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en_skoroszyt" defaultThemeVersion="124226"/>
  <bookViews>
    <workbookView xWindow="0" yWindow="0" windowWidth="28800" windowHeight="12435" tabRatio="885"/>
  </bookViews>
  <sheets>
    <sheet name="INSTRUKCJA" sheetId="12" r:id="rId1"/>
    <sheet name="OKŁADKA" sheetId="1" r:id="rId2"/>
    <sheet name="STRONA 3" sheetId="2" r:id="rId3"/>
    <sheet name="STRONA 4" sheetId="9" r:id="rId4"/>
    <sheet name="STRONA 5" sheetId="5" r:id="rId5"/>
    <sheet name="STRONA 6" sheetId="6" r:id="rId6"/>
    <sheet name="STRONA 7" sheetId="14" r:id="rId7"/>
    <sheet name="STRONA 8" sheetId="10" r:id="rId8"/>
    <sheet name="STRONA 9" sheetId="11" r:id="rId9"/>
    <sheet name="STRONA 10" sheetId="13" r:id="rId10"/>
  </sheets>
  <definedNames>
    <definedName name="_xlnm._FilterDatabase" localSheetId="9" hidden="1">'STRONA 10'!$J$56:$O$121</definedName>
    <definedName name="_xlnm._FilterDatabase" localSheetId="3" hidden="1">'STRONA 4'!$O$49:$T$3966</definedName>
    <definedName name="_xlnm._FilterDatabase" localSheetId="6" hidden="1">'STRONA 7'!#REF!</definedName>
    <definedName name="_xlnm.Print_Area" localSheetId="0">INSTRUKCJA!$A$1:$J$29</definedName>
    <definedName name="_xlnm.Print_Area" localSheetId="1">OKŁADKA!$B$2:$L$33</definedName>
    <definedName name="_xlnm.Print_Area" localSheetId="9">'STRONA 10'!$A$2:$I$23</definedName>
    <definedName name="_xlnm.Print_Area" localSheetId="2">'STRONA 3'!$A$2:$L$28</definedName>
    <definedName name="_xlnm.Print_Area" localSheetId="3">'STRONA 4'!$A$2:$I$20</definedName>
    <definedName name="_xlnm.Print_Area" localSheetId="4">'STRONA 5'!$A$1:$F$38</definedName>
    <definedName name="_xlnm.Print_Area" localSheetId="5">'STRONA 6'!$A$1:$I$26</definedName>
    <definedName name="_xlnm.Print_Area" localSheetId="6">'STRONA 7'!$A$1:$G$37</definedName>
    <definedName name="_xlnm.Print_Area" localSheetId="7">'STRONA 8'!$A$2:$E$20</definedName>
    <definedName name="_xlnm.Print_Area" localSheetId="8">'STRONA 9'!$A$2:$I$29</definedName>
    <definedName name="TEKST1" localSheetId="6">#REF!</definedName>
    <definedName name="TEKST1">#REF!</definedName>
    <definedName name="TEKST2">#REF!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9" l="1"/>
  <c r="K22" i="9"/>
  <c r="K21" i="9"/>
  <c r="B22" i="11"/>
  <c r="C17" i="11"/>
  <c r="B22" i="14"/>
  <c r="M28" i="9" l="1"/>
  <c r="C15" i="13" l="1"/>
  <c r="C7" i="13" l="1"/>
  <c r="B29" i="14"/>
  <c r="G30" i="14"/>
  <c r="L29" i="1" s="1"/>
  <c r="B29" i="5"/>
  <c r="B13" i="1" l="1"/>
  <c r="C8" i="13" l="1"/>
  <c r="K8" i="13" s="1"/>
  <c r="C16" i="13"/>
  <c r="K16" i="13" s="1"/>
  <c r="K15" i="13"/>
  <c r="C14" i="13"/>
  <c r="K14" i="13" s="1"/>
  <c r="C10" i="13"/>
  <c r="K10" i="13" s="1"/>
  <c r="C9" i="13"/>
  <c r="K9" i="13" s="1"/>
  <c r="C17" i="13"/>
  <c r="K17" i="13" s="1"/>
  <c r="C12" i="13"/>
  <c r="K12" i="13" s="1"/>
  <c r="C13" i="13" l="1"/>
  <c r="K13" i="13" s="1"/>
  <c r="G23" i="14"/>
  <c r="B8" i="14"/>
  <c r="G11" i="14" s="1"/>
  <c r="B35" i="5" l="1"/>
  <c r="B35" i="14"/>
  <c r="F31" i="1"/>
  <c r="G36" i="14"/>
  <c r="L31" i="1" s="1"/>
  <c r="G16" i="14"/>
  <c r="L30" i="1" s="1"/>
  <c r="B15" i="14"/>
  <c r="B5" i="14"/>
  <c r="O10" i="6"/>
  <c r="O11" i="6"/>
  <c r="O12" i="6"/>
  <c r="O13" i="6"/>
  <c r="O14" i="6"/>
  <c r="O15" i="6"/>
  <c r="O16" i="6"/>
  <c r="O17" i="6"/>
  <c r="O18" i="6"/>
  <c r="O19" i="6"/>
  <c r="O20" i="6"/>
  <c r="O21" i="6"/>
  <c r="O22" i="6"/>
  <c r="O23" i="6"/>
  <c r="N10" i="6"/>
  <c r="B7" i="6"/>
  <c r="F23" i="1"/>
  <c r="E21" i="1"/>
  <c r="G41" i="14" l="1"/>
  <c r="F30" i="1"/>
  <c r="U11" i="6"/>
  <c r="V11" i="6"/>
  <c r="W11" i="6"/>
  <c r="Y11" i="6" s="1"/>
  <c r="U12" i="6"/>
  <c r="V12" i="6"/>
  <c r="W12" i="6"/>
  <c r="Y12" i="6" s="1"/>
  <c r="U13" i="6"/>
  <c r="V13" i="6"/>
  <c r="W13" i="6"/>
  <c r="Y13" i="6" s="1"/>
  <c r="U14" i="6"/>
  <c r="V14" i="6"/>
  <c r="W14" i="6"/>
  <c r="Y14" i="6" s="1"/>
  <c r="U15" i="6"/>
  <c r="V15" i="6"/>
  <c r="W15" i="6"/>
  <c r="Y15" i="6" s="1"/>
  <c r="U16" i="6"/>
  <c r="V16" i="6"/>
  <c r="W16" i="6"/>
  <c r="Y16" i="6" s="1"/>
  <c r="U17" i="6"/>
  <c r="V17" i="6"/>
  <c r="W17" i="6"/>
  <c r="Y17" i="6" s="1"/>
  <c r="X17" i="6" s="1"/>
  <c r="U18" i="6"/>
  <c r="V18" i="6"/>
  <c r="W18" i="6"/>
  <c r="Y18" i="6" s="1"/>
  <c r="U19" i="6"/>
  <c r="V19" i="6"/>
  <c r="W19" i="6"/>
  <c r="Y19" i="6" s="1"/>
  <c r="U20" i="6"/>
  <c r="V20" i="6"/>
  <c r="W20" i="6"/>
  <c r="Y20" i="6" s="1"/>
  <c r="U21" i="6"/>
  <c r="V21" i="6"/>
  <c r="W21" i="6"/>
  <c r="Y21" i="6" s="1"/>
  <c r="U22" i="6"/>
  <c r="V22" i="6"/>
  <c r="W22" i="6"/>
  <c r="Y22" i="6" s="1"/>
  <c r="U23" i="6"/>
  <c r="V23" i="6"/>
  <c r="W23" i="6"/>
  <c r="Y23" i="6" s="1"/>
  <c r="K11" i="6"/>
  <c r="L11" i="6"/>
  <c r="M11" i="6"/>
  <c r="N11" i="6"/>
  <c r="P11" i="6"/>
  <c r="K12" i="6"/>
  <c r="L12" i="6"/>
  <c r="M12" i="6"/>
  <c r="N12" i="6"/>
  <c r="P12" i="6"/>
  <c r="K13" i="6"/>
  <c r="L13" i="6"/>
  <c r="M13" i="6"/>
  <c r="N13" i="6"/>
  <c r="P13" i="6"/>
  <c r="K14" i="6"/>
  <c r="L14" i="6"/>
  <c r="M14" i="6"/>
  <c r="N14" i="6"/>
  <c r="P14" i="6"/>
  <c r="K15" i="6"/>
  <c r="L15" i="6"/>
  <c r="M15" i="6"/>
  <c r="N15" i="6"/>
  <c r="P15" i="6"/>
  <c r="K16" i="6"/>
  <c r="L16" i="6"/>
  <c r="M16" i="6"/>
  <c r="N16" i="6"/>
  <c r="P16" i="6"/>
  <c r="K17" i="6"/>
  <c r="L17" i="6"/>
  <c r="M17" i="6"/>
  <c r="N17" i="6"/>
  <c r="P17" i="6"/>
  <c r="K18" i="6"/>
  <c r="L18" i="6"/>
  <c r="M18" i="6"/>
  <c r="N18" i="6"/>
  <c r="P18" i="6"/>
  <c r="K19" i="6"/>
  <c r="L19" i="6"/>
  <c r="M19" i="6"/>
  <c r="N19" i="6"/>
  <c r="P19" i="6"/>
  <c r="K20" i="6"/>
  <c r="L20" i="6"/>
  <c r="M20" i="6"/>
  <c r="N20" i="6"/>
  <c r="P20" i="6"/>
  <c r="K21" i="6"/>
  <c r="L21" i="6"/>
  <c r="M21" i="6"/>
  <c r="N21" i="6"/>
  <c r="P21" i="6"/>
  <c r="K22" i="6"/>
  <c r="L22" i="6"/>
  <c r="M22" i="6"/>
  <c r="N22" i="6"/>
  <c r="P22" i="6"/>
  <c r="K23" i="6"/>
  <c r="L23" i="6"/>
  <c r="M23" i="6"/>
  <c r="N23" i="6"/>
  <c r="P23" i="6"/>
  <c r="L57" i="13"/>
  <c r="J57" i="13"/>
  <c r="K57" i="13"/>
  <c r="N52" i="13"/>
  <c r="O57" i="13"/>
  <c r="N57" i="13"/>
  <c r="M57" i="13"/>
  <c r="P29" i="9"/>
  <c r="X13" i="6" l="1"/>
  <c r="Q13" i="6" s="1"/>
  <c r="I13" i="6" s="1"/>
  <c r="Q17" i="6"/>
  <c r="I17" i="6" s="1"/>
  <c r="X11" i="6"/>
  <c r="Q11" i="6" s="1"/>
  <c r="I11" i="6" s="1"/>
  <c r="X18" i="6"/>
  <c r="Q18" i="6" s="1"/>
  <c r="I18" i="6" s="1"/>
  <c r="X23" i="6"/>
  <c r="Q23" i="6" s="1"/>
  <c r="I23" i="6" s="1"/>
  <c r="X16" i="6"/>
  <c r="Q16" i="6" s="1"/>
  <c r="I16" i="6" s="1"/>
  <c r="X22" i="6"/>
  <c r="X19" i="6"/>
  <c r="Q19" i="6" s="1"/>
  <c r="I19" i="6" s="1"/>
  <c r="X12" i="6"/>
  <c r="Q12" i="6" s="1"/>
  <c r="I12" i="6" s="1"/>
  <c r="X15" i="6"/>
  <c r="Q15" i="6" s="1"/>
  <c r="I15" i="6" s="1"/>
  <c r="X14" i="6"/>
  <c r="Q14" i="6" s="1"/>
  <c r="I14" i="6" s="1"/>
  <c r="X21" i="6"/>
  <c r="X20" i="6"/>
  <c r="Q20" i="6" s="1"/>
  <c r="I20" i="6" s="1"/>
  <c r="C11" i="13"/>
  <c r="K11" i="13" s="1"/>
  <c r="W10" i="6"/>
  <c r="Y10" i="6" s="1"/>
  <c r="V10" i="6"/>
  <c r="U10" i="6"/>
  <c r="L10" i="6"/>
  <c r="M10" i="6"/>
  <c r="K10" i="6"/>
  <c r="P10" i="6"/>
  <c r="F36" i="5"/>
  <c r="F29" i="1" s="1"/>
  <c r="B37" i="6"/>
  <c r="I19" i="1"/>
  <c r="C28" i="6" s="1"/>
  <c r="X10" i="6" l="1"/>
  <c r="Q10" i="6" s="1"/>
  <c r="S23" i="6"/>
  <c r="D28" i="6"/>
  <c r="E28" i="6" s="1"/>
  <c r="M20" i="9" s="1"/>
  <c r="Q22" i="6"/>
  <c r="I22" i="6" s="1"/>
  <c r="Q21" i="6"/>
  <c r="I21" i="6" s="1"/>
  <c r="S13" i="6"/>
  <c r="S15" i="6"/>
  <c r="S11" i="6"/>
  <c r="S14" i="6"/>
  <c r="S16" i="6"/>
  <c r="S12" i="6"/>
  <c r="S20" i="6"/>
  <c r="S18" i="6"/>
  <c r="K40" i="5"/>
  <c r="S19" i="6"/>
  <c r="S17" i="6"/>
  <c r="P31" i="9"/>
  <c r="B19" i="9" s="1"/>
  <c r="P30" i="9"/>
  <c r="B15" i="9" s="1"/>
  <c r="B11" i="9"/>
  <c r="P28" i="9"/>
  <c r="B36" i="6"/>
  <c r="D73" i="14"/>
  <c r="B63" i="14" s="1"/>
  <c r="D69" i="14"/>
  <c r="B62" i="14" s="1"/>
  <c r="D65" i="14"/>
  <c r="B61" i="14" s="1"/>
  <c r="S22" i="6" l="1"/>
  <c r="S21" i="6"/>
  <c r="N49" i="5"/>
  <c r="B10" i="5" a="1"/>
  <c r="B10" i="5" s="1"/>
  <c r="D10" i="5" s="1"/>
  <c r="B20" i="5" a="1"/>
  <c r="B20" i="5" s="1"/>
  <c r="D20" i="5" s="1"/>
  <c r="B11" i="5" a="1"/>
  <c r="B11" i="5" s="1"/>
  <c r="D11" i="5" s="1"/>
  <c r="B21" i="5" a="1"/>
  <c r="B21" i="5" s="1"/>
  <c r="D21" i="5" s="1"/>
  <c r="B12" i="5" a="1"/>
  <c r="B12" i="5" s="1"/>
  <c r="D12" i="5" s="1"/>
  <c r="B22" i="5" a="1"/>
  <c r="B22" i="5" s="1"/>
  <c r="D22" i="5" s="1"/>
  <c r="B23" i="5" a="1"/>
  <c r="B23" i="5" s="1"/>
  <c r="D23" i="5" s="1"/>
  <c r="B24" i="5" a="1"/>
  <c r="B24" i="5" s="1"/>
  <c r="D24" i="5" s="1"/>
  <c r="B5" i="5" a="1"/>
  <c r="B5" i="5" s="1"/>
  <c r="D5" i="5" s="1"/>
  <c r="B13" i="5" a="1"/>
  <c r="B13" i="5" s="1"/>
  <c r="D13" i="5" s="1"/>
  <c r="B25" i="5" a="1"/>
  <c r="B25" i="5" s="1"/>
  <c r="D25" i="5" s="1"/>
  <c r="B6" i="5" a="1"/>
  <c r="B6" i="5" s="1"/>
  <c r="D6" i="5" s="1"/>
  <c r="B14" i="5" a="1"/>
  <c r="B14" i="5" s="1"/>
  <c r="D14" i="5" s="1"/>
  <c r="B26" i="5" a="1"/>
  <c r="B26" i="5" s="1"/>
  <c r="D26" i="5" s="1"/>
  <c r="B7" i="5" a="1"/>
  <c r="B7" i="5" s="1"/>
  <c r="D7" i="5" s="1"/>
  <c r="B15" i="5" a="1"/>
  <c r="B15" i="5" s="1"/>
  <c r="D15" i="5" s="1"/>
  <c r="B8" i="5" a="1"/>
  <c r="B8" i="5" s="1"/>
  <c r="D8" i="5" s="1"/>
  <c r="B16" i="5" a="1"/>
  <c r="B16" i="5" s="1"/>
  <c r="D16" i="5" s="1"/>
  <c r="B17" i="5" a="1"/>
  <c r="B17" i="5" s="1"/>
  <c r="D17" i="5" s="1"/>
  <c r="B18" i="5" a="1"/>
  <c r="B18" i="5" s="1"/>
  <c r="D18" i="5" s="1"/>
  <c r="B9" i="5" a="1"/>
  <c r="B9" i="5" s="1"/>
  <c r="D9" i="5" s="1"/>
  <c r="B19" i="5" a="1"/>
  <c r="B19" i="5" s="1"/>
  <c r="D19" i="5" s="1"/>
  <c r="AH29" i="6"/>
  <c r="AH31" i="6"/>
  <c r="AH32" i="6"/>
  <c r="AH30" i="6"/>
  <c r="D32" i="6"/>
  <c r="F31" i="6"/>
  <c r="D33" i="6"/>
  <c r="F28" i="6"/>
  <c r="B60" i="14"/>
  <c r="F30" i="6"/>
  <c r="AG31" i="6"/>
  <c r="AA33" i="6"/>
  <c r="AG30" i="6"/>
  <c r="AG29" i="6"/>
  <c r="F29" i="6"/>
  <c r="N28" i="9"/>
  <c r="M29" i="9" s="1"/>
  <c r="B7" i="9" s="1"/>
  <c r="K20" i="9" s="1"/>
  <c r="K24" i="9" s="1"/>
  <c r="O49" i="5"/>
  <c r="P49" i="5"/>
  <c r="Q49" i="5"/>
  <c r="B4" i="5" a="1"/>
  <c r="B4" i="5" s="1"/>
  <c r="N51" i="5"/>
  <c r="AJ13" i="6"/>
  <c r="AJ14" i="6"/>
  <c r="AJ12" i="6"/>
  <c r="I10" i="6" s="1"/>
  <c r="AI14" i="6"/>
  <c r="AI13" i="6"/>
  <c r="AI12" i="6"/>
  <c r="AH14" i="6"/>
  <c r="AH13" i="6"/>
  <c r="AH12" i="6"/>
  <c r="S10" i="6" l="1"/>
  <c r="S24" i="6" s="1"/>
  <c r="F32" i="1" s="1"/>
  <c r="Q51" i="5"/>
  <c r="O51" i="5"/>
  <c r="P51" i="5"/>
  <c r="M35" i="13"/>
  <c r="K7" i="13" l="1"/>
  <c r="M45" i="13"/>
  <c r="N45" i="13"/>
  <c r="C19" i="1" l="1"/>
  <c r="P122" i="13" l="1"/>
  <c r="W122" i="13" s="1"/>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AG58" i="13" l="1"/>
  <c r="AH58" i="13"/>
  <c r="AI58" i="13"/>
  <c r="O35" i="13" l="1"/>
  <c r="N35" i="13"/>
  <c r="C4" i="13" l="1"/>
  <c r="K4" i="13" s="1"/>
  <c r="K20" i="13" s="1"/>
  <c r="B33" i="1" s="1"/>
  <c r="C5" i="13"/>
  <c r="C6" i="13"/>
  <c r="B38" i="6"/>
  <c r="N50" i="9" l="1"/>
  <c r="N49" i="9"/>
  <c r="I24" i="6" l="1"/>
  <c r="L32" i="1" s="1"/>
  <c r="O47" i="9" l="1"/>
  <c r="P3966" i="9"/>
  <c r="N3966" i="9" s="1"/>
  <c r="P3965" i="9"/>
  <c r="N3965" i="9" s="1"/>
  <c r="P3964" i="9"/>
  <c r="N3964" i="9" s="1"/>
  <c r="P3963" i="9"/>
  <c r="N3963" i="9" s="1"/>
  <c r="P3962" i="9"/>
  <c r="N3962" i="9" s="1"/>
  <c r="P3961" i="9"/>
  <c r="N3961" i="9" s="1"/>
  <c r="P3960" i="9"/>
  <c r="N3960" i="9" s="1"/>
  <c r="P3959" i="9"/>
  <c r="N3959" i="9" s="1"/>
  <c r="P3958" i="9"/>
  <c r="N3958" i="9" s="1"/>
  <c r="P3957" i="9"/>
  <c r="N3957" i="9" s="1"/>
  <c r="P3956" i="9"/>
  <c r="N3956" i="9" s="1"/>
  <c r="P3955" i="9"/>
  <c r="N3955" i="9" s="1"/>
  <c r="P3954" i="9"/>
  <c r="N3954" i="9" s="1"/>
  <c r="P3953" i="9"/>
  <c r="N3953" i="9" s="1"/>
  <c r="P3952" i="9"/>
  <c r="N3952" i="9" s="1"/>
  <c r="P3951" i="9"/>
  <c r="N3951" i="9" s="1"/>
  <c r="P3950" i="9"/>
  <c r="N3950" i="9" s="1"/>
  <c r="P3949" i="9"/>
  <c r="N3949" i="9" s="1"/>
  <c r="P3948" i="9"/>
  <c r="N3948" i="9" s="1"/>
  <c r="P3947" i="9"/>
  <c r="N3947" i="9" s="1"/>
  <c r="P3946" i="9"/>
  <c r="N3946" i="9" s="1"/>
  <c r="P3945" i="9"/>
  <c r="N3945" i="9" s="1"/>
  <c r="P3944" i="9"/>
  <c r="N3944" i="9" s="1"/>
  <c r="P3943" i="9"/>
  <c r="N3943" i="9" s="1"/>
  <c r="P3942" i="9"/>
  <c r="N3942" i="9" s="1"/>
  <c r="P3941" i="9"/>
  <c r="N3941" i="9" s="1"/>
  <c r="P3940" i="9"/>
  <c r="N3940" i="9" s="1"/>
  <c r="P3939" i="9"/>
  <c r="N3939" i="9" s="1"/>
  <c r="P3938" i="9"/>
  <c r="N3938" i="9" s="1"/>
  <c r="P3937" i="9"/>
  <c r="N3937" i="9" s="1"/>
  <c r="P3936" i="9"/>
  <c r="N3936" i="9" s="1"/>
  <c r="P3935" i="9"/>
  <c r="N3935" i="9" s="1"/>
  <c r="P3934" i="9"/>
  <c r="N3934" i="9" s="1"/>
  <c r="P3933" i="9"/>
  <c r="N3933" i="9" s="1"/>
  <c r="P3932" i="9"/>
  <c r="N3932" i="9" s="1"/>
  <c r="P3931" i="9"/>
  <c r="N3931" i="9" s="1"/>
  <c r="P3930" i="9"/>
  <c r="N3930" i="9" s="1"/>
  <c r="P3929" i="9"/>
  <c r="N3929" i="9" s="1"/>
  <c r="P3928" i="9"/>
  <c r="N3928" i="9" s="1"/>
  <c r="P3927" i="9"/>
  <c r="N3927" i="9" s="1"/>
  <c r="P3926" i="9"/>
  <c r="N3926" i="9" s="1"/>
  <c r="P3925" i="9"/>
  <c r="N3925" i="9" s="1"/>
  <c r="P3924" i="9"/>
  <c r="N3924" i="9" s="1"/>
  <c r="P3923" i="9"/>
  <c r="N3923" i="9" s="1"/>
  <c r="P3922" i="9"/>
  <c r="N3922" i="9" s="1"/>
  <c r="P3921" i="9"/>
  <c r="N3921" i="9" s="1"/>
  <c r="P3920" i="9"/>
  <c r="N3920" i="9" s="1"/>
  <c r="P3919" i="9"/>
  <c r="N3919" i="9" s="1"/>
  <c r="P3918" i="9"/>
  <c r="N3918" i="9" s="1"/>
  <c r="P3917" i="9"/>
  <c r="N3917" i="9" s="1"/>
  <c r="P3916" i="9"/>
  <c r="N3916" i="9" s="1"/>
  <c r="P3915" i="9"/>
  <c r="N3915" i="9" s="1"/>
  <c r="P3914" i="9"/>
  <c r="N3914" i="9" s="1"/>
  <c r="P3913" i="9"/>
  <c r="N3913" i="9" s="1"/>
  <c r="P3912" i="9"/>
  <c r="N3912" i="9" s="1"/>
  <c r="P3911" i="9"/>
  <c r="N3911" i="9" s="1"/>
  <c r="P3910" i="9"/>
  <c r="N3910" i="9" s="1"/>
  <c r="P3909" i="9"/>
  <c r="N3909" i="9" s="1"/>
  <c r="P3908" i="9"/>
  <c r="N3908" i="9" s="1"/>
  <c r="P3907" i="9"/>
  <c r="N3907" i="9" s="1"/>
  <c r="P3906" i="9"/>
  <c r="N3906" i="9" s="1"/>
  <c r="P3905" i="9"/>
  <c r="N3905" i="9" s="1"/>
  <c r="P3904" i="9"/>
  <c r="N3904" i="9" s="1"/>
  <c r="P3903" i="9"/>
  <c r="N3903" i="9" s="1"/>
  <c r="P3902" i="9"/>
  <c r="N3902" i="9" s="1"/>
  <c r="P3901" i="9"/>
  <c r="N3901" i="9" s="1"/>
  <c r="P3900" i="9"/>
  <c r="N3900" i="9" s="1"/>
  <c r="P3899" i="9"/>
  <c r="N3899" i="9" s="1"/>
  <c r="P3898" i="9"/>
  <c r="N3898" i="9" s="1"/>
  <c r="P3897" i="9"/>
  <c r="N3897" i="9" s="1"/>
  <c r="P3896" i="9"/>
  <c r="N3896" i="9" s="1"/>
  <c r="P3895" i="9"/>
  <c r="N3895" i="9" s="1"/>
  <c r="P3894" i="9"/>
  <c r="N3894" i="9" s="1"/>
  <c r="P3893" i="9"/>
  <c r="N3893" i="9" s="1"/>
  <c r="P3892" i="9"/>
  <c r="N3892" i="9" s="1"/>
  <c r="P3891" i="9"/>
  <c r="N3891" i="9" s="1"/>
  <c r="P3890" i="9"/>
  <c r="N3890" i="9" s="1"/>
  <c r="P3889" i="9"/>
  <c r="N3889" i="9" s="1"/>
  <c r="P3888" i="9"/>
  <c r="N3888" i="9" s="1"/>
  <c r="P3887" i="9"/>
  <c r="N3887" i="9" s="1"/>
  <c r="P3886" i="9"/>
  <c r="N3886" i="9" s="1"/>
  <c r="P3885" i="9"/>
  <c r="N3885" i="9" s="1"/>
  <c r="P3884" i="9"/>
  <c r="N3884" i="9" s="1"/>
  <c r="P3883" i="9"/>
  <c r="N3883" i="9" s="1"/>
  <c r="P3882" i="9"/>
  <c r="N3882" i="9" s="1"/>
  <c r="P3881" i="9"/>
  <c r="N3881" i="9" s="1"/>
  <c r="P3880" i="9"/>
  <c r="N3880" i="9" s="1"/>
  <c r="P3879" i="9"/>
  <c r="N3879" i="9" s="1"/>
  <c r="P3878" i="9"/>
  <c r="N3878" i="9" s="1"/>
  <c r="P3877" i="9"/>
  <c r="N3877" i="9" s="1"/>
  <c r="P3876" i="9"/>
  <c r="N3876" i="9" s="1"/>
  <c r="P3875" i="9"/>
  <c r="N3875" i="9" s="1"/>
  <c r="P3874" i="9"/>
  <c r="N3874" i="9" s="1"/>
  <c r="P3873" i="9"/>
  <c r="N3873" i="9" s="1"/>
  <c r="P3872" i="9"/>
  <c r="N3872" i="9" s="1"/>
  <c r="P3871" i="9"/>
  <c r="N3871" i="9" s="1"/>
  <c r="P3870" i="9"/>
  <c r="N3870" i="9" s="1"/>
  <c r="P3869" i="9"/>
  <c r="N3869" i="9" s="1"/>
  <c r="P3868" i="9"/>
  <c r="N3868" i="9" s="1"/>
  <c r="P3867" i="9"/>
  <c r="N3867" i="9" s="1"/>
  <c r="P3866" i="9"/>
  <c r="N3866" i="9" s="1"/>
  <c r="P3865" i="9"/>
  <c r="N3865" i="9" s="1"/>
  <c r="P3864" i="9"/>
  <c r="N3864" i="9" s="1"/>
  <c r="P3863" i="9"/>
  <c r="N3863" i="9" s="1"/>
  <c r="P3862" i="9"/>
  <c r="N3862" i="9" s="1"/>
  <c r="P3861" i="9"/>
  <c r="N3861" i="9" s="1"/>
  <c r="P3860" i="9"/>
  <c r="N3860" i="9" s="1"/>
  <c r="P3859" i="9"/>
  <c r="N3859" i="9" s="1"/>
  <c r="P3858" i="9"/>
  <c r="N3858" i="9" s="1"/>
  <c r="P3857" i="9"/>
  <c r="N3857" i="9" s="1"/>
  <c r="P3856" i="9"/>
  <c r="N3856" i="9" s="1"/>
  <c r="P3855" i="9"/>
  <c r="N3855" i="9" s="1"/>
  <c r="P3854" i="9"/>
  <c r="N3854" i="9" s="1"/>
  <c r="P3853" i="9"/>
  <c r="N3853" i="9" s="1"/>
  <c r="P3852" i="9"/>
  <c r="N3852" i="9" s="1"/>
  <c r="P3851" i="9"/>
  <c r="N3851" i="9" s="1"/>
  <c r="P3850" i="9"/>
  <c r="N3850" i="9" s="1"/>
  <c r="P3849" i="9"/>
  <c r="N3849" i="9" s="1"/>
  <c r="P3848" i="9"/>
  <c r="N3848" i="9" s="1"/>
  <c r="P3847" i="9"/>
  <c r="N3847" i="9" s="1"/>
  <c r="P3846" i="9"/>
  <c r="N3846" i="9" s="1"/>
  <c r="P3845" i="9"/>
  <c r="N3845" i="9" s="1"/>
  <c r="P3844" i="9"/>
  <c r="N3844" i="9" s="1"/>
  <c r="P3843" i="9"/>
  <c r="N3843" i="9" s="1"/>
  <c r="P3842" i="9"/>
  <c r="N3842" i="9" s="1"/>
  <c r="P3841" i="9"/>
  <c r="N3841" i="9" s="1"/>
  <c r="P3840" i="9"/>
  <c r="N3840" i="9" s="1"/>
  <c r="P3839" i="9"/>
  <c r="N3839" i="9" s="1"/>
  <c r="P3838" i="9"/>
  <c r="N3838" i="9" s="1"/>
  <c r="P3837" i="9"/>
  <c r="N3837" i="9" s="1"/>
  <c r="P3836" i="9"/>
  <c r="N3836" i="9" s="1"/>
  <c r="P3835" i="9"/>
  <c r="N3835" i="9" s="1"/>
  <c r="P3834" i="9"/>
  <c r="N3834" i="9" s="1"/>
  <c r="P3833" i="9"/>
  <c r="N3833" i="9" s="1"/>
  <c r="P3832" i="9"/>
  <c r="N3832" i="9" s="1"/>
  <c r="P3831" i="9"/>
  <c r="N3831" i="9" s="1"/>
  <c r="P3830" i="9"/>
  <c r="N3830" i="9" s="1"/>
  <c r="P3829" i="9"/>
  <c r="N3829" i="9" s="1"/>
  <c r="P3828" i="9"/>
  <c r="N3828" i="9" s="1"/>
  <c r="P3827" i="9"/>
  <c r="N3827" i="9" s="1"/>
  <c r="P3826" i="9"/>
  <c r="N3826" i="9" s="1"/>
  <c r="P3825" i="9"/>
  <c r="N3825" i="9" s="1"/>
  <c r="P3824" i="9"/>
  <c r="N3824" i="9" s="1"/>
  <c r="P3823" i="9"/>
  <c r="N3823" i="9" s="1"/>
  <c r="P3822" i="9"/>
  <c r="N3822" i="9" s="1"/>
  <c r="P3821" i="9"/>
  <c r="N3821" i="9" s="1"/>
  <c r="P3820" i="9"/>
  <c r="N3820" i="9" s="1"/>
  <c r="P3819" i="9"/>
  <c r="N3819" i="9" s="1"/>
  <c r="P3818" i="9"/>
  <c r="N3818" i="9" s="1"/>
  <c r="P3817" i="9"/>
  <c r="N3817" i="9" s="1"/>
  <c r="P3816" i="9"/>
  <c r="N3816" i="9" s="1"/>
  <c r="P3815" i="9"/>
  <c r="N3815" i="9" s="1"/>
  <c r="P3814" i="9"/>
  <c r="N3814" i="9" s="1"/>
  <c r="P3813" i="9"/>
  <c r="N3813" i="9" s="1"/>
  <c r="P3812" i="9"/>
  <c r="N3812" i="9" s="1"/>
  <c r="P3811" i="9"/>
  <c r="N3811" i="9" s="1"/>
  <c r="P3810" i="9"/>
  <c r="N3810" i="9" s="1"/>
  <c r="P3809" i="9"/>
  <c r="N3809" i="9" s="1"/>
  <c r="P3808" i="9"/>
  <c r="N3808" i="9" s="1"/>
  <c r="P3807" i="9"/>
  <c r="N3807" i="9" s="1"/>
  <c r="P3806" i="9"/>
  <c r="N3806" i="9" s="1"/>
  <c r="P3805" i="9"/>
  <c r="N3805" i="9" s="1"/>
  <c r="P3804" i="9"/>
  <c r="N3804" i="9" s="1"/>
  <c r="P3803" i="9"/>
  <c r="N3803" i="9" s="1"/>
  <c r="P3802" i="9"/>
  <c r="N3802" i="9" s="1"/>
  <c r="P3801" i="9"/>
  <c r="N3801" i="9" s="1"/>
  <c r="P3800" i="9"/>
  <c r="N3800" i="9" s="1"/>
  <c r="P3799" i="9"/>
  <c r="N3799" i="9" s="1"/>
  <c r="P3798" i="9"/>
  <c r="N3798" i="9" s="1"/>
  <c r="P3797" i="9"/>
  <c r="N3797" i="9" s="1"/>
  <c r="P3796" i="9"/>
  <c r="N3796" i="9" s="1"/>
  <c r="P3795" i="9"/>
  <c r="N3795" i="9" s="1"/>
  <c r="P3794" i="9"/>
  <c r="N3794" i="9" s="1"/>
  <c r="P3793" i="9"/>
  <c r="N3793" i="9" s="1"/>
  <c r="P3792" i="9"/>
  <c r="N3792" i="9" s="1"/>
  <c r="P3791" i="9"/>
  <c r="N3791" i="9" s="1"/>
  <c r="P3790" i="9"/>
  <c r="N3790" i="9" s="1"/>
  <c r="P3789" i="9"/>
  <c r="N3789" i="9" s="1"/>
  <c r="P3788" i="9"/>
  <c r="N3788" i="9" s="1"/>
  <c r="P3787" i="9"/>
  <c r="N3787" i="9" s="1"/>
  <c r="P3786" i="9"/>
  <c r="N3786" i="9" s="1"/>
  <c r="P3785" i="9"/>
  <c r="N3785" i="9" s="1"/>
  <c r="P3784" i="9"/>
  <c r="N3784" i="9" s="1"/>
  <c r="P3783" i="9"/>
  <c r="N3783" i="9" s="1"/>
  <c r="P3782" i="9"/>
  <c r="N3782" i="9" s="1"/>
  <c r="P3781" i="9"/>
  <c r="N3781" i="9" s="1"/>
  <c r="P3780" i="9"/>
  <c r="N3780" i="9" s="1"/>
  <c r="P3779" i="9"/>
  <c r="N3779" i="9" s="1"/>
  <c r="P3778" i="9"/>
  <c r="N3778" i="9" s="1"/>
  <c r="P3777" i="9"/>
  <c r="N3777" i="9" s="1"/>
  <c r="P3776" i="9"/>
  <c r="N3776" i="9" s="1"/>
  <c r="P3775" i="9"/>
  <c r="N3775" i="9" s="1"/>
  <c r="P3774" i="9"/>
  <c r="N3774" i="9" s="1"/>
  <c r="P3773" i="9"/>
  <c r="N3773" i="9" s="1"/>
  <c r="P3772" i="9"/>
  <c r="N3772" i="9" s="1"/>
  <c r="P3771" i="9"/>
  <c r="N3771" i="9" s="1"/>
  <c r="P3770" i="9"/>
  <c r="N3770" i="9" s="1"/>
  <c r="P3769" i="9"/>
  <c r="N3769" i="9" s="1"/>
  <c r="P3768" i="9"/>
  <c r="N3768" i="9" s="1"/>
  <c r="P3767" i="9"/>
  <c r="N3767" i="9" s="1"/>
  <c r="P3766" i="9"/>
  <c r="N3766" i="9" s="1"/>
  <c r="P3765" i="9"/>
  <c r="N3765" i="9" s="1"/>
  <c r="P3764" i="9"/>
  <c r="N3764" i="9" s="1"/>
  <c r="P3763" i="9"/>
  <c r="N3763" i="9" s="1"/>
  <c r="P3762" i="9"/>
  <c r="N3762" i="9" s="1"/>
  <c r="P3761" i="9"/>
  <c r="N3761" i="9" s="1"/>
  <c r="P3760" i="9"/>
  <c r="N3760" i="9" s="1"/>
  <c r="P3759" i="9"/>
  <c r="N3759" i="9" s="1"/>
  <c r="P3758" i="9"/>
  <c r="N3758" i="9" s="1"/>
  <c r="P3757" i="9"/>
  <c r="N3757" i="9" s="1"/>
  <c r="P3756" i="9"/>
  <c r="N3756" i="9" s="1"/>
  <c r="P3755" i="9"/>
  <c r="N3755" i="9" s="1"/>
  <c r="P3754" i="9"/>
  <c r="N3754" i="9" s="1"/>
  <c r="P3753" i="9"/>
  <c r="N3753" i="9" s="1"/>
  <c r="P3752" i="9"/>
  <c r="N3752" i="9" s="1"/>
  <c r="P3751" i="9"/>
  <c r="N3751" i="9" s="1"/>
  <c r="P3750" i="9"/>
  <c r="N3750" i="9" s="1"/>
  <c r="P3749" i="9"/>
  <c r="N3749" i="9" s="1"/>
  <c r="P3748" i="9"/>
  <c r="N3748" i="9" s="1"/>
  <c r="P3747" i="9"/>
  <c r="N3747" i="9" s="1"/>
  <c r="P3746" i="9"/>
  <c r="N3746" i="9" s="1"/>
  <c r="P3745" i="9"/>
  <c r="N3745" i="9" s="1"/>
  <c r="P3744" i="9"/>
  <c r="N3744" i="9" s="1"/>
  <c r="P3743" i="9"/>
  <c r="N3743" i="9" s="1"/>
  <c r="P3742" i="9"/>
  <c r="N3742" i="9" s="1"/>
  <c r="P3741" i="9"/>
  <c r="N3741" i="9" s="1"/>
  <c r="P3740" i="9"/>
  <c r="N3740" i="9" s="1"/>
  <c r="P3739" i="9"/>
  <c r="N3739" i="9" s="1"/>
  <c r="P3738" i="9"/>
  <c r="N3738" i="9" s="1"/>
  <c r="P3737" i="9"/>
  <c r="N3737" i="9" s="1"/>
  <c r="P3736" i="9"/>
  <c r="N3736" i="9" s="1"/>
  <c r="P3735" i="9"/>
  <c r="N3735" i="9" s="1"/>
  <c r="P3734" i="9"/>
  <c r="N3734" i="9" s="1"/>
  <c r="P3733" i="9"/>
  <c r="N3733" i="9" s="1"/>
  <c r="P3732" i="9"/>
  <c r="N3732" i="9" s="1"/>
  <c r="P3731" i="9"/>
  <c r="N3731" i="9" s="1"/>
  <c r="P3730" i="9"/>
  <c r="N3730" i="9" s="1"/>
  <c r="P3729" i="9"/>
  <c r="N3729" i="9" s="1"/>
  <c r="P3728" i="9"/>
  <c r="N3728" i="9" s="1"/>
  <c r="P3727" i="9"/>
  <c r="N3727" i="9" s="1"/>
  <c r="P3726" i="9"/>
  <c r="N3726" i="9" s="1"/>
  <c r="P3725" i="9"/>
  <c r="N3725" i="9" s="1"/>
  <c r="P3724" i="9"/>
  <c r="N3724" i="9" s="1"/>
  <c r="P3723" i="9"/>
  <c r="N3723" i="9" s="1"/>
  <c r="P3722" i="9"/>
  <c r="N3722" i="9" s="1"/>
  <c r="P3721" i="9"/>
  <c r="N3721" i="9" s="1"/>
  <c r="P3720" i="9"/>
  <c r="N3720" i="9" s="1"/>
  <c r="P3719" i="9"/>
  <c r="N3719" i="9" s="1"/>
  <c r="P3718" i="9"/>
  <c r="N3718" i="9" s="1"/>
  <c r="P3717" i="9"/>
  <c r="N3717" i="9" s="1"/>
  <c r="P3716" i="9"/>
  <c r="N3716" i="9" s="1"/>
  <c r="P3715" i="9"/>
  <c r="N3715" i="9" s="1"/>
  <c r="P3714" i="9"/>
  <c r="N3714" i="9" s="1"/>
  <c r="P3713" i="9"/>
  <c r="N3713" i="9" s="1"/>
  <c r="P3712" i="9"/>
  <c r="N3712" i="9" s="1"/>
  <c r="P3711" i="9"/>
  <c r="N3711" i="9" s="1"/>
  <c r="P3710" i="9"/>
  <c r="N3710" i="9" s="1"/>
  <c r="P3709" i="9"/>
  <c r="N3709" i="9" s="1"/>
  <c r="P3708" i="9"/>
  <c r="N3708" i="9" s="1"/>
  <c r="P3707" i="9"/>
  <c r="N3707" i="9" s="1"/>
  <c r="P3706" i="9"/>
  <c r="N3706" i="9" s="1"/>
  <c r="P3705" i="9"/>
  <c r="N3705" i="9" s="1"/>
  <c r="P3704" i="9"/>
  <c r="N3704" i="9" s="1"/>
  <c r="P3703" i="9"/>
  <c r="N3703" i="9" s="1"/>
  <c r="P3702" i="9"/>
  <c r="N3702" i="9" s="1"/>
  <c r="P3701" i="9"/>
  <c r="N3701" i="9" s="1"/>
  <c r="P3700" i="9"/>
  <c r="N3700" i="9" s="1"/>
  <c r="P3699" i="9"/>
  <c r="N3699" i="9" s="1"/>
  <c r="P3698" i="9"/>
  <c r="N3698" i="9" s="1"/>
  <c r="P3697" i="9"/>
  <c r="N3697" i="9" s="1"/>
  <c r="P3696" i="9"/>
  <c r="N3696" i="9" s="1"/>
  <c r="P3695" i="9"/>
  <c r="N3695" i="9" s="1"/>
  <c r="P3694" i="9"/>
  <c r="N3694" i="9" s="1"/>
  <c r="P3693" i="9"/>
  <c r="N3693" i="9" s="1"/>
  <c r="P3692" i="9"/>
  <c r="N3692" i="9" s="1"/>
  <c r="P3691" i="9"/>
  <c r="N3691" i="9" s="1"/>
  <c r="P3690" i="9"/>
  <c r="N3690" i="9" s="1"/>
  <c r="P3689" i="9"/>
  <c r="N3689" i="9" s="1"/>
  <c r="P3688" i="9"/>
  <c r="N3688" i="9" s="1"/>
  <c r="P3687" i="9"/>
  <c r="N3687" i="9" s="1"/>
  <c r="P3686" i="9"/>
  <c r="N3686" i="9" s="1"/>
  <c r="P3685" i="9"/>
  <c r="N3685" i="9" s="1"/>
  <c r="P3684" i="9"/>
  <c r="N3684" i="9" s="1"/>
  <c r="P3683" i="9"/>
  <c r="N3683" i="9" s="1"/>
  <c r="P3682" i="9"/>
  <c r="N3682" i="9" s="1"/>
  <c r="P3681" i="9"/>
  <c r="N3681" i="9" s="1"/>
  <c r="P3680" i="9"/>
  <c r="N3680" i="9" s="1"/>
  <c r="P3679" i="9"/>
  <c r="N3679" i="9" s="1"/>
  <c r="P3678" i="9"/>
  <c r="N3678" i="9" s="1"/>
  <c r="P3677" i="9"/>
  <c r="N3677" i="9" s="1"/>
  <c r="P3676" i="9"/>
  <c r="N3676" i="9" s="1"/>
  <c r="P3675" i="9"/>
  <c r="N3675" i="9" s="1"/>
  <c r="P3674" i="9"/>
  <c r="N3674" i="9" s="1"/>
  <c r="P3673" i="9"/>
  <c r="N3673" i="9" s="1"/>
  <c r="P3672" i="9"/>
  <c r="N3672" i="9" s="1"/>
  <c r="P3671" i="9"/>
  <c r="N3671" i="9" s="1"/>
  <c r="P3670" i="9"/>
  <c r="N3670" i="9" s="1"/>
  <c r="P3669" i="9"/>
  <c r="N3669" i="9" s="1"/>
  <c r="P3668" i="9"/>
  <c r="N3668" i="9" s="1"/>
  <c r="P3667" i="9"/>
  <c r="N3667" i="9" s="1"/>
  <c r="P3666" i="9"/>
  <c r="N3666" i="9" s="1"/>
  <c r="P3665" i="9"/>
  <c r="N3665" i="9" s="1"/>
  <c r="P3664" i="9"/>
  <c r="N3664" i="9" s="1"/>
  <c r="P3663" i="9"/>
  <c r="N3663" i="9" s="1"/>
  <c r="P3662" i="9"/>
  <c r="N3662" i="9" s="1"/>
  <c r="P3661" i="9"/>
  <c r="N3661" i="9" s="1"/>
  <c r="P3660" i="9"/>
  <c r="N3660" i="9" s="1"/>
  <c r="P3659" i="9"/>
  <c r="N3659" i="9" s="1"/>
  <c r="P3658" i="9"/>
  <c r="N3658" i="9" s="1"/>
  <c r="P3657" i="9"/>
  <c r="N3657" i="9" s="1"/>
  <c r="P3656" i="9"/>
  <c r="N3656" i="9" s="1"/>
  <c r="P3655" i="9"/>
  <c r="N3655" i="9" s="1"/>
  <c r="P3654" i="9"/>
  <c r="N3654" i="9" s="1"/>
  <c r="P3653" i="9"/>
  <c r="N3653" i="9" s="1"/>
  <c r="P3652" i="9"/>
  <c r="N3652" i="9" s="1"/>
  <c r="P3651" i="9"/>
  <c r="N3651" i="9" s="1"/>
  <c r="P3650" i="9"/>
  <c r="N3650" i="9" s="1"/>
  <c r="P3649" i="9"/>
  <c r="N3649" i="9" s="1"/>
  <c r="P3648" i="9"/>
  <c r="N3648" i="9" s="1"/>
  <c r="P3647" i="9"/>
  <c r="N3647" i="9" s="1"/>
  <c r="P3646" i="9"/>
  <c r="N3646" i="9" s="1"/>
  <c r="P3645" i="9"/>
  <c r="N3645" i="9" s="1"/>
  <c r="P3644" i="9"/>
  <c r="N3644" i="9" s="1"/>
  <c r="P3643" i="9"/>
  <c r="N3643" i="9" s="1"/>
  <c r="P3642" i="9"/>
  <c r="N3642" i="9" s="1"/>
  <c r="P3641" i="9"/>
  <c r="N3641" i="9" s="1"/>
  <c r="P3640" i="9"/>
  <c r="N3640" i="9" s="1"/>
  <c r="P3639" i="9"/>
  <c r="N3639" i="9" s="1"/>
  <c r="P3638" i="9"/>
  <c r="N3638" i="9" s="1"/>
  <c r="P3637" i="9"/>
  <c r="N3637" i="9" s="1"/>
  <c r="P3636" i="9"/>
  <c r="N3636" i="9" s="1"/>
  <c r="P3635" i="9"/>
  <c r="N3635" i="9" s="1"/>
  <c r="P3634" i="9"/>
  <c r="N3634" i="9" s="1"/>
  <c r="P3633" i="9"/>
  <c r="N3633" i="9" s="1"/>
  <c r="P3632" i="9"/>
  <c r="N3632" i="9" s="1"/>
  <c r="P3631" i="9"/>
  <c r="N3631" i="9" s="1"/>
  <c r="P3630" i="9"/>
  <c r="N3630" i="9" s="1"/>
  <c r="P3629" i="9"/>
  <c r="N3629" i="9" s="1"/>
  <c r="P3628" i="9"/>
  <c r="N3628" i="9" s="1"/>
  <c r="P3627" i="9"/>
  <c r="N3627" i="9" s="1"/>
  <c r="P3626" i="9"/>
  <c r="N3626" i="9" s="1"/>
  <c r="P3625" i="9"/>
  <c r="N3625" i="9" s="1"/>
  <c r="P3624" i="9"/>
  <c r="N3624" i="9" s="1"/>
  <c r="P3623" i="9"/>
  <c r="N3623" i="9" s="1"/>
  <c r="P3622" i="9"/>
  <c r="N3622" i="9" s="1"/>
  <c r="P3621" i="9"/>
  <c r="N3621" i="9" s="1"/>
  <c r="P3620" i="9"/>
  <c r="N3620" i="9" s="1"/>
  <c r="P3619" i="9"/>
  <c r="N3619" i="9" s="1"/>
  <c r="P3618" i="9"/>
  <c r="N3618" i="9" s="1"/>
  <c r="P3617" i="9"/>
  <c r="N3617" i="9" s="1"/>
  <c r="P3616" i="9"/>
  <c r="N3616" i="9" s="1"/>
  <c r="P3615" i="9"/>
  <c r="N3615" i="9" s="1"/>
  <c r="P3614" i="9"/>
  <c r="N3614" i="9" s="1"/>
  <c r="P3613" i="9"/>
  <c r="N3613" i="9" s="1"/>
  <c r="P3612" i="9"/>
  <c r="N3612" i="9" s="1"/>
  <c r="P3611" i="9"/>
  <c r="N3611" i="9" s="1"/>
  <c r="P3610" i="9"/>
  <c r="N3610" i="9" s="1"/>
  <c r="P3609" i="9"/>
  <c r="N3609" i="9" s="1"/>
  <c r="P3608" i="9"/>
  <c r="N3608" i="9" s="1"/>
  <c r="P3607" i="9"/>
  <c r="N3607" i="9" s="1"/>
  <c r="P3606" i="9"/>
  <c r="N3606" i="9" s="1"/>
  <c r="P3605" i="9"/>
  <c r="N3605" i="9" s="1"/>
  <c r="P3604" i="9"/>
  <c r="N3604" i="9" s="1"/>
  <c r="P3603" i="9"/>
  <c r="N3603" i="9" s="1"/>
  <c r="P3602" i="9"/>
  <c r="N3602" i="9" s="1"/>
  <c r="P3601" i="9"/>
  <c r="N3601" i="9" s="1"/>
  <c r="P3600" i="9"/>
  <c r="N3600" i="9" s="1"/>
  <c r="P3599" i="9"/>
  <c r="N3599" i="9" s="1"/>
  <c r="P3598" i="9"/>
  <c r="N3598" i="9" s="1"/>
  <c r="P3597" i="9"/>
  <c r="N3597" i="9" s="1"/>
  <c r="P3596" i="9"/>
  <c r="N3596" i="9" s="1"/>
  <c r="P3595" i="9"/>
  <c r="N3595" i="9" s="1"/>
  <c r="P3594" i="9"/>
  <c r="N3594" i="9" s="1"/>
  <c r="P3593" i="9"/>
  <c r="N3593" i="9" s="1"/>
  <c r="P3592" i="9"/>
  <c r="N3592" i="9" s="1"/>
  <c r="P3591" i="9"/>
  <c r="N3591" i="9" s="1"/>
  <c r="P3590" i="9"/>
  <c r="N3590" i="9" s="1"/>
  <c r="P3589" i="9"/>
  <c r="N3589" i="9" s="1"/>
  <c r="P3588" i="9"/>
  <c r="N3588" i="9" s="1"/>
  <c r="P3587" i="9"/>
  <c r="N3587" i="9" s="1"/>
  <c r="P3586" i="9"/>
  <c r="N3586" i="9" s="1"/>
  <c r="P3585" i="9"/>
  <c r="N3585" i="9" s="1"/>
  <c r="P3584" i="9"/>
  <c r="N3584" i="9" s="1"/>
  <c r="P3583" i="9"/>
  <c r="N3583" i="9" s="1"/>
  <c r="P3582" i="9"/>
  <c r="N3582" i="9" s="1"/>
  <c r="P3581" i="9"/>
  <c r="N3581" i="9" s="1"/>
  <c r="P3580" i="9"/>
  <c r="N3580" i="9" s="1"/>
  <c r="P3579" i="9"/>
  <c r="N3579" i="9" s="1"/>
  <c r="P3578" i="9"/>
  <c r="N3578" i="9" s="1"/>
  <c r="P3577" i="9"/>
  <c r="N3577" i="9" s="1"/>
  <c r="P3576" i="9"/>
  <c r="N3576" i="9" s="1"/>
  <c r="P3575" i="9"/>
  <c r="N3575" i="9" s="1"/>
  <c r="P3574" i="9"/>
  <c r="N3574" i="9" s="1"/>
  <c r="P3573" i="9"/>
  <c r="N3573" i="9" s="1"/>
  <c r="P3572" i="9"/>
  <c r="N3572" i="9" s="1"/>
  <c r="P3571" i="9"/>
  <c r="N3571" i="9" s="1"/>
  <c r="P3570" i="9"/>
  <c r="N3570" i="9" s="1"/>
  <c r="P3569" i="9"/>
  <c r="N3569" i="9" s="1"/>
  <c r="P3568" i="9"/>
  <c r="N3568" i="9" s="1"/>
  <c r="P3567" i="9"/>
  <c r="N3567" i="9" s="1"/>
  <c r="P3566" i="9"/>
  <c r="N3566" i="9" s="1"/>
  <c r="P3565" i="9"/>
  <c r="N3565" i="9" s="1"/>
  <c r="P3564" i="9"/>
  <c r="N3564" i="9" s="1"/>
  <c r="P3563" i="9"/>
  <c r="N3563" i="9" s="1"/>
  <c r="P3562" i="9"/>
  <c r="N3562" i="9" s="1"/>
  <c r="P3561" i="9"/>
  <c r="N3561" i="9" s="1"/>
  <c r="P3560" i="9"/>
  <c r="N3560" i="9" s="1"/>
  <c r="P3559" i="9"/>
  <c r="N3559" i="9" s="1"/>
  <c r="P3558" i="9"/>
  <c r="N3558" i="9" s="1"/>
  <c r="P3557" i="9"/>
  <c r="N3557" i="9" s="1"/>
  <c r="P3556" i="9"/>
  <c r="N3556" i="9" s="1"/>
  <c r="P3555" i="9"/>
  <c r="N3555" i="9" s="1"/>
  <c r="P3554" i="9"/>
  <c r="N3554" i="9" s="1"/>
  <c r="P3553" i="9"/>
  <c r="N3553" i="9" s="1"/>
  <c r="P3552" i="9"/>
  <c r="N3552" i="9" s="1"/>
  <c r="P3551" i="9"/>
  <c r="N3551" i="9" s="1"/>
  <c r="P3550" i="9"/>
  <c r="N3550" i="9" s="1"/>
  <c r="P3549" i="9"/>
  <c r="N3549" i="9" s="1"/>
  <c r="P3548" i="9"/>
  <c r="N3548" i="9" s="1"/>
  <c r="P3547" i="9"/>
  <c r="N3547" i="9" s="1"/>
  <c r="P3546" i="9"/>
  <c r="N3546" i="9" s="1"/>
  <c r="P3545" i="9"/>
  <c r="N3545" i="9" s="1"/>
  <c r="P3544" i="9"/>
  <c r="N3544" i="9" s="1"/>
  <c r="P3543" i="9"/>
  <c r="N3543" i="9" s="1"/>
  <c r="P3542" i="9"/>
  <c r="N3542" i="9" s="1"/>
  <c r="P3541" i="9"/>
  <c r="N3541" i="9" s="1"/>
  <c r="P3540" i="9"/>
  <c r="N3540" i="9" s="1"/>
  <c r="P3539" i="9"/>
  <c r="N3539" i="9" s="1"/>
  <c r="P3538" i="9"/>
  <c r="N3538" i="9" s="1"/>
  <c r="P3537" i="9"/>
  <c r="N3537" i="9" s="1"/>
  <c r="P3536" i="9"/>
  <c r="N3536" i="9" s="1"/>
  <c r="P3535" i="9"/>
  <c r="N3535" i="9" s="1"/>
  <c r="P3534" i="9"/>
  <c r="N3534" i="9" s="1"/>
  <c r="P3533" i="9"/>
  <c r="N3533" i="9" s="1"/>
  <c r="P3532" i="9"/>
  <c r="N3532" i="9" s="1"/>
  <c r="P3531" i="9"/>
  <c r="N3531" i="9" s="1"/>
  <c r="P3530" i="9"/>
  <c r="N3530" i="9" s="1"/>
  <c r="P3529" i="9"/>
  <c r="N3529" i="9" s="1"/>
  <c r="P3528" i="9"/>
  <c r="N3528" i="9" s="1"/>
  <c r="P3527" i="9"/>
  <c r="N3527" i="9" s="1"/>
  <c r="P3526" i="9"/>
  <c r="N3526" i="9" s="1"/>
  <c r="P3525" i="9"/>
  <c r="N3525" i="9" s="1"/>
  <c r="P3524" i="9"/>
  <c r="N3524" i="9" s="1"/>
  <c r="P3523" i="9"/>
  <c r="N3523" i="9" s="1"/>
  <c r="P3522" i="9"/>
  <c r="N3522" i="9" s="1"/>
  <c r="P3521" i="9"/>
  <c r="N3521" i="9" s="1"/>
  <c r="P3520" i="9"/>
  <c r="N3520" i="9" s="1"/>
  <c r="P3519" i="9"/>
  <c r="N3519" i="9" s="1"/>
  <c r="P3518" i="9"/>
  <c r="N3518" i="9" s="1"/>
  <c r="P3517" i="9"/>
  <c r="N3517" i="9" s="1"/>
  <c r="P3516" i="9"/>
  <c r="N3516" i="9" s="1"/>
  <c r="P3515" i="9"/>
  <c r="N3515" i="9" s="1"/>
  <c r="P3514" i="9"/>
  <c r="N3514" i="9" s="1"/>
  <c r="P3513" i="9"/>
  <c r="N3513" i="9" s="1"/>
  <c r="P3512" i="9"/>
  <c r="N3512" i="9" s="1"/>
  <c r="P3511" i="9"/>
  <c r="N3511" i="9" s="1"/>
  <c r="P3510" i="9"/>
  <c r="N3510" i="9" s="1"/>
  <c r="P3509" i="9"/>
  <c r="N3509" i="9" s="1"/>
  <c r="P3508" i="9"/>
  <c r="N3508" i="9" s="1"/>
  <c r="P3507" i="9"/>
  <c r="N3507" i="9" s="1"/>
  <c r="P3506" i="9"/>
  <c r="N3506" i="9" s="1"/>
  <c r="P3505" i="9"/>
  <c r="N3505" i="9" s="1"/>
  <c r="P3504" i="9"/>
  <c r="N3504" i="9" s="1"/>
  <c r="P3503" i="9"/>
  <c r="N3503" i="9" s="1"/>
  <c r="P3502" i="9"/>
  <c r="N3502" i="9" s="1"/>
  <c r="P3501" i="9"/>
  <c r="N3501" i="9" s="1"/>
  <c r="P3500" i="9"/>
  <c r="N3500" i="9" s="1"/>
  <c r="P3499" i="9"/>
  <c r="N3499" i="9" s="1"/>
  <c r="P3498" i="9"/>
  <c r="N3498" i="9" s="1"/>
  <c r="P3497" i="9"/>
  <c r="N3497" i="9" s="1"/>
  <c r="P3496" i="9"/>
  <c r="N3496" i="9" s="1"/>
  <c r="P3495" i="9"/>
  <c r="N3495" i="9" s="1"/>
  <c r="P3494" i="9"/>
  <c r="N3494" i="9" s="1"/>
  <c r="P3493" i="9"/>
  <c r="N3493" i="9" s="1"/>
  <c r="P3492" i="9"/>
  <c r="N3492" i="9" s="1"/>
  <c r="P3491" i="9"/>
  <c r="N3491" i="9" s="1"/>
  <c r="P3490" i="9"/>
  <c r="N3490" i="9" s="1"/>
  <c r="P3489" i="9"/>
  <c r="N3489" i="9" s="1"/>
  <c r="P3488" i="9"/>
  <c r="N3488" i="9" s="1"/>
  <c r="P3487" i="9"/>
  <c r="N3487" i="9" s="1"/>
  <c r="P3486" i="9"/>
  <c r="N3486" i="9" s="1"/>
  <c r="P3485" i="9"/>
  <c r="N3485" i="9" s="1"/>
  <c r="P3484" i="9"/>
  <c r="N3484" i="9" s="1"/>
  <c r="P3483" i="9"/>
  <c r="N3483" i="9" s="1"/>
  <c r="P3482" i="9"/>
  <c r="N3482" i="9" s="1"/>
  <c r="P3481" i="9"/>
  <c r="N3481" i="9" s="1"/>
  <c r="P3480" i="9"/>
  <c r="N3480" i="9" s="1"/>
  <c r="P3479" i="9"/>
  <c r="N3479" i="9" s="1"/>
  <c r="P3478" i="9"/>
  <c r="N3478" i="9" s="1"/>
  <c r="P3477" i="9"/>
  <c r="N3477" i="9" s="1"/>
  <c r="P3476" i="9"/>
  <c r="N3476" i="9" s="1"/>
  <c r="P3475" i="9"/>
  <c r="N3475" i="9" s="1"/>
  <c r="P3474" i="9"/>
  <c r="N3474" i="9" s="1"/>
  <c r="P3473" i="9"/>
  <c r="N3473" i="9" s="1"/>
  <c r="P3472" i="9"/>
  <c r="N3472" i="9" s="1"/>
  <c r="P3471" i="9"/>
  <c r="N3471" i="9" s="1"/>
  <c r="P3470" i="9"/>
  <c r="N3470" i="9" s="1"/>
  <c r="P3469" i="9"/>
  <c r="N3469" i="9" s="1"/>
  <c r="P3468" i="9"/>
  <c r="N3468" i="9" s="1"/>
  <c r="P3467" i="9"/>
  <c r="N3467" i="9" s="1"/>
  <c r="P3466" i="9"/>
  <c r="N3466" i="9" s="1"/>
  <c r="P3465" i="9"/>
  <c r="N3465" i="9" s="1"/>
  <c r="P3464" i="9"/>
  <c r="N3464" i="9" s="1"/>
  <c r="P3463" i="9"/>
  <c r="N3463" i="9" s="1"/>
  <c r="P3462" i="9"/>
  <c r="N3462" i="9" s="1"/>
  <c r="P3461" i="9"/>
  <c r="N3461" i="9" s="1"/>
  <c r="P3460" i="9"/>
  <c r="N3460" i="9" s="1"/>
  <c r="P3459" i="9"/>
  <c r="N3459" i="9" s="1"/>
  <c r="P3458" i="9"/>
  <c r="N3458" i="9" s="1"/>
  <c r="P3457" i="9"/>
  <c r="N3457" i="9" s="1"/>
  <c r="P3456" i="9"/>
  <c r="N3456" i="9" s="1"/>
  <c r="P3455" i="9"/>
  <c r="N3455" i="9" s="1"/>
  <c r="P3454" i="9"/>
  <c r="N3454" i="9" s="1"/>
  <c r="P3453" i="9"/>
  <c r="N3453" i="9" s="1"/>
  <c r="P3452" i="9"/>
  <c r="N3452" i="9" s="1"/>
  <c r="P3451" i="9"/>
  <c r="N3451" i="9" s="1"/>
  <c r="P3450" i="9"/>
  <c r="N3450" i="9" s="1"/>
  <c r="P3449" i="9"/>
  <c r="N3449" i="9" s="1"/>
  <c r="P3448" i="9"/>
  <c r="N3448" i="9" s="1"/>
  <c r="P3447" i="9"/>
  <c r="N3447" i="9" s="1"/>
  <c r="P3446" i="9"/>
  <c r="N3446" i="9" s="1"/>
  <c r="P3445" i="9"/>
  <c r="N3445" i="9" s="1"/>
  <c r="P3444" i="9"/>
  <c r="N3444" i="9" s="1"/>
  <c r="P3443" i="9"/>
  <c r="N3443" i="9" s="1"/>
  <c r="P3442" i="9"/>
  <c r="N3442" i="9" s="1"/>
  <c r="P3441" i="9"/>
  <c r="N3441" i="9" s="1"/>
  <c r="P3440" i="9"/>
  <c r="N3440" i="9" s="1"/>
  <c r="P3439" i="9"/>
  <c r="N3439" i="9" s="1"/>
  <c r="P3438" i="9"/>
  <c r="N3438" i="9" s="1"/>
  <c r="P3437" i="9"/>
  <c r="N3437" i="9" s="1"/>
  <c r="P3436" i="9"/>
  <c r="N3436" i="9" s="1"/>
  <c r="P3435" i="9"/>
  <c r="N3435" i="9" s="1"/>
  <c r="P3434" i="9"/>
  <c r="N3434" i="9" s="1"/>
  <c r="P3433" i="9"/>
  <c r="N3433" i="9" s="1"/>
  <c r="P3432" i="9"/>
  <c r="N3432" i="9" s="1"/>
  <c r="P3431" i="9"/>
  <c r="N3431" i="9" s="1"/>
  <c r="P3430" i="9"/>
  <c r="N3430" i="9" s="1"/>
  <c r="P3429" i="9"/>
  <c r="N3429" i="9" s="1"/>
  <c r="P3428" i="9"/>
  <c r="N3428" i="9" s="1"/>
  <c r="P3427" i="9"/>
  <c r="N3427" i="9" s="1"/>
  <c r="P3426" i="9"/>
  <c r="N3426" i="9" s="1"/>
  <c r="P3425" i="9"/>
  <c r="N3425" i="9" s="1"/>
  <c r="P3424" i="9"/>
  <c r="N3424" i="9" s="1"/>
  <c r="P3423" i="9"/>
  <c r="N3423" i="9" s="1"/>
  <c r="P3422" i="9"/>
  <c r="N3422" i="9" s="1"/>
  <c r="P3421" i="9"/>
  <c r="N3421" i="9" s="1"/>
  <c r="P3420" i="9"/>
  <c r="N3420" i="9" s="1"/>
  <c r="P3419" i="9"/>
  <c r="N3419" i="9" s="1"/>
  <c r="P3418" i="9"/>
  <c r="N3418" i="9" s="1"/>
  <c r="P3417" i="9"/>
  <c r="N3417" i="9" s="1"/>
  <c r="P3416" i="9"/>
  <c r="N3416" i="9" s="1"/>
  <c r="P3415" i="9"/>
  <c r="N3415" i="9" s="1"/>
  <c r="P3414" i="9"/>
  <c r="N3414" i="9" s="1"/>
  <c r="P3413" i="9"/>
  <c r="N3413" i="9" s="1"/>
  <c r="P3412" i="9"/>
  <c r="N3412" i="9" s="1"/>
  <c r="P3411" i="9"/>
  <c r="N3411" i="9" s="1"/>
  <c r="P3410" i="9"/>
  <c r="N3410" i="9" s="1"/>
  <c r="P3409" i="9"/>
  <c r="N3409" i="9" s="1"/>
  <c r="P3408" i="9"/>
  <c r="N3408" i="9" s="1"/>
  <c r="P3407" i="9"/>
  <c r="N3407" i="9" s="1"/>
  <c r="P3406" i="9"/>
  <c r="N3406" i="9" s="1"/>
  <c r="P3405" i="9"/>
  <c r="N3405" i="9" s="1"/>
  <c r="P3404" i="9"/>
  <c r="N3404" i="9" s="1"/>
  <c r="P3403" i="9"/>
  <c r="N3403" i="9" s="1"/>
  <c r="P3402" i="9"/>
  <c r="N3402" i="9" s="1"/>
  <c r="P3401" i="9"/>
  <c r="N3401" i="9" s="1"/>
  <c r="P3400" i="9"/>
  <c r="N3400" i="9" s="1"/>
  <c r="P3399" i="9"/>
  <c r="N3399" i="9" s="1"/>
  <c r="P3398" i="9"/>
  <c r="N3398" i="9" s="1"/>
  <c r="P3397" i="9"/>
  <c r="N3397" i="9" s="1"/>
  <c r="P3396" i="9"/>
  <c r="N3396" i="9" s="1"/>
  <c r="P3395" i="9"/>
  <c r="N3395" i="9" s="1"/>
  <c r="P3394" i="9"/>
  <c r="N3394" i="9" s="1"/>
  <c r="P3393" i="9"/>
  <c r="N3393" i="9" s="1"/>
  <c r="P3392" i="9"/>
  <c r="N3392" i="9" s="1"/>
  <c r="P3391" i="9"/>
  <c r="N3391" i="9" s="1"/>
  <c r="P3390" i="9"/>
  <c r="N3390" i="9" s="1"/>
  <c r="P3389" i="9"/>
  <c r="N3389" i="9" s="1"/>
  <c r="P3388" i="9"/>
  <c r="N3388" i="9" s="1"/>
  <c r="P3387" i="9"/>
  <c r="N3387" i="9" s="1"/>
  <c r="P3386" i="9"/>
  <c r="N3386" i="9" s="1"/>
  <c r="P3385" i="9"/>
  <c r="N3385" i="9" s="1"/>
  <c r="P3384" i="9"/>
  <c r="N3384" i="9" s="1"/>
  <c r="P3383" i="9"/>
  <c r="N3383" i="9" s="1"/>
  <c r="P3382" i="9"/>
  <c r="N3382" i="9" s="1"/>
  <c r="P3381" i="9"/>
  <c r="N3381" i="9" s="1"/>
  <c r="P3380" i="9"/>
  <c r="N3380" i="9" s="1"/>
  <c r="P3379" i="9"/>
  <c r="N3379" i="9" s="1"/>
  <c r="P3378" i="9"/>
  <c r="N3378" i="9" s="1"/>
  <c r="P3377" i="9"/>
  <c r="N3377" i="9" s="1"/>
  <c r="P3376" i="9"/>
  <c r="N3376" i="9" s="1"/>
  <c r="P3375" i="9"/>
  <c r="N3375" i="9" s="1"/>
  <c r="P3374" i="9"/>
  <c r="N3374" i="9" s="1"/>
  <c r="P3373" i="9"/>
  <c r="N3373" i="9" s="1"/>
  <c r="P3372" i="9"/>
  <c r="N3372" i="9" s="1"/>
  <c r="P3371" i="9"/>
  <c r="N3371" i="9" s="1"/>
  <c r="P3370" i="9"/>
  <c r="N3370" i="9" s="1"/>
  <c r="P3369" i="9"/>
  <c r="N3369" i="9" s="1"/>
  <c r="P3368" i="9"/>
  <c r="N3368" i="9" s="1"/>
  <c r="P3367" i="9"/>
  <c r="N3367" i="9" s="1"/>
  <c r="P3366" i="9"/>
  <c r="N3366" i="9" s="1"/>
  <c r="P3365" i="9"/>
  <c r="N3365" i="9" s="1"/>
  <c r="P3364" i="9"/>
  <c r="N3364" i="9" s="1"/>
  <c r="P3363" i="9"/>
  <c r="N3363" i="9" s="1"/>
  <c r="P3362" i="9"/>
  <c r="N3362" i="9" s="1"/>
  <c r="P3361" i="9"/>
  <c r="N3361" i="9" s="1"/>
  <c r="P3360" i="9"/>
  <c r="N3360" i="9" s="1"/>
  <c r="P3359" i="9"/>
  <c r="N3359" i="9" s="1"/>
  <c r="P3358" i="9"/>
  <c r="N3358" i="9" s="1"/>
  <c r="P3357" i="9"/>
  <c r="N3357" i="9" s="1"/>
  <c r="P3356" i="9"/>
  <c r="N3356" i="9" s="1"/>
  <c r="P3355" i="9"/>
  <c r="N3355" i="9" s="1"/>
  <c r="P3354" i="9"/>
  <c r="N3354" i="9" s="1"/>
  <c r="P3353" i="9"/>
  <c r="N3353" i="9" s="1"/>
  <c r="P3352" i="9"/>
  <c r="N3352" i="9" s="1"/>
  <c r="P3351" i="9"/>
  <c r="N3351" i="9" s="1"/>
  <c r="P3350" i="9"/>
  <c r="N3350" i="9" s="1"/>
  <c r="P3349" i="9"/>
  <c r="N3349" i="9" s="1"/>
  <c r="P3348" i="9"/>
  <c r="N3348" i="9" s="1"/>
  <c r="P3347" i="9"/>
  <c r="N3347" i="9" s="1"/>
  <c r="P3346" i="9"/>
  <c r="N3346" i="9" s="1"/>
  <c r="P3345" i="9"/>
  <c r="N3345" i="9" s="1"/>
  <c r="P3344" i="9"/>
  <c r="N3344" i="9" s="1"/>
  <c r="P3343" i="9"/>
  <c r="N3343" i="9" s="1"/>
  <c r="P3342" i="9"/>
  <c r="N3342" i="9" s="1"/>
  <c r="P3341" i="9"/>
  <c r="N3341" i="9" s="1"/>
  <c r="P3340" i="9"/>
  <c r="N3340" i="9" s="1"/>
  <c r="P3339" i="9"/>
  <c r="N3339" i="9" s="1"/>
  <c r="P3338" i="9"/>
  <c r="N3338" i="9" s="1"/>
  <c r="P3337" i="9"/>
  <c r="N3337" i="9" s="1"/>
  <c r="P3336" i="9"/>
  <c r="N3336" i="9" s="1"/>
  <c r="P3335" i="9"/>
  <c r="N3335" i="9" s="1"/>
  <c r="P3334" i="9"/>
  <c r="N3334" i="9" s="1"/>
  <c r="P3333" i="9"/>
  <c r="N3333" i="9" s="1"/>
  <c r="P3332" i="9"/>
  <c r="N3332" i="9" s="1"/>
  <c r="P3331" i="9"/>
  <c r="N3331" i="9" s="1"/>
  <c r="P3330" i="9"/>
  <c r="N3330" i="9" s="1"/>
  <c r="P3329" i="9"/>
  <c r="N3329" i="9" s="1"/>
  <c r="P3328" i="9"/>
  <c r="N3328" i="9" s="1"/>
  <c r="P3327" i="9"/>
  <c r="N3327" i="9" s="1"/>
  <c r="P3326" i="9"/>
  <c r="N3326" i="9" s="1"/>
  <c r="P3325" i="9"/>
  <c r="N3325" i="9" s="1"/>
  <c r="P3324" i="9"/>
  <c r="N3324" i="9" s="1"/>
  <c r="P3323" i="9"/>
  <c r="N3323" i="9" s="1"/>
  <c r="P3322" i="9"/>
  <c r="N3322" i="9" s="1"/>
  <c r="P3321" i="9"/>
  <c r="N3321" i="9" s="1"/>
  <c r="P3320" i="9"/>
  <c r="N3320" i="9" s="1"/>
  <c r="P3319" i="9"/>
  <c r="N3319" i="9" s="1"/>
  <c r="P3318" i="9"/>
  <c r="N3318" i="9" s="1"/>
  <c r="P3317" i="9"/>
  <c r="N3317" i="9" s="1"/>
  <c r="P3316" i="9"/>
  <c r="N3316" i="9" s="1"/>
  <c r="P3315" i="9"/>
  <c r="N3315" i="9" s="1"/>
  <c r="P3314" i="9"/>
  <c r="N3314" i="9" s="1"/>
  <c r="P3313" i="9"/>
  <c r="N3313" i="9" s="1"/>
  <c r="P3312" i="9"/>
  <c r="N3312" i="9" s="1"/>
  <c r="P3311" i="9"/>
  <c r="N3311" i="9" s="1"/>
  <c r="P3310" i="9"/>
  <c r="N3310" i="9" s="1"/>
  <c r="P3309" i="9"/>
  <c r="N3309" i="9" s="1"/>
  <c r="P3308" i="9"/>
  <c r="N3308" i="9" s="1"/>
  <c r="P3307" i="9"/>
  <c r="N3307" i="9" s="1"/>
  <c r="P3306" i="9"/>
  <c r="N3306" i="9" s="1"/>
  <c r="P3305" i="9"/>
  <c r="N3305" i="9" s="1"/>
  <c r="P3304" i="9"/>
  <c r="N3304" i="9" s="1"/>
  <c r="P3303" i="9"/>
  <c r="N3303" i="9" s="1"/>
  <c r="P3302" i="9"/>
  <c r="N3302" i="9" s="1"/>
  <c r="P3301" i="9"/>
  <c r="N3301" i="9" s="1"/>
  <c r="P3300" i="9"/>
  <c r="N3300" i="9" s="1"/>
  <c r="P3299" i="9"/>
  <c r="N3299" i="9" s="1"/>
  <c r="P3298" i="9"/>
  <c r="N3298" i="9" s="1"/>
  <c r="P3297" i="9"/>
  <c r="N3297" i="9" s="1"/>
  <c r="P3296" i="9"/>
  <c r="N3296" i="9" s="1"/>
  <c r="P3295" i="9"/>
  <c r="N3295" i="9" s="1"/>
  <c r="P3294" i="9"/>
  <c r="N3294" i="9" s="1"/>
  <c r="P3293" i="9"/>
  <c r="N3293" i="9" s="1"/>
  <c r="P3292" i="9"/>
  <c r="N3292" i="9" s="1"/>
  <c r="P3291" i="9"/>
  <c r="N3291" i="9" s="1"/>
  <c r="P3290" i="9"/>
  <c r="N3290" i="9" s="1"/>
  <c r="P3289" i="9"/>
  <c r="N3289" i="9" s="1"/>
  <c r="P3288" i="9"/>
  <c r="N3288" i="9" s="1"/>
  <c r="P3287" i="9"/>
  <c r="N3287" i="9" s="1"/>
  <c r="P3286" i="9"/>
  <c r="N3286" i="9" s="1"/>
  <c r="P3285" i="9"/>
  <c r="N3285" i="9" s="1"/>
  <c r="P3284" i="9"/>
  <c r="N3284" i="9" s="1"/>
  <c r="P3283" i="9"/>
  <c r="N3283" i="9" s="1"/>
  <c r="P3282" i="9"/>
  <c r="N3282" i="9" s="1"/>
  <c r="P3281" i="9"/>
  <c r="N3281" i="9" s="1"/>
  <c r="P3280" i="9"/>
  <c r="N3280" i="9" s="1"/>
  <c r="P3279" i="9"/>
  <c r="N3279" i="9" s="1"/>
  <c r="P3278" i="9"/>
  <c r="N3278" i="9" s="1"/>
  <c r="P3277" i="9"/>
  <c r="N3277" i="9" s="1"/>
  <c r="P3276" i="9"/>
  <c r="N3276" i="9" s="1"/>
  <c r="P3275" i="9"/>
  <c r="N3275" i="9" s="1"/>
  <c r="P3274" i="9"/>
  <c r="N3274" i="9" s="1"/>
  <c r="P3273" i="9"/>
  <c r="N3273" i="9" s="1"/>
  <c r="P3272" i="9"/>
  <c r="N3272" i="9" s="1"/>
  <c r="P3271" i="9"/>
  <c r="N3271" i="9" s="1"/>
  <c r="P3270" i="9"/>
  <c r="N3270" i="9" s="1"/>
  <c r="P3269" i="9"/>
  <c r="N3269" i="9" s="1"/>
  <c r="P3268" i="9"/>
  <c r="N3268" i="9" s="1"/>
  <c r="P3267" i="9"/>
  <c r="N3267" i="9" s="1"/>
  <c r="P3266" i="9"/>
  <c r="N3266" i="9" s="1"/>
  <c r="P3265" i="9"/>
  <c r="N3265" i="9" s="1"/>
  <c r="P3264" i="9"/>
  <c r="N3264" i="9" s="1"/>
  <c r="P3263" i="9"/>
  <c r="N3263" i="9" s="1"/>
  <c r="P3262" i="9"/>
  <c r="N3262" i="9" s="1"/>
  <c r="P3261" i="9"/>
  <c r="N3261" i="9" s="1"/>
  <c r="P3260" i="9"/>
  <c r="N3260" i="9" s="1"/>
  <c r="P3259" i="9"/>
  <c r="N3259" i="9" s="1"/>
  <c r="P3258" i="9"/>
  <c r="N3258" i="9" s="1"/>
  <c r="P3257" i="9"/>
  <c r="N3257" i="9" s="1"/>
  <c r="P3256" i="9"/>
  <c r="N3256" i="9" s="1"/>
  <c r="P3255" i="9"/>
  <c r="N3255" i="9" s="1"/>
  <c r="P3254" i="9"/>
  <c r="N3254" i="9" s="1"/>
  <c r="P3253" i="9"/>
  <c r="N3253" i="9" s="1"/>
  <c r="P3252" i="9"/>
  <c r="N3252" i="9" s="1"/>
  <c r="P3251" i="9"/>
  <c r="N3251" i="9" s="1"/>
  <c r="P3250" i="9"/>
  <c r="N3250" i="9" s="1"/>
  <c r="P3249" i="9"/>
  <c r="N3249" i="9" s="1"/>
  <c r="P3248" i="9"/>
  <c r="N3248" i="9" s="1"/>
  <c r="P3247" i="9"/>
  <c r="N3247" i="9" s="1"/>
  <c r="P3246" i="9"/>
  <c r="N3246" i="9" s="1"/>
  <c r="P3245" i="9"/>
  <c r="N3245" i="9" s="1"/>
  <c r="P3244" i="9"/>
  <c r="N3244" i="9" s="1"/>
  <c r="P3243" i="9"/>
  <c r="N3243" i="9" s="1"/>
  <c r="P3242" i="9"/>
  <c r="N3242" i="9" s="1"/>
  <c r="P3241" i="9"/>
  <c r="N3241" i="9" s="1"/>
  <c r="P3240" i="9"/>
  <c r="N3240" i="9" s="1"/>
  <c r="P3239" i="9"/>
  <c r="N3239" i="9" s="1"/>
  <c r="P3238" i="9"/>
  <c r="N3238" i="9" s="1"/>
  <c r="P3237" i="9"/>
  <c r="N3237" i="9" s="1"/>
  <c r="P3236" i="9"/>
  <c r="N3236" i="9" s="1"/>
  <c r="P3235" i="9"/>
  <c r="N3235" i="9" s="1"/>
  <c r="P3234" i="9"/>
  <c r="N3234" i="9" s="1"/>
  <c r="P3233" i="9"/>
  <c r="N3233" i="9" s="1"/>
  <c r="P3232" i="9"/>
  <c r="N3232" i="9" s="1"/>
  <c r="P3231" i="9"/>
  <c r="N3231" i="9" s="1"/>
  <c r="P3230" i="9"/>
  <c r="N3230" i="9" s="1"/>
  <c r="P3229" i="9"/>
  <c r="N3229" i="9" s="1"/>
  <c r="P3228" i="9"/>
  <c r="N3228" i="9" s="1"/>
  <c r="P3227" i="9"/>
  <c r="N3227" i="9" s="1"/>
  <c r="P3226" i="9"/>
  <c r="N3226" i="9" s="1"/>
  <c r="P3225" i="9"/>
  <c r="N3225" i="9" s="1"/>
  <c r="P3224" i="9"/>
  <c r="N3224" i="9" s="1"/>
  <c r="P3223" i="9"/>
  <c r="N3223" i="9" s="1"/>
  <c r="P3222" i="9"/>
  <c r="N3222" i="9" s="1"/>
  <c r="P3221" i="9"/>
  <c r="N3221" i="9" s="1"/>
  <c r="P3220" i="9"/>
  <c r="N3220" i="9" s="1"/>
  <c r="P3219" i="9"/>
  <c r="N3219" i="9" s="1"/>
  <c r="P3218" i="9"/>
  <c r="N3218" i="9" s="1"/>
  <c r="P3217" i="9"/>
  <c r="N3217" i="9" s="1"/>
  <c r="P3216" i="9"/>
  <c r="N3216" i="9" s="1"/>
  <c r="P3215" i="9"/>
  <c r="N3215" i="9" s="1"/>
  <c r="P3214" i="9"/>
  <c r="N3214" i="9" s="1"/>
  <c r="P3213" i="9"/>
  <c r="N3213" i="9" s="1"/>
  <c r="P3212" i="9"/>
  <c r="N3212" i="9" s="1"/>
  <c r="P3211" i="9"/>
  <c r="N3211" i="9" s="1"/>
  <c r="P3210" i="9"/>
  <c r="N3210" i="9" s="1"/>
  <c r="P3209" i="9"/>
  <c r="N3209" i="9" s="1"/>
  <c r="P3208" i="9"/>
  <c r="N3208" i="9" s="1"/>
  <c r="P3207" i="9"/>
  <c r="N3207" i="9" s="1"/>
  <c r="P3206" i="9"/>
  <c r="N3206" i="9" s="1"/>
  <c r="P3205" i="9"/>
  <c r="N3205" i="9" s="1"/>
  <c r="P3204" i="9"/>
  <c r="N3204" i="9" s="1"/>
  <c r="P3203" i="9"/>
  <c r="N3203" i="9" s="1"/>
  <c r="P3202" i="9"/>
  <c r="N3202" i="9" s="1"/>
  <c r="P3201" i="9"/>
  <c r="N3201" i="9" s="1"/>
  <c r="P3200" i="9"/>
  <c r="N3200" i="9" s="1"/>
  <c r="P3199" i="9"/>
  <c r="N3199" i="9" s="1"/>
  <c r="P3198" i="9"/>
  <c r="N3198" i="9" s="1"/>
  <c r="P3197" i="9"/>
  <c r="N3197" i="9" s="1"/>
  <c r="P3196" i="9"/>
  <c r="N3196" i="9" s="1"/>
  <c r="P3195" i="9"/>
  <c r="N3195" i="9" s="1"/>
  <c r="P3194" i="9"/>
  <c r="N3194" i="9" s="1"/>
  <c r="P3193" i="9"/>
  <c r="N3193" i="9" s="1"/>
  <c r="P3192" i="9"/>
  <c r="N3192" i="9" s="1"/>
  <c r="P3191" i="9"/>
  <c r="N3191" i="9" s="1"/>
  <c r="P3190" i="9"/>
  <c r="N3190" i="9" s="1"/>
  <c r="P3189" i="9"/>
  <c r="N3189" i="9" s="1"/>
  <c r="P3188" i="9"/>
  <c r="N3188" i="9" s="1"/>
  <c r="P3187" i="9"/>
  <c r="N3187" i="9" s="1"/>
  <c r="P3186" i="9"/>
  <c r="N3186" i="9" s="1"/>
  <c r="P3185" i="9"/>
  <c r="N3185" i="9" s="1"/>
  <c r="P3184" i="9"/>
  <c r="N3184" i="9" s="1"/>
  <c r="P3183" i="9"/>
  <c r="N3183" i="9" s="1"/>
  <c r="P3182" i="9"/>
  <c r="N3182" i="9" s="1"/>
  <c r="P3181" i="9"/>
  <c r="N3181" i="9" s="1"/>
  <c r="P3180" i="9"/>
  <c r="N3180" i="9" s="1"/>
  <c r="P3179" i="9"/>
  <c r="N3179" i="9" s="1"/>
  <c r="P3178" i="9"/>
  <c r="N3178" i="9" s="1"/>
  <c r="P3177" i="9"/>
  <c r="N3177" i="9" s="1"/>
  <c r="P3176" i="9"/>
  <c r="N3176" i="9" s="1"/>
  <c r="P3175" i="9"/>
  <c r="N3175" i="9" s="1"/>
  <c r="P3174" i="9"/>
  <c r="N3174" i="9" s="1"/>
  <c r="P3173" i="9"/>
  <c r="N3173" i="9" s="1"/>
  <c r="P3172" i="9"/>
  <c r="N3172" i="9" s="1"/>
  <c r="P3171" i="9"/>
  <c r="N3171" i="9" s="1"/>
  <c r="P3170" i="9"/>
  <c r="N3170" i="9" s="1"/>
  <c r="P3169" i="9"/>
  <c r="N3169" i="9" s="1"/>
  <c r="P3168" i="9"/>
  <c r="N3168" i="9" s="1"/>
  <c r="P3167" i="9"/>
  <c r="N3167" i="9" s="1"/>
  <c r="P3166" i="9"/>
  <c r="N3166" i="9" s="1"/>
  <c r="P3165" i="9"/>
  <c r="N3165" i="9" s="1"/>
  <c r="P3164" i="9"/>
  <c r="N3164" i="9" s="1"/>
  <c r="P3163" i="9"/>
  <c r="N3163" i="9" s="1"/>
  <c r="P3162" i="9"/>
  <c r="N3162" i="9" s="1"/>
  <c r="P3161" i="9"/>
  <c r="N3161" i="9" s="1"/>
  <c r="P3160" i="9"/>
  <c r="N3160" i="9" s="1"/>
  <c r="P3159" i="9"/>
  <c r="N3159" i="9" s="1"/>
  <c r="P3158" i="9"/>
  <c r="N3158" i="9" s="1"/>
  <c r="P3157" i="9"/>
  <c r="N3157" i="9" s="1"/>
  <c r="P3156" i="9"/>
  <c r="N3156" i="9" s="1"/>
  <c r="P3155" i="9"/>
  <c r="N3155" i="9" s="1"/>
  <c r="P3154" i="9"/>
  <c r="N3154" i="9" s="1"/>
  <c r="P3153" i="9"/>
  <c r="N3153" i="9" s="1"/>
  <c r="P3152" i="9"/>
  <c r="N3152" i="9" s="1"/>
  <c r="P3151" i="9"/>
  <c r="N3151" i="9" s="1"/>
  <c r="P3150" i="9"/>
  <c r="N3150" i="9" s="1"/>
  <c r="P3149" i="9"/>
  <c r="N3149" i="9" s="1"/>
  <c r="P3148" i="9"/>
  <c r="N3148" i="9" s="1"/>
  <c r="P3147" i="9"/>
  <c r="N3147" i="9" s="1"/>
  <c r="P3146" i="9"/>
  <c r="N3146" i="9" s="1"/>
  <c r="P3145" i="9"/>
  <c r="N3145" i="9" s="1"/>
  <c r="P3144" i="9"/>
  <c r="N3144" i="9" s="1"/>
  <c r="P3143" i="9"/>
  <c r="N3143" i="9" s="1"/>
  <c r="P3142" i="9"/>
  <c r="N3142" i="9" s="1"/>
  <c r="P3141" i="9"/>
  <c r="N3141" i="9" s="1"/>
  <c r="P3140" i="9"/>
  <c r="N3140" i="9" s="1"/>
  <c r="P3139" i="9"/>
  <c r="N3139" i="9" s="1"/>
  <c r="P3138" i="9"/>
  <c r="N3138" i="9" s="1"/>
  <c r="P3137" i="9"/>
  <c r="N3137" i="9" s="1"/>
  <c r="P3136" i="9"/>
  <c r="N3136" i="9" s="1"/>
  <c r="P3135" i="9"/>
  <c r="N3135" i="9" s="1"/>
  <c r="P3134" i="9"/>
  <c r="N3134" i="9" s="1"/>
  <c r="P3133" i="9"/>
  <c r="N3133" i="9" s="1"/>
  <c r="P3132" i="9"/>
  <c r="N3132" i="9" s="1"/>
  <c r="P3131" i="9"/>
  <c r="N3131" i="9" s="1"/>
  <c r="P3130" i="9"/>
  <c r="N3130" i="9" s="1"/>
  <c r="P3129" i="9"/>
  <c r="N3129" i="9" s="1"/>
  <c r="P3128" i="9"/>
  <c r="N3128" i="9" s="1"/>
  <c r="P3127" i="9"/>
  <c r="N3127" i="9" s="1"/>
  <c r="P3126" i="9"/>
  <c r="N3126" i="9" s="1"/>
  <c r="P3125" i="9"/>
  <c r="N3125" i="9" s="1"/>
  <c r="P3124" i="9"/>
  <c r="N3124" i="9" s="1"/>
  <c r="P3123" i="9"/>
  <c r="N3123" i="9" s="1"/>
  <c r="P3122" i="9"/>
  <c r="N3122" i="9" s="1"/>
  <c r="P3121" i="9"/>
  <c r="N3121" i="9" s="1"/>
  <c r="P3120" i="9"/>
  <c r="N3120" i="9" s="1"/>
  <c r="P3119" i="9"/>
  <c r="N3119" i="9" s="1"/>
  <c r="P3118" i="9"/>
  <c r="N3118" i="9" s="1"/>
  <c r="P3117" i="9"/>
  <c r="N3117" i="9" s="1"/>
  <c r="P3116" i="9"/>
  <c r="N3116" i="9" s="1"/>
  <c r="P3115" i="9"/>
  <c r="N3115" i="9" s="1"/>
  <c r="P3114" i="9"/>
  <c r="N3114" i="9" s="1"/>
  <c r="P3113" i="9"/>
  <c r="N3113" i="9" s="1"/>
  <c r="P3112" i="9"/>
  <c r="N3112" i="9" s="1"/>
  <c r="P3111" i="9"/>
  <c r="N3111" i="9" s="1"/>
  <c r="P3110" i="9"/>
  <c r="N3110" i="9" s="1"/>
  <c r="P3109" i="9"/>
  <c r="N3109" i="9" s="1"/>
  <c r="P3108" i="9"/>
  <c r="N3108" i="9" s="1"/>
  <c r="P3107" i="9"/>
  <c r="N3107" i="9" s="1"/>
  <c r="P3106" i="9"/>
  <c r="N3106" i="9" s="1"/>
  <c r="P3105" i="9"/>
  <c r="N3105" i="9" s="1"/>
  <c r="P3104" i="9"/>
  <c r="N3104" i="9" s="1"/>
  <c r="P3103" i="9"/>
  <c r="N3103" i="9" s="1"/>
  <c r="P3102" i="9"/>
  <c r="N3102" i="9" s="1"/>
  <c r="P3101" i="9"/>
  <c r="N3101" i="9" s="1"/>
  <c r="P3100" i="9"/>
  <c r="N3100" i="9" s="1"/>
  <c r="P3099" i="9"/>
  <c r="N3099" i="9" s="1"/>
  <c r="P3098" i="9"/>
  <c r="N3098" i="9" s="1"/>
  <c r="P3097" i="9"/>
  <c r="N3097" i="9" s="1"/>
  <c r="P3096" i="9"/>
  <c r="N3096" i="9" s="1"/>
  <c r="P3095" i="9"/>
  <c r="N3095" i="9" s="1"/>
  <c r="P3094" i="9"/>
  <c r="N3094" i="9" s="1"/>
  <c r="P3093" i="9"/>
  <c r="N3093" i="9" s="1"/>
  <c r="P3092" i="9"/>
  <c r="N3092" i="9" s="1"/>
  <c r="P3091" i="9"/>
  <c r="N3091" i="9" s="1"/>
  <c r="P3090" i="9"/>
  <c r="N3090" i="9" s="1"/>
  <c r="P3089" i="9"/>
  <c r="N3089" i="9" s="1"/>
  <c r="P3088" i="9"/>
  <c r="N3088" i="9" s="1"/>
  <c r="P3087" i="9"/>
  <c r="N3087" i="9" s="1"/>
  <c r="P3086" i="9"/>
  <c r="N3086" i="9" s="1"/>
  <c r="P3085" i="9"/>
  <c r="N3085" i="9" s="1"/>
  <c r="P3084" i="9"/>
  <c r="N3084" i="9" s="1"/>
  <c r="P3083" i="9"/>
  <c r="N3083" i="9" s="1"/>
  <c r="P3082" i="9"/>
  <c r="N3082" i="9" s="1"/>
  <c r="P3081" i="9"/>
  <c r="N3081" i="9" s="1"/>
  <c r="P3080" i="9"/>
  <c r="N3080" i="9" s="1"/>
  <c r="P3079" i="9"/>
  <c r="N3079" i="9" s="1"/>
  <c r="P3078" i="9"/>
  <c r="N3078" i="9" s="1"/>
  <c r="P3077" i="9"/>
  <c r="N3077" i="9" s="1"/>
  <c r="P3076" i="9"/>
  <c r="N3076" i="9" s="1"/>
  <c r="P3075" i="9"/>
  <c r="N3075" i="9" s="1"/>
  <c r="P3074" i="9"/>
  <c r="N3074" i="9" s="1"/>
  <c r="P3073" i="9"/>
  <c r="N3073" i="9" s="1"/>
  <c r="P3072" i="9"/>
  <c r="N3072" i="9" s="1"/>
  <c r="P3071" i="9"/>
  <c r="N3071" i="9" s="1"/>
  <c r="P3070" i="9"/>
  <c r="N3070" i="9" s="1"/>
  <c r="P3069" i="9"/>
  <c r="N3069" i="9" s="1"/>
  <c r="P3068" i="9"/>
  <c r="N3068" i="9" s="1"/>
  <c r="P3067" i="9"/>
  <c r="N3067" i="9" s="1"/>
  <c r="P3066" i="9"/>
  <c r="N3066" i="9" s="1"/>
  <c r="P3065" i="9"/>
  <c r="N3065" i="9" s="1"/>
  <c r="P3064" i="9"/>
  <c r="N3064" i="9" s="1"/>
  <c r="P3063" i="9"/>
  <c r="N3063" i="9" s="1"/>
  <c r="P3062" i="9"/>
  <c r="N3062" i="9" s="1"/>
  <c r="P3061" i="9"/>
  <c r="N3061" i="9" s="1"/>
  <c r="P3060" i="9"/>
  <c r="N3060" i="9" s="1"/>
  <c r="P3059" i="9"/>
  <c r="N3059" i="9" s="1"/>
  <c r="P3058" i="9"/>
  <c r="N3058" i="9" s="1"/>
  <c r="P3057" i="9"/>
  <c r="N3057" i="9" s="1"/>
  <c r="P3056" i="9"/>
  <c r="N3056" i="9" s="1"/>
  <c r="P3055" i="9"/>
  <c r="N3055" i="9" s="1"/>
  <c r="P3054" i="9"/>
  <c r="N3054" i="9" s="1"/>
  <c r="P3053" i="9"/>
  <c r="N3053" i="9" s="1"/>
  <c r="P3052" i="9"/>
  <c r="N3052" i="9" s="1"/>
  <c r="P3051" i="9"/>
  <c r="N3051" i="9" s="1"/>
  <c r="P3050" i="9"/>
  <c r="N3050" i="9" s="1"/>
  <c r="P3049" i="9"/>
  <c r="N3049" i="9" s="1"/>
  <c r="P3048" i="9"/>
  <c r="N3048" i="9" s="1"/>
  <c r="P3047" i="9"/>
  <c r="N3047" i="9" s="1"/>
  <c r="P3046" i="9"/>
  <c r="N3046" i="9" s="1"/>
  <c r="P3045" i="9"/>
  <c r="N3045" i="9" s="1"/>
  <c r="P3044" i="9"/>
  <c r="N3044" i="9" s="1"/>
  <c r="P3043" i="9"/>
  <c r="N3043" i="9" s="1"/>
  <c r="P3042" i="9"/>
  <c r="N3042" i="9" s="1"/>
  <c r="P3041" i="9"/>
  <c r="N3041" i="9" s="1"/>
  <c r="P3040" i="9"/>
  <c r="N3040" i="9" s="1"/>
  <c r="P3039" i="9"/>
  <c r="N3039" i="9" s="1"/>
  <c r="P3038" i="9"/>
  <c r="N3038" i="9" s="1"/>
  <c r="P3037" i="9"/>
  <c r="N3037" i="9" s="1"/>
  <c r="P3036" i="9"/>
  <c r="N3036" i="9" s="1"/>
  <c r="P3035" i="9"/>
  <c r="N3035" i="9" s="1"/>
  <c r="P3034" i="9"/>
  <c r="N3034" i="9" s="1"/>
  <c r="P3033" i="9"/>
  <c r="N3033" i="9" s="1"/>
  <c r="P3032" i="9"/>
  <c r="N3032" i="9" s="1"/>
  <c r="P3031" i="9"/>
  <c r="N3031" i="9" s="1"/>
  <c r="P3030" i="9"/>
  <c r="N3030" i="9" s="1"/>
  <c r="P3029" i="9"/>
  <c r="N3029" i="9" s="1"/>
  <c r="P3028" i="9"/>
  <c r="N3028" i="9" s="1"/>
  <c r="P3027" i="9"/>
  <c r="N3027" i="9" s="1"/>
  <c r="P3026" i="9"/>
  <c r="N3026" i="9" s="1"/>
  <c r="P3025" i="9"/>
  <c r="N3025" i="9" s="1"/>
  <c r="P3024" i="9"/>
  <c r="N3024" i="9" s="1"/>
  <c r="P3023" i="9"/>
  <c r="N3023" i="9" s="1"/>
  <c r="P3022" i="9"/>
  <c r="N3022" i="9" s="1"/>
  <c r="P3021" i="9"/>
  <c r="N3021" i="9" s="1"/>
  <c r="P3020" i="9"/>
  <c r="N3020" i="9" s="1"/>
  <c r="P3019" i="9"/>
  <c r="N3019" i="9" s="1"/>
  <c r="P3018" i="9"/>
  <c r="N3018" i="9" s="1"/>
  <c r="P3017" i="9"/>
  <c r="N3017" i="9" s="1"/>
  <c r="P3016" i="9"/>
  <c r="N3016" i="9" s="1"/>
  <c r="P3015" i="9"/>
  <c r="N3015" i="9" s="1"/>
  <c r="P3014" i="9"/>
  <c r="N3014" i="9" s="1"/>
  <c r="P3013" i="9"/>
  <c r="N3013" i="9" s="1"/>
  <c r="P3012" i="9"/>
  <c r="N3012" i="9" s="1"/>
  <c r="P3011" i="9"/>
  <c r="N3011" i="9" s="1"/>
  <c r="P3010" i="9"/>
  <c r="N3010" i="9" s="1"/>
  <c r="P3009" i="9"/>
  <c r="N3009" i="9" s="1"/>
  <c r="P3008" i="9"/>
  <c r="N3008" i="9" s="1"/>
  <c r="P3007" i="9"/>
  <c r="N3007" i="9" s="1"/>
  <c r="P3006" i="9"/>
  <c r="N3006" i="9" s="1"/>
  <c r="P3005" i="9"/>
  <c r="N3005" i="9" s="1"/>
  <c r="P3004" i="9"/>
  <c r="N3004" i="9" s="1"/>
  <c r="P3003" i="9"/>
  <c r="N3003" i="9" s="1"/>
  <c r="P3002" i="9"/>
  <c r="N3002" i="9" s="1"/>
  <c r="P3001" i="9"/>
  <c r="N3001" i="9" s="1"/>
  <c r="P3000" i="9"/>
  <c r="N3000" i="9" s="1"/>
  <c r="P2999" i="9"/>
  <c r="N2999" i="9" s="1"/>
  <c r="P2998" i="9"/>
  <c r="N2998" i="9" s="1"/>
  <c r="P2997" i="9"/>
  <c r="N2997" i="9" s="1"/>
  <c r="P2996" i="9"/>
  <c r="N2996" i="9" s="1"/>
  <c r="P2995" i="9"/>
  <c r="N2995" i="9" s="1"/>
  <c r="P2994" i="9"/>
  <c r="N2994" i="9" s="1"/>
  <c r="P2993" i="9"/>
  <c r="N2993" i="9" s="1"/>
  <c r="P2992" i="9"/>
  <c r="N2992" i="9" s="1"/>
  <c r="P2991" i="9"/>
  <c r="N2991" i="9" s="1"/>
  <c r="P2990" i="9"/>
  <c r="N2990" i="9" s="1"/>
  <c r="P2989" i="9"/>
  <c r="N2989" i="9" s="1"/>
  <c r="P2988" i="9"/>
  <c r="N2988" i="9" s="1"/>
  <c r="P2987" i="9"/>
  <c r="N2987" i="9" s="1"/>
  <c r="P2986" i="9"/>
  <c r="N2986" i="9" s="1"/>
  <c r="P2985" i="9"/>
  <c r="N2985" i="9" s="1"/>
  <c r="P2984" i="9"/>
  <c r="N2984" i="9" s="1"/>
  <c r="P2983" i="9"/>
  <c r="N2983" i="9" s="1"/>
  <c r="P2982" i="9"/>
  <c r="N2982" i="9" s="1"/>
  <c r="P2981" i="9"/>
  <c r="N2981" i="9" s="1"/>
  <c r="P2980" i="9"/>
  <c r="N2980" i="9" s="1"/>
  <c r="P2979" i="9"/>
  <c r="N2979" i="9" s="1"/>
  <c r="P2978" i="9"/>
  <c r="N2978" i="9" s="1"/>
  <c r="P2977" i="9"/>
  <c r="N2977" i="9" s="1"/>
  <c r="P2976" i="9"/>
  <c r="N2976" i="9" s="1"/>
  <c r="P2975" i="9"/>
  <c r="N2975" i="9" s="1"/>
  <c r="P2974" i="9"/>
  <c r="N2974" i="9" s="1"/>
  <c r="P2973" i="9"/>
  <c r="N2973" i="9" s="1"/>
  <c r="P2972" i="9"/>
  <c r="N2972" i="9" s="1"/>
  <c r="P2971" i="9"/>
  <c r="N2971" i="9" s="1"/>
  <c r="P2970" i="9"/>
  <c r="N2970" i="9" s="1"/>
  <c r="P2969" i="9"/>
  <c r="N2969" i="9" s="1"/>
  <c r="P2968" i="9"/>
  <c r="N2968" i="9" s="1"/>
  <c r="P2967" i="9"/>
  <c r="N2967" i="9" s="1"/>
  <c r="P2966" i="9"/>
  <c r="N2966" i="9" s="1"/>
  <c r="P2965" i="9"/>
  <c r="N2965" i="9" s="1"/>
  <c r="P2964" i="9"/>
  <c r="N2964" i="9" s="1"/>
  <c r="P2963" i="9"/>
  <c r="N2963" i="9" s="1"/>
  <c r="P2962" i="9"/>
  <c r="N2962" i="9" s="1"/>
  <c r="P2961" i="9"/>
  <c r="N2961" i="9" s="1"/>
  <c r="P2960" i="9"/>
  <c r="N2960" i="9" s="1"/>
  <c r="P2959" i="9"/>
  <c r="N2959" i="9" s="1"/>
  <c r="P2958" i="9"/>
  <c r="N2958" i="9" s="1"/>
  <c r="P2957" i="9"/>
  <c r="N2957" i="9" s="1"/>
  <c r="P2956" i="9"/>
  <c r="N2956" i="9" s="1"/>
  <c r="P2955" i="9"/>
  <c r="N2955" i="9" s="1"/>
  <c r="P2954" i="9"/>
  <c r="N2954" i="9" s="1"/>
  <c r="P2953" i="9"/>
  <c r="N2953" i="9" s="1"/>
  <c r="P2952" i="9"/>
  <c r="N2952" i="9" s="1"/>
  <c r="P2951" i="9"/>
  <c r="N2951" i="9" s="1"/>
  <c r="P2950" i="9"/>
  <c r="N2950" i="9" s="1"/>
  <c r="P2949" i="9"/>
  <c r="N2949" i="9" s="1"/>
  <c r="P2948" i="9"/>
  <c r="N2948" i="9" s="1"/>
  <c r="P2947" i="9"/>
  <c r="N2947" i="9" s="1"/>
  <c r="P2946" i="9"/>
  <c r="N2946" i="9" s="1"/>
  <c r="P2945" i="9"/>
  <c r="N2945" i="9" s="1"/>
  <c r="P2944" i="9"/>
  <c r="N2944" i="9" s="1"/>
  <c r="P2943" i="9"/>
  <c r="N2943" i="9" s="1"/>
  <c r="P2942" i="9"/>
  <c r="N2942" i="9" s="1"/>
  <c r="P2941" i="9"/>
  <c r="N2941" i="9" s="1"/>
  <c r="P2940" i="9"/>
  <c r="N2940" i="9" s="1"/>
  <c r="P2939" i="9"/>
  <c r="N2939" i="9" s="1"/>
  <c r="P2938" i="9"/>
  <c r="N2938" i="9" s="1"/>
  <c r="P2937" i="9"/>
  <c r="N2937" i="9" s="1"/>
  <c r="P2936" i="9"/>
  <c r="N2936" i="9" s="1"/>
  <c r="P2935" i="9"/>
  <c r="N2935" i="9" s="1"/>
  <c r="P2934" i="9"/>
  <c r="N2934" i="9" s="1"/>
  <c r="P2933" i="9"/>
  <c r="N2933" i="9" s="1"/>
  <c r="P2932" i="9"/>
  <c r="N2932" i="9" s="1"/>
  <c r="P2931" i="9"/>
  <c r="N2931" i="9" s="1"/>
  <c r="P2930" i="9"/>
  <c r="N2930" i="9" s="1"/>
  <c r="P2929" i="9"/>
  <c r="N2929" i="9" s="1"/>
  <c r="P2928" i="9"/>
  <c r="N2928" i="9" s="1"/>
  <c r="P2927" i="9"/>
  <c r="N2927" i="9" s="1"/>
  <c r="P2926" i="9"/>
  <c r="N2926" i="9" s="1"/>
  <c r="P2925" i="9"/>
  <c r="N2925" i="9" s="1"/>
  <c r="P2924" i="9"/>
  <c r="N2924" i="9" s="1"/>
  <c r="P2923" i="9"/>
  <c r="N2923" i="9" s="1"/>
  <c r="P2922" i="9"/>
  <c r="N2922" i="9" s="1"/>
  <c r="P2921" i="9"/>
  <c r="N2921" i="9" s="1"/>
  <c r="P2920" i="9"/>
  <c r="N2920" i="9" s="1"/>
  <c r="P2919" i="9"/>
  <c r="N2919" i="9" s="1"/>
  <c r="P2918" i="9"/>
  <c r="N2918" i="9" s="1"/>
  <c r="P2917" i="9"/>
  <c r="N2917" i="9" s="1"/>
  <c r="P2916" i="9"/>
  <c r="N2916" i="9" s="1"/>
  <c r="P2915" i="9"/>
  <c r="N2915" i="9" s="1"/>
  <c r="P2914" i="9"/>
  <c r="N2914" i="9" s="1"/>
  <c r="P2913" i="9"/>
  <c r="N2913" i="9" s="1"/>
  <c r="P2912" i="9"/>
  <c r="N2912" i="9" s="1"/>
  <c r="P2911" i="9"/>
  <c r="N2911" i="9" s="1"/>
  <c r="P2910" i="9"/>
  <c r="N2910" i="9" s="1"/>
  <c r="P2909" i="9"/>
  <c r="N2909" i="9" s="1"/>
  <c r="P2908" i="9"/>
  <c r="N2908" i="9" s="1"/>
  <c r="P2907" i="9"/>
  <c r="N2907" i="9" s="1"/>
  <c r="P2906" i="9"/>
  <c r="N2906" i="9" s="1"/>
  <c r="P2905" i="9"/>
  <c r="N2905" i="9" s="1"/>
  <c r="P2904" i="9"/>
  <c r="N2904" i="9" s="1"/>
  <c r="P2903" i="9"/>
  <c r="N2903" i="9" s="1"/>
  <c r="P2902" i="9"/>
  <c r="N2902" i="9" s="1"/>
  <c r="P2901" i="9"/>
  <c r="N2901" i="9" s="1"/>
  <c r="P2900" i="9"/>
  <c r="N2900" i="9" s="1"/>
  <c r="P2899" i="9"/>
  <c r="N2899" i="9" s="1"/>
  <c r="P2898" i="9"/>
  <c r="N2898" i="9" s="1"/>
  <c r="P2897" i="9"/>
  <c r="N2897" i="9" s="1"/>
  <c r="P2896" i="9"/>
  <c r="N2896" i="9" s="1"/>
  <c r="P2895" i="9"/>
  <c r="N2895" i="9" s="1"/>
  <c r="P2894" i="9"/>
  <c r="N2894" i="9" s="1"/>
  <c r="P2893" i="9"/>
  <c r="N2893" i="9" s="1"/>
  <c r="P2892" i="9"/>
  <c r="N2892" i="9" s="1"/>
  <c r="P2891" i="9"/>
  <c r="N2891" i="9" s="1"/>
  <c r="P2890" i="9"/>
  <c r="N2890" i="9" s="1"/>
  <c r="P2889" i="9"/>
  <c r="N2889" i="9" s="1"/>
  <c r="P2888" i="9"/>
  <c r="N2888" i="9" s="1"/>
  <c r="P2887" i="9"/>
  <c r="N2887" i="9" s="1"/>
  <c r="P2886" i="9"/>
  <c r="N2886" i="9" s="1"/>
  <c r="P2885" i="9"/>
  <c r="N2885" i="9" s="1"/>
  <c r="P2884" i="9"/>
  <c r="N2884" i="9" s="1"/>
  <c r="P2883" i="9"/>
  <c r="N2883" i="9" s="1"/>
  <c r="P2882" i="9"/>
  <c r="N2882" i="9" s="1"/>
  <c r="P2881" i="9"/>
  <c r="N2881" i="9" s="1"/>
  <c r="P2880" i="9"/>
  <c r="N2880" i="9" s="1"/>
  <c r="P2879" i="9"/>
  <c r="N2879" i="9" s="1"/>
  <c r="P2878" i="9"/>
  <c r="N2878" i="9" s="1"/>
  <c r="P2877" i="9"/>
  <c r="N2877" i="9" s="1"/>
  <c r="P2876" i="9"/>
  <c r="N2876" i="9" s="1"/>
  <c r="P2875" i="9"/>
  <c r="N2875" i="9" s="1"/>
  <c r="P2874" i="9"/>
  <c r="N2874" i="9" s="1"/>
  <c r="P2873" i="9"/>
  <c r="N2873" i="9" s="1"/>
  <c r="P2872" i="9"/>
  <c r="N2872" i="9" s="1"/>
  <c r="P2871" i="9"/>
  <c r="N2871" i="9" s="1"/>
  <c r="P2870" i="9"/>
  <c r="N2870" i="9" s="1"/>
  <c r="P2869" i="9"/>
  <c r="N2869" i="9" s="1"/>
  <c r="P2868" i="9"/>
  <c r="N2868" i="9" s="1"/>
  <c r="P2867" i="9"/>
  <c r="N2867" i="9" s="1"/>
  <c r="P2866" i="9"/>
  <c r="N2866" i="9" s="1"/>
  <c r="P2865" i="9"/>
  <c r="N2865" i="9" s="1"/>
  <c r="P2864" i="9"/>
  <c r="N2864" i="9" s="1"/>
  <c r="P2863" i="9"/>
  <c r="N2863" i="9" s="1"/>
  <c r="P2862" i="9"/>
  <c r="N2862" i="9" s="1"/>
  <c r="P2861" i="9"/>
  <c r="N2861" i="9" s="1"/>
  <c r="P2860" i="9"/>
  <c r="N2860" i="9" s="1"/>
  <c r="P2859" i="9"/>
  <c r="N2859" i="9" s="1"/>
  <c r="P2858" i="9"/>
  <c r="N2858" i="9" s="1"/>
  <c r="P2857" i="9"/>
  <c r="N2857" i="9" s="1"/>
  <c r="P2856" i="9"/>
  <c r="N2856" i="9" s="1"/>
  <c r="P2855" i="9"/>
  <c r="N2855" i="9" s="1"/>
  <c r="P2854" i="9"/>
  <c r="N2854" i="9" s="1"/>
  <c r="P2853" i="9"/>
  <c r="N2853" i="9" s="1"/>
  <c r="P2852" i="9"/>
  <c r="N2852" i="9" s="1"/>
  <c r="P2851" i="9"/>
  <c r="N2851" i="9" s="1"/>
  <c r="P2850" i="9"/>
  <c r="N2850" i="9" s="1"/>
  <c r="P2849" i="9"/>
  <c r="N2849" i="9" s="1"/>
  <c r="P2848" i="9"/>
  <c r="N2848" i="9" s="1"/>
  <c r="P2847" i="9"/>
  <c r="N2847" i="9" s="1"/>
  <c r="P2846" i="9"/>
  <c r="N2846" i="9" s="1"/>
  <c r="P2845" i="9"/>
  <c r="N2845" i="9" s="1"/>
  <c r="P2844" i="9"/>
  <c r="N2844" i="9" s="1"/>
  <c r="P2843" i="9"/>
  <c r="N2843" i="9" s="1"/>
  <c r="P2842" i="9"/>
  <c r="N2842" i="9" s="1"/>
  <c r="P2841" i="9"/>
  <c r="N2841" i="9" s="1"/>
  <c r="P2840" i="9"/>
  <c r="N2840" i="9" s="1"/>
  <c r="P2839" i="9"/>
  <c r="N2839" i="9" s="1"/>
  <c r="P2838" i="9"/>
  <c r="N2838" i="9" s="1"/>
  <c r="P2837" i="9"/>
  <c r="N2837" i="9" s="1"/>
  <c r="P2836" i="9"/>
  <c r="N2836" i="9" s="1"/>
  <c r="P2835" i="9"/>
  <c r="N2835" i="9" s="1"/>
  <c r="P2834" i="9"/>
  <c r="N2834" i="9" s="1"/>
  <c r="P2833" i="9"/>
  <c r="N2833" i="9" s="1"/>
  <c r="P2832" i="9"/>
  <c r="N2832" i="9" s="1"/>
  <c r="P2831" i="9"/>
  <c r="N2831" i="9" s="1"/>
  <c r="P2830" i="9"/>
  <c r="N2830" i="9" s="1"/>
  <c r="P2829" i="9"/>
  <c r="N2829" i="9" s="1"/>
  <c r="P2828" i="9"/>
  <c r="N2828" i="9" s="1"/>
  <c r="P2827" i="9"/>
  <c r="N2827" i="9" s="1"/>
  <c r="P2826" i="9"/>
  <c r="N2826" i="9" s="1"/>
  <c r="P2825" i="9"/>
  <c r="N2825" i="9" s="1"/>
  <c r="P2824" i="9"/>
  <c r="N2824" i="9" s="1"/>
  <c r="P2823" i="9"/>
  <c r="N2823" i="9" s="1"/>
  <c r="P2822" i="9"/>
  <c r="N2822" i="9" s="1"/>
  <c r="P2821" i="9"/>
  <c r="N2821" i="9" s="1"/>
  <c r="P2820" i="9"/>
  <c r="N2820" i="9" s="1"/>
  <c r="P2819" i="9"/>
  <c r="N2819" i="9" s="1"/>
  <c r="P2818" i="9"/>
  <c r="N2818" i="9" s="1"/>
  <c r="P2817" i="9"/>
  <c r="N2817" i="9" s="1"/>
  <c r="P2816" i="9"/>
  <c r="N2816" i="9" s="1"/>
  <c r="P2815" i="9"/>
  <c r="N2815" i="9" s="1"/>
  <c r="P2814" i="9"/>
  <c r="N2814" i="9" s="1"/>
  <c r="P2813" i="9"/>
  <c r="N2813" i="9" s="1"/>
  <c r="P2812" i="9"/>
  <c r="N2812" i="9" s="1"/>
  <c r="P2811" i="9"/>
  <c r="N2811" i="9" s="1"/>
  <c r="P2810" i="9"/>
  <c r="N2810" i="9" s="1"/>
  <c r="P2809" i="9"/>
  <c r="N2809" i="9" s="1"/>
  <c r="P2808" i="9"/>
  <c r="N2808" i="9" s="1"/>
  <c r="P2807" i="9"/>
  <c r="N2807" i="9" s="1"/>
  <c r="P2806" i="9"/>
  <c r="N2806" i="9" s="1"/>
  <c r="P2805" i="9"/>
  <c r="N2805" i="9" s="1"/>
  <c r="P2804" i="9"/>
  <c r="N2804" i="9" s="1"/>
  <c r="P2803" i="9"/>
  <c r="N2803" i="9" s="1"/>
  <c r="P2802" i="9"/>
  <c r="N2802" i="9" s="1"/>
  <c r="P2801" i="9"/>
  <c r="N2801" i="9" s="1"/>
  <c r="P2800" i="9"/>
  <c r="N2800" i="9" s="1"/>
  <c r="P2799" i="9"/>
  <c r="N2799" i="9" s="1"/>
  <c r="P2798" i="9"/>
  <c r="N2798" i="9" s="1"/>
  <c r="P2797" i="9"/>
  <c r="N2797" i="9" s="1"/>
  <c r="P2796" i="9"/>
  <c r="N2796" i="9" s="1"/>
  <c r="P2795" i="9"/>
  <c r="N2795" i="9" s="1"/>
  <c r="P2794" i="9"/>
  <c r="N2794" i="9" s="1"/>
  <c r="P2793" i="9"/>
  <c r="N2793" i="9" s="1"/>
  <c r="P2792" i="9"/>
  <c r="N2792" i="9" s="1"/>
  <c r="P2791" i="9"/>
  <c r="N2791" i="9" s="1"/>
  <c r="P2790" i="9"/>
  <c r="N2790" i="9" s="1"/>
  <c r="P2789" i="9"/>
  <c r="N2789" i="9" s="1"/>
  <c r="P2788" i="9"/>
  <c r="N2788" i="9" s="1"/>
  <c r="P2787" i="9"/>
  <c r="N2787" i="9" s="1"/>
  <c r="P2786" i="9"/>
  <c r="N2786" i="9" s="1"/>
  <c r="P2785" i="9"/>
  <c r="N2785" i="9" s="1"/>
  <c r="P2784" i="9"/>
  <c r="N2784" i="9" s="1"/>
  <c r="P2783" i="9"/>
  <c r="N2783" i="9" s="1"/>
  <c r="P2782" i="9"/>
  <c r="N2782" i="9" s="1"/>
  <c r="P2781" i="9"/>
  <c r="N2781" i="9" s="1"/>
  <c r="P2780" i="9"/>
  <c r="N2780" i="9" s="1"/>
  <c r="P2779" i="9"/>
  <c r="N2779" i="9" s="1"/>
  <c r="P2778" i="9"/>
  <c r="N2778" i="9" s="1"/>
  <c r="P2777" i="9"/>
  <c r="N2777" i="9" s="1"/>
  <c r="P2776" i="9"/>
  <c r="N2776" i="9" s="1"/>
  <c r="P2775" i="9"/>
  <c r="N2775" i="9" s="1"/>
  <c r="P2774" i="9"/>
  <c r="N2774" i="9" s="1"/>
  <c r="P2773" i="9"/>
  <c r="N2773" i="9" s="1"/>
  <c r="P2772" i="9"/>
  <c r="N2772" i="9" s="1"/>
  <c r="P2771" i="9"/>
  <c r="N2771" i="9" s="1"/>
  <c r="P2770" i="9"/>
  <c r="N2770" i="9" s="1"/>
  <c r="P2769" i="9"/>
  <c r="N2769" i="9" s="1"/>
  <c r="P2768" i="9"/>
  <c r="N2768" i="9" s="1"/>
  <c r="P2767" i="9"/>
  <c r="N2767" i="9" s="1"/>
  <c r="P2766" i="9"/>
  <c r="N2766" i="9" s="1"/>
  <c r="P2765" i="9"/>
  <c r="N2765" i="9" s="1"/>
  <c r="P2764" i="9"/>
  <c r="N2764" i="9" s="1"/>
  <c r="P2763" i="9"/>
  <c r="N2763" i="9" s="1"/>
  <c r="P2762" i="9"/>
  <c r="N2762" i="9" s="1"/>
  <c r="P2761" i="9"/>
  <c r="N2761" i="9" s="1"/>
  <c r="P2760" i="9"/>
  <c r="N2760" i="9" s="1"/>
  <c r="P2759" i="9"/>
  <c r="N2759" i="9" s="1"/>
  <c r="P2758" i="9"/>
  <c r="N2758" i="9" s="1"/>
  <c r="P2757" i="9"/>
  <c r="N2757" i="9" s="1"/>
  <c r="P2756" i="9"/>
  <c r="N2756" i="9" s="1"/>
  <c r="P2755" i="9"/>
  <c r="N2755" i="9" s="1"/>
  <c r="P2754" i="9"/>
  <c r="N2754" i="9" s="1"/>
  <c r="P2753" i="9"/>
  <c r="N2753" i="9" s="1"/>
  <c r="P2752" i="9"/>
  <c r="N2752" i="9" s="1"/>
  <c r="P2751" i="9"/>
  <c r="N2751" i="9" s="1"/>
  <c r="P2750" i="9"/>
  <c r="N2750" i="9" s="1"/>
  <c r="P2749" i="9"/>
  <c r="N2749" i="9" s="1"/>
  <c r="P2748" i="9"/>
  <c r="N2748" i="9" s="1"/>
  <c r="P2747" i="9"/>
  <c r="N2747" i="9" s="1"/>
  <c r="P2746" i="9"/>
  <c r="N2746" i="9" s="1"/>
  <c r="P2745" i="9"/>
  <c r="N2745" i="9" s="1"/>
  <c r="P2744" i="9"/>
  <c r="N2744" i="9" s="1"/>
  <c r="P2743" i="9"/>
  <c r="N2743" i="9" s="1"/>
  <c r="P2742" i="9"/>
  <c r="N2742" i="9" s="1"/>
  <c r="P2741" i="9"/>
  <c r="N2741" i="9" s="1"/>
  <c r="P2740" i="9"/>
  <c r="N2740" i="9" s="1"/>
  <c r="P2739" i="9"/>
  <c r="N2739" i="9" s="1"/>
  <c r="P2738" i="9"/>
  <c r="N2738" i="9" s="1"/>
  <c r="P2737" i="9"/>
  <c r="N2737" i="9" s="1"/>
  <c r="P2736" i="9"/>
  <c r="N2736" i="9" s="1"/>
  <c r="P2735" i="9"/>
  <c r="N2735" i="9" s="1"/>
  <c r="P2734" i="9"/>
  <c r="N2734" i="9" s="1"/>
  <c r="P2733" i="9"/>
  <c r="N2733" i="9" s="1"/>
  <c r="P2732" i="9"/>
  <c r="N2732" i="9" s="1"/>
  <c r="P2731" i="9"/>
  <c r="N2731" i="9" s="1"/>
  <c r="P2730" i="9"/>
  <c r="N2730" i="9" s="1"/>
  <c r="P2729" i="9"/>
  <c r="N2729" i="9" s="1"/>
  <c r="P2728" i="9"/>
  <c r="N2728" i="9" s="1"/>
  <c r="P2727" i="9"/>
  <c r="N2727" i="9" s="1"/>
  <c r="P2726" i="9"/>
  <c r="N2726" i="9" s="1"/>
  <c r="P2725" i="9"/>
  <c r="N2725" i="9" s="1"/>
  <c r="P2724" i="9"/>
  <c r="N2724" i="9" s="1"/>
  <c r="P2723" i="9"/>
  <c r="N2723" i="9" s="1"/>
  <c r="P2722" i="9"/>
  <c r="N2722" i="9" s="1"/>
  <c r="P2721" i="9"/>
  <c r="N2721" i="9" s="1"/>
  <c r="P2720" i="9"/>
  <c r="N2720" i="9" s="1"/>
  <c r="P2719" i="9"/>
  <c r="N2719" i="9" s="1"/>
  <c r="P2718" i="9"/>
  <c r="N2718" i="9" s="1"/>
  <c r="P2717" i="9"/>
  <c r="N2717" i="9" s="1"/>
  <c r="P2716" i="9"/>
  <c r="N2716" i="9" s="1"/>
  <c r="P2715" i="9"/>
  <c r="N2715" i="9" s="1"/>
  <c r="P2714" i="9"/>
  <c r="N2714" i="9" s="1"/>
  <c r="P2713" i="9"/>
  <c r="N2713" i="9" s="1"/>
  <c r="P2712" i="9"/>
  <c r="N2712" i="9" s="1"/>
  <c r="P2711" i="9"/>
  <c r="N2711" i="9" s="1"/>
  <c r="P2710" i="9"/>
  <c r="N2710" i="9" s="1"/>
  <c r="P2709" i="9"/>
  <c r="N2709" i="9" s="1"/>
  <c r="P2708" i="9"/>
  <c r="N2708" i="9" s="1"/>
  <c r="P2707" i="9"/>
  <c r="N2707" i="9" s="1"/>
  <c r="P2706" i="9"/>
  <c r="N2706" i="9" s="1"/>
  <c r="P2705" i="9"/>
  <c r="N2705" i="9" s="1"/>
  <c r="P2704" i="9"/>
  <c r="N2704" i="9" s="1"/>
  <c r="P2703" i="9"/>
  <c r="N2703" i="9" s="1"/>
  <c r="P2702" i="9"/>
  <c r="N2702" i="9" s="1"/>
  <c r="P2701" i="9"/>
  <c r="N2701" i="9" s="1"/>
  <c r="P2700" i="9"/>
  <c r="N2700" i="9" s="1"/>
  <c r="P2699" i="9"/>
  <c r="N2699" i="9" s="1"/>
  <c r="P2698" i="9"/>
  <c r="N2698" i="9" s="1"/>
  <c r="P2697" i="9"/>
  <c r="N2697" i="9" s="1"/>
  <c r="P2696" i="9"/>
  <c r="N2696" i="9" s="1"/>
  <c r="P2695" i="9"/>
  <c r="N2695" i="9" s="1"/>
  <c r="P2694" i="9"/>
  <c r="N2694" i="9" s="1"/>
  <c r="P2693" i="9"/>
  <c r="N2693" i="9" s="1"/>
  <c r="P2692" i="9"/>
  <c r="N2692" i="9" s="1"/>
  <c r="P2691" i="9"/>
  <c r="N2691" i="9" s="1"/>
  <c r="P2690" i="9"/>
  <c r="N2690" i="9" s="1"/>
  <c r="P2689" i="9"/>
  <c r="N2689" i="9" s="1"/>
  <c r="P2688" i="9"/>
  <c r="N2688" i="9" s="1"/>
  <c r="P2687" i="9"/>
  <c r="N2687" i="9" s="1"/>
  <c r="P2686" i="9"/>
  <c r="N2686" i="9" s="1"/>
  <c r="P2685" i="9"/>
  <c r="N2685" i="9" s="1"/>
  <c r="P2684" i="9"/>
  <c r="N2684" i="9" s="1"/>
  <c r="P2683" i="9"/>
  <c r="N2683" i="9" s="1"/>
  <c r="P2682" i="9"/>
  <c r="N2682" i="9" s="1"/>
  <c r="P2681" i="9"/>
  <c r="N2681" i="9" s="1"/>
  <c r="P2680" i="9"/>
  <c r="N2680" i="9" s="1"/>
  <c r="P2679" i="9"/>
  <c r="N2679" i="9" s="1"/>
  <c r="P2678" i="9"/>
  <c r="N2678" i="9" s="1"/>
  <c r="P2677" i="9"/>
  <c r="N2677" i="9" s="1"/>
  <c r="P2676" i="9"/>
  <c r="N2676" i="9" s="1"/>
  <c r="P2675" i="9"/>
  <c r="N2675" i="9" s="1"/>
  <c r="P2674" i="9"/>
  <c r="N2674" i="9" s="1"/>
  <c r="P2673" i="9"/>
  <c r="N2673" i="9" s="1"/>
  <c r="P2672" i="9"/>
  <c r="N2672" i="9" s="1"/>
  <c r="P2671" i="9"/>
  <c r="N2671" i="9" s="1"/>
  <c r="P2670" i="9"/>
  <c r="N2670" i="9" s="1"/>
  <c r="P2669" i="9"/>
  <c r="N2669" i="9" s="1"/>
  <c r="P2668" i="9"/>
  <c r="N2668" i="9" s="1"/>
  <c r="P2667" i="9"/>
  <c r="N2667" i="9" s="1"/>
  <c r="P2666" i="9"/>
  <c r="N2666" i="9" s="1"/>
  <c r="P2665" i="9"/>
  <c r="N2665" i="9" s="1"/>
  <c r="P2664" i="9"/>
  <c r="N2664" i="9" s="1"/>
  <c r="P2663" i="9"/>
  <c r="N2663" i="9" s="1"/>
  <c r="P2662" i="9"/>
  <c r="N2662" i="9" s="1"/>
  <c r="P2661" i="9"/>
  <c r="N2661" i="9" s="1"/>
  <c r="P2660" i="9"/>
  <c r="N2660" i="9" s="1"/>
  <c r="P2659" i="9"/>
  <c r="N2659" i="9" s="1"/>
  <c r="P2658" i="9"/>
  <c r="N2658" i="9" s="1"/>
  <c r="P2657" i="9"/>
  <c r="N2657" i="9" s="1"/>
  <c r="P2656" i="9"/>
  <c r="N2656" i="9" s="1"/>
  <c r="P2655" i="9"/>
  <c r="N2655" i="9" s="1"/>
  <c r="P2654" i="9"/>
  <c r="N2654" i="9" s="1"/>
  <c r="P2653" i="9"/>
  <c r="N2653" i="9" s="1"/>
  <c r="P2652" i="9"/>
  <c r="N2652" i="9" s="1"/>
  <c r="P2651" i="9"/>
  <c r="N2651" i="9" s="1"/>
  <c r="P2650" i="9"/>
  <c r="N2650" i="9" s="1"/>
  <c r="P2649" i="9"/>
  <c r="N2649" i="9" s="1"/>
  <c r="P2648" i="9"/>
  <c r="N2648" i="9" s="1"/>
  <c r="P2647" i="9"/>
  <c r="N2647" i="9" s="1"/>
  <c r="P2646" i="9"/>
  <c r="N2646" i="9" s="1"/>
  <c r="P2645" i="9"/>
  <c r="N2645" i="9" s="1"/>
  <c r="P2644" i="9"/>
  <c r="N2644" i="9" s="1"/>
  <c r="P2643" i="9"/>
  <c r="N2643" i="9" s="1"/>
  <c r="P2642" i="9"/>
  <c r="N2642" i="9" s="1"/>
  <c r="P2641" i="9"/>
  <c r="N2641" i="9" s="1"/>
  <c r="P2640" i="9"/>
  <c r="N2640" i="9" s="1"/>
  <c r="P2639" i="9"/>
  <c r="N2639" i="9" s="1"/>
  <c r="P2638" i="9"/>
  <c r="N2638" i="9" s="1"/>
  <c r="P2637" i="9"/>
  <c r="N2637" i="9" s="1"/>
  <c r="P2636" i="9"/>
  <c r="N2636" i="9" s="1"/>
  <c r="P2635" i="9"/>
  <c r="N2635" i="9" s="1"/>
  <c r="P2634" i="9"/>
  <c r="N2634" i="9" s="1"/>
  <c r="P2633" i="9"/>
  <c r="N2633" i="9" s="1"/>
  <c r="P2632" i="9"/>
  <c r="N2632" i="9" s="1"/>
  <c r="P2631" i="9"/>
  <c r="N2631" i="9" s="1"/>
  <c r="P2630" i="9"/>
  <c r="N2630" i="9" s="1"/>
  <c r="P2629" i="9"/>
  <c r="N2629" i="9" s="1"/>
  <c r="P2628" i="9"/>
  <c r="N2628" i="9" s="1"/>
  <c r="P2627" i="9"/>
  <c r="N2627" i="9" s="1"/>
  <c r="P2626" i="9"/>
  <c r="N2626" i="9" s="1"/>
  <c r="P2625" i="9"/>
  <c r="N2625" i="9" s="1"/>
  <c r="P2624" i="9"/>
  <c r="N2624" i="9" s="1"/>
  <c r="P2623" i="9"/>
  <c r="N2623" i="9" s="1"/>
  <c r="P2622" i="9"/>
  <c r="N2622" i="9" s="1"/>
  <c r="P2621" i="9"/>
  <c r="N2621" i="9" s="1"/>
  <c r="P2620" i="9"/>
  <c r="N2620" i="9" s="1"/>
  <c r="P2619" i="9"/>
  <c r="N2619" i="9" s="1"/>
  <c r="P2618" i="9"/>
  <c r="N2618" i="9" s="1"/>
  <c r="P2617" i="9"/>
  <c r="N2617" i="9" s="1"/>
  <c r="P2616" i="9"/>
  <c r="N2616" i="9" s="1"/>
  <c r="P2615" i="9"/>
  <c r="N2615" i="9" s="1"/>
  <c r="P2614" i="9"/>
  <c r="N2614" i="9" s="1"/>
  <c r="P2613" i="9"/>
  <c r="N2613" i="9" s="1"/>
  <c r="P2612" i="9"/>
  <c r="N2612" i="9" s="1"/>
  <c r="P2611" i="9"/>
  <c r="N2611" i="9" s="1"/>
  <c r="P2610" i="9"/>
  <c r="N2610" i="9" s="1"/>
  <c r="P2609" i="9"/>
  <c r="N2609" i="9" s="1"/>
  <c r="P2608" i="9"/>
  <c r="N2608" i="9" s="1"/>
  <c r="P2607" i="9"/>
  <c r="N2607" i="9" s="1"/>
  <c r="P2606" i="9"/>
  <c r="N2606" i="9" s="1"/>
  <c r="P2605" i="9"/>
  <c r="N2605" i="9" s="1"/>
  <c r="P2604" i="9"/>
  <c r="N2604" i="9" s="1"/>
  <c r="P2603" i="9"/>
  <c r="N2603" i="9" s="1"/>
  <c r="P2602" i="9"/>
  <c r="N2602" i="9" s="1"/>
  <c r="P2601" i="9"/>
  <c r="N2601" i="9" s="1"/>
  <c r="P2600" i="9"/>
  <c r="N2600" i="9" s="1"/>
  <c r="P2599" i="9"/>
  <c r="N2599" i="9" s="1"/>
  <c r="P2598" i="9"/>
  <c r="N2598" i="9" s="1"/>
  <c r="P2597" i="9"/>
  <c r="N2597" i="9" s="1"/>
  <c r="P2596" i="9"/>
  <c r="N2596" i="9" s="1"/>
  <c r="P2595" i="9"/>
  <c r="N2595" i="9" s="1"/>
  <c r="P2594" i="9"/>
  <c r="N2594" i="9" s="1"/>
  <c r="P2593" i="9"/>
  <c r="N2593" i="9" s="1"/>
  <c r="P2592" i="9"/>
  <c r="N2592" i="9" s="1"/>
  <c r="P2591" i="9"/>
  <c r="N2591" i="9" s="1"/>
  <c r="P2590" i="9"/>
  <c r="N2590" i="9" s="1"/>
  <c r="P2589" i="9"/>
  <c r="N2589" i="9" s="1"/>
  <c r="P2588" i="9"/>
  <c r="N2588" i="9" s="1"/>
  <c r="P2587" i="9"/>
  <c r="N2587" i="9" s="1"/>
  <c r="P2586" i="9"/>
  <c r="N2586" i="9" s="1"/>
  <c r="P2585" i="9"/>
  <c r="N2585" i="9" s="1"/>
  <c r="P2584" i="9"/>
  <c r="N2584" i="9" s="1"/>
  <c r="P2583" i="9"/>
  <c r="N2583" i="9" s="1"/>
  <c r="P2582" i="9"/>
  <c r="N2582" i="9" s="1"/>
  <c r="P2581" i="9"/>
  <c r="N2581" i="9" s="1"/>
  <c r="P2580" i="9"/>
  <c r="N2580" i="9" s="1"/>
  <c r="P2579" i="9"/>
  <c r="N2579" i="9" s="1"/>
  <c r="P2578" i="9"/>
  <c r="N2578" i="9" s="1"/>
  <c r="P2577" i="9"/>
  <c r="N2577" i="9" s="1"/>
  <c r="P2576" i="9"/>
  <c r="N2576" i="9" s="1"/>
  <c r="P2575" i="9"/>
  <c r="N2575" i="9" s="1"/>
  <c r="P2574" i="9"/>
  <c r="N2574" i="9" s="1"/>
  <c r="P2573" i="9"/>
  <c r="N2573" i="9" s="1"/>
  <c r="P2572" i="9"/>
  <c r="N2572" i="9" s="1"/>
  <c r="P2571" i="9"/>
  <c r="N2571" i="9" s="1"/>
  <c r="P2570" i="9"/>
  <c r="N2570" i="9" s="1"/>
  <c r="P2569" i="9"/>
  <c r="N2569" i="9" s="1"/>
  <c r="P2568" i="9"/>
  <c r="N2568" i="9" s="1"/>
  <c r="P2567" i="9"/>
  <c r="N2567" i="9" s="1"/>
  <c r="P2566" i="9"/>
  <c r="N2566" i="9" s="1"/>
  <c r="P2565" i="9"/>
  <c r="N2565" i="9" s="1"/>
  <c r="P2564" i="9"/>
  <c r="N2564" i="9" s="1"/>
  <c r="P2563" i="9"/>
  <c r="N2563" i="9" s="1"/>
  <c r="P2562" i="9"/>
  <c r="N2562" i="9" s="1"/>
  <c r="P2561" i="9"/>
  <c r="N2561" i="9" s="1"/>
  <c r="P2560" i="9"/>
  <c r="N2560" i="9" s="1"/>
  <c r="P2559" i="9"/>
  <c r="N2559" i="9" s="1"/>
  <c r="P2558" i="9"/>
  <c r="N2558" i="9" s="1"/>
  <c r="P2557" i="9"/>
  <c r="N2557" i="9" s="1"/>
  <c r="P2556" i="9"/>
  <c r="N2556" i="9" s="1"/>
  <c r="P2555" i="9"/>
  <c r="N2555" i="9" s="1"/>
  <c r="P2554" i="9"/>
  <c r="N2554" i="9" s="1"/>
  <c r="P2553" i="9"/>
  <c r="N2553" i="9" s="1"/>
  <c r="P2552" i="9"/>
  <c r="N2552" i="9" s="1"/>
  <c r="P2551" i="9"/>
  <c r="N2551" i="9" s="1"/>
  <c r="P2550" i="9"/>
  <c r="N2550" i="9" s="1"/>
  <c r="P2549" i="9"/>
  <c r="N2549" i="9" s="1"/>
  <c r="P2548" i="9"/>
  <c r="N2548" i="9" s="1"/>
  <c r="P2547" i="9"/>
  <c r="N2547" i="9" s="1"/>
  <c r="P2546" i="9"/>
  <c r="N2546" i="9" s="1"/>
  <c r="P2545" i="9"/>
  <c r="N2545" i="9" s="1"/>
  <c r="P2544" i="9"/>
  <c r="N2544" i="9" s="1"/>
  <c r="P2543" i="9"/>
  <c r="N2543" i="9" s="1"/>
  <c r="P2542" i="9"/>
  <c r="N2542" i="9" s="1"/>
  <c r="P2541" i="9"/>
  <c r="N2541" i="9" s="1"/>
  <c r="P2540" i="9"/>
  <c r="N2540" i="9" s="1"/>
  <c r="P2539" i="9"/>
  <c r="N2539" i="9" s="1"/>
  <c r="P2538" i="9"/>
  <c r="N2538" i="9" s="1"/>
  <c r="P2537" i="9"/>
  <c r="N2537" i="9" s="1"/>
  <c r="P2536" i="9"/>
  <c r="N2536" i="9" s="1"/>
  <c r="P2535" i="9"/>
  <c r="N2535" i="9" s="1"/>
  <c r="P2534" i="9"/>
  <c r="N2534" i="9" s="1"/>
  <c r="P2533" i="9"/>
  <c r="N2533" i="9" s="1"/>
  <c r="P2532" i="9"/>
  <c r="N2532" i="9" s="1"/>
  <c r="P2531" i="9"/>
  <c r="N2531" i="9" s="1"/>
  <c r="P2530" i="9"/>
  <c r="N2530" i="9" s="1"/>
  <c r="P2529" i="9"/>
  <c r="N2529" i="9" s="1"/>
  <c r="P2528" i="9"/>
  <c r="N2528" i="9" s="1"/>
  <c r="P2527" i="9"/>
  <c r="N2527" i="9" s="1"/>
  <c r="P2526" i="9"/>
  <c r="N2526" i="9" s="1"/>
  <c r="P2525" i="9"/>
  <c r="N2525" i="9" s="1"/>
  <c r="P2524" i="9"/>
  <c r="N2524" i="9" s="1"/>
  <c r="P2523" i="9"/>
  <c r="N2523" i="9" s="1"/>
  <c r="P2522" i="9"/>
  <c r="N2522" i="9" s="1"/>
  <c r="P2521" i="9"/>
  <c r="N2521" i="9" s="1"/>
  <c r="P2520" i="9"/>
  <c r="N2520" i="9" s="1"/>
  <c r="P2519" i="9"/>
  <c r="N2519" i="9" s="1"/>
  <c r="P2518" i="9"/>
  <c r="N2518" i="9" s="1"/>
  <c r="P2517" i="9"/>
  <c r="N2517" i="9" s="1"/>
  <c r="P2516" i="9"/>
  <c r="N2516" i="9" s="1"/>
  <c r="P2515" i="9"/>
  <c r="N2515" i="9" s="1"/>
  <c r="P2514" i="9"/>
  <c r="N2514" i="9" s="1"/>
  <c r="P2513" i="9"/>
  <c r="N2513" i="9" s="1"/>
  <c r="P2512" i="9"/>
  <c r="N2512" i="9" s="1"/>
  <c r="P2511" i="9"/>
  <c r="N2511" i="9" s="1"/>
  <c r="P2510" i="9"/>
  <c r="N2510" i="9" s="1"/>
  <c r="P2509" i="9"/>
  <c r="N2509" i="9" s="1"/>
  <c r="P2508" i="9"/>
  <c r="N2508" i="9" s="1"/>
  <c r="P2507" i="9"/>
  <c r="N2507" i="9" s="1"/>
  <c r="P2506" i="9"/>
  <c r="N2506" i="9" s="1"/>
  <c r="P2505" i="9"/>
  <c r="N2505" i="9" s="1"/>
  <c r="P2504" i="9"/>
  <c r="N2504" i="9" s="1"/>
  <c r="P2503" i="9"/>
  <c r="N2503" i="9" s="1"/>
  <c r="P2502" i="9"/>
  <c r="N2502" i="9" s="1"/>
  <c r="P2501" i="9"/>
  <c r="N2501" i="9" s="1"/>
  <c r="P2500" i="9"/>
  <c r="N2500" i="9" s="1"/>
  <c r="P2499" i="9"/>
  <c r="N2499" i="9" s="1"/>
  <c r="P2498" i="9"/>
  <c r="N2498" i="9" s="1"/>
  <c r="P2497" i="9"/>
  <c r="N2497" i="9" s="1"/>
  <c r="P2496" i="9"/>
  <c r="N2496" i="9" s="1"/>
  <c r="P2495" i="9"/>
  <c r="N2495" i="9" s="1"/>
  <c r="P2494" i="9"/>
  <c r="N2494" i="9" s="1"/>
  <c r="P2493" i="9"/>
  <c r="N2493" i="9" s="1"/>
  <c r="P2492" i="9"/>
  <c r="N2492" i="9" s="1"/>
  <c r="P2491" i="9"/>
  <c r="N2491" i="9" s="1"/>
  <c r="P2490" i="9"/>
  <c r="N2490" i="9" s="1"/>
  <c r="P2489" i="9"/>
  <c r="N2489" i="9" s="1"/>
  <c r="P2488" i="9"/>
  <c r="N2488" i="9" s="1"/>
  <c r="P2487" i="9"/>
  <c r="N2487" i="9" s="1"/>
  <c r="P2486" i="9"/>
  <c r="N2486" i="9" s="1"/>
  <c r="P2485" i="9"/>
  <c r="N2485" i="9" s="1"/>
  <c r="P2484" i="9"/>
  <c r="N2484" i="9" s="1"/>
  <c r="P2483" i="9"/>
  <c r="N2483" i="9" s="1"/>
  <c r="P2482" i="9"/>
  <c r="N2482" i="9" s="1"/>
  <c r="P2481" i="9"/>
  <c r="N2481" i="9" s="1"/>
  <c r="P2480" i="9"/>
  <c r="N2480" i="9" s="1"/>
  <c r="P2479" i="9"/>
  <c r="N2479" i="9" s="1"/>
  <c r="P2478" i="9"/>
  <c r="N2478" i="9" s="1"/>
  <c r="P2477" i="9"/>
  <c r="N2477" i="9" s="1"/>
  <c r="P2476" i="9"/>
  <c r="N2476" i="9" s="1"/>
  <c r="P2475" i="9"/>
  <c r="N2475" i="9" s="1"/>
  <c r="P2474" i="9"/>
  <c r="N2474" i="9" s="1"/>
  <c r="P2473" i="9"/>
  <c r="N2473" i="9" s="1"/>
  <c r="P2472" i="9"/>
  <c r="N2472" i="9" s="1"/>
  <c r="P2471" i="9"/>
  <c r="N2471" i="9" s="1"/>
  <c r="P2470" i="9"/>
  <c r="N2470" i="9" s="1"/>
  <c r="P2469" i="9"/>
  <c r="N2469" i="9" s="1"/>
  <c r="P2468" i="9"/>
  <c r="N2468" i="9" s="1"/>
  <c r="P2467" i="9"/>
  <c r="N2467" i="9" s="1"/>
  <c r="P2466" i="9"/>
  <c r="N2466" i="9" s="1"/>
  <c r="P2465" i="9"/>
  <c r="N2465" i="9" s="1"/>
  <c r="P2464" i="9"/>
  <c r="N2464" i="9" s="1"/>
  <c r="P2463" i="9"/>
  <c r="N2463" i="9" s="1"/>
  <c r="P2462" i="9"/>
  <c r="N2462" i="9" s="1"/>
  <c r="P2461" i="9"/>
  <c r="N2461" i="9" s="1"/>
  <c r="P2460" i="9"/>
  <c r="N2460" i="9" s="1"/>
  <c r="P2459" i="9"/>
  <c r="N2459" i="9" s="1"/>
  <c r="P2458" i="9"/>
  <c r="N2458" i="9" s="1"/>
  <c r="P2457" i="9"/>
  <c r="N2457" i="9" s="1"/>
  <c r="P2456" i="9"/>
  <c r="N2456" i="9" s="1"/>
  <c r="P2455" i="9"/>
  <c r="N2455" i="9" s="1"/>
  <c r="P2454" i="9"/>
  <c r="N2454" i="9" s="1"/>
  <c r="P2453" i="9"/>
  <c r="N2453" i="9" s="1"/>
  <c r="P2452" i="9"/>
  <c r="N2452" i="9" s="1"/>
  <c r="P2451" i="9"/>
  <c r="N2451" i="9" s="1"/>
  <c r="P2450" i="9"/>
  <c r="N2450" i="9" s="1"/>
  <c r="P2449" i="9"/>
  <c r="N2449" i="9" s="1"/>
  <c r="P2448" i="9"/>
  <c r="N2448" i="9" s="1"/>
  <c r="P2447" i="9"/>
  <c r="N2447" i="9" s="1"/>
  <c r="P2446" i="9"/>
  <c r="N2446" i="9" s="1"/>
  <c r="P2445" i="9"/>
  <c r="N2445" i="9" s="1"/>
  <c r="P2444" i="9"/>
  <c r="N2444" i="9" s="1"/>
  <c r="P2443" i="9"/>
  <c r="N2443" i="9" s="1"/>
  <c r="P2442" i="9"/>
  <c r="N2442" i="9" s="1"/>
  <c r="P2441" i="9"/>
  <c r="N2441" i="9" s="1"/>
  <c r="P2440" i="9"/>
  <c r="N2440" i="9" s="1"/>
  <c r="P2439" i="9"/>
  <c r="N2439" i="9" s="1"/>
  <c r="P2438" i="9"/>
  <c r="N2438" i="9" s="1"/>
  <c r="P2437" i="9"/>
  <c r="N2437" i="9" s="1"/>
  <c r="P2436" i="9"/>
  <c r="N2436" i="9" s="1"/>
  <c r="P2435" i="9"/>
  <c r="N2435" i="9" s="1"/>
  <c r="P2434" i="9"/>
  <c r="N2434" i="9" s="1"/>
  <c r="P2433" i="9"/>
  <c r="N2433" i="9" s="1"/>
  <c r="P2432" i="9"/>
  <c r="N2432" i="9" s="1"/>
  <c r="P2431" i="9"/>
  <c r="N2431" i="9" s="1"/>
  <c r="P2430" i="9"/>
  <c r="N2430" i="9" s="1"/>
  <c r="P2429" i="9"/>
  <c r="N2429" i="9" s="1"/>
  <c r="P2428" i="9"/>
  <c r="N2428" i="9" s="1"/>
  <c r="P2427" i="9"/>
  <c r="N2427" i="9" s="1"/>
  <c r="P2426" i="9"/>
  <c r="N2426" i="9" s="1"/>
  <c r="P2425" i="9"/>
  <c r="N2425" i="9" s="1"/>
  <c r="P2424" i="9"/>
  <c r="N2424" i="9" s="1"/>
  <c r="P2423" i="9"/>
  <c r="N2423" i="9" s="1"/>
  <c r="P2422" i="9"/>
  <c r="N2422" i="9" s="1"/>
  <c r="P2421" i="9"/>
  <c r="N2421" i="9" s="1"/>
  <c r="P2420" i="9"/>
  <c r="N2420" i="9" s="1"/>
  <c r="P2419" i="9"/>
  <c r="N2419" i="9" s="1"/>
  <c r="P2418" i="9"/>
  <c r="N2418" i="9" s="1"/>
  <c r="P2417" i="9"/>
  <c r="N2417" i="9" s="1"/>
  <c r="P2416" i="9"/>
  <c r="N2416" i="9" s="1"/>
  <c r="P2415" i="9"/>
  <c r="N2415" i="9" s="1"/>
  <c r="P2414" i="9"/>
  <c r="N2414" i="9" s="1"/>
  <c r="P2413" i="9"/>
  <c r="N2413" i="9" s="1"/>
  <c r="P2412" i="9"/>
  <c r="N2412" i="9" s="1"/>
  <c r="P2411" i="9"/>
  <c r="N2411" i="9" s="1"/>
  <c r="P2410" i="9"/>
  <c r="N2410" i="9" s="1"/>
  <c r="P2409" i="9"/>
  <c r="N2409" i="9" s="1"/>
  <c r="P2408" i="9"/>
  <c r="N2408" i="9" s="1"/>
  <c r="P2407" i="9"/>
  <c r="N2407" i="9" s="1"/>
  <c r="P2406" i="9"/>
  <c r="N2406" i="9" s="1"/>
  <c r="P2405" i="9"/>
  <c r="N2405" i="9" s="1"/>
  <c r="P2404" i="9"/>
  <c r="N2404" i="9" s="1"/>
  <c r="P2403" i="9"/>
  <c r="N2403" i="9" s="1"/>
  <c r="P2402" i="9"/>
  <c r="N2402" i="9" s="1"/>
  <c r="P2401" i="9"/>
  <c r="N2401" i="9" s="1"/>
  <c r="P2400" i="9"/>
  <c r="N2400" i="9" s="1"/>
  <c r="P2399" i="9"/>
  <c r="N2399" i="9" s="1"/>
  <c r="P2398" i="9"/>
  <c r="N2398" i="9" s="1"/>
  <c r="P2397" i="9"/>
  <c r="N2397" i="9" s="1"/>
  <c r="P2396" i="9"/>
  <c r="N2396" i="9" s="1"/>
  <c r="P2395" i="9"/>
  <c r="N2395" i="9" s="1"/>
  <c r="P2394" i="9"/>
  <c r="N2394" i="9" s="1"/>
  <c r="P2393" i="9"/>
  <c r="N2393" i="9" s="1"/>
  <c r="P2392" i="9"/>
  <c r="N2392" i="9" s="1"/>
  <c r="P2391" i="9"/>
  <c r="N2391" i="9" s="1"/>
  <c r="P2390" i="9"/>
  <c r="N2390" i="9" s="1"/>
  <c r="P2389" i="9"/>
  <c r="N2389" i="9" s="1"/>
  <c r="P2388" i="9"/>
  <c r="N2388" i="9" s="1"/>
  <c r="P2387" i="9"/>
  <c r="N2387" i="9" s="1"/>
  <c r="P2386" i="9"/>
  <c r="N2386" i="9" s="1"/>
  <c r="P2385" i="9"/>
  <c r="N2385" i="9" s="1"/>
  <c r="P2384" i="9"/>
  <c r="N2384" i="9" s="1"/>
  <c r="P2383" i="9"/>
  <c r="N2383" i="9" s="1"/>
  <c r="P2382" i="9"/>
  <c r="N2382" i="9" s="1"/>
  <c r="P2381" i="9"/>
  <c r="N2381" i="9" s="1"/>
  <c r="P2380" i="9"/>
  <c r="N2380" i="9" s="1"/>
  <c r="P2379" i="9"/>
  <c r="N2379" i="9" s="1"/>
  <c r="P2378" i="9"/>
  <c r="N2378" i="9" s="1"/>
  <c r="P2377" i="9"/>
  <c r="N2377" i="9" s="1"/>
  <c r="P2376" i="9"/>
  <c r="N2376" i="9" s="1"/>
  <c r="P2375" i="9"/>
  <c r="N2375" i="9" s="1"/>
  <c r="P2374" i="9"/>
  <c r="N2374" i="9" s="1"/>
  <c r="P2373" i="9"/>
  <c r="N2373" i="9" s="1"/>
  <c r="P2372" i="9"/>
  <c r="N2372" i="9" s="1"/>
  <c r="P2371" i="9"/>
  <c r="N2371" i="9" s="1"/>
  <c r="P2370" i="9"/>
  <c r="N2370" i="9" s="1"/>
  <c r="P2369" i="9"/>
  <c r="N2369" i="9" s="1"/>
  <c r="P2368" i="9"/>
  <c r="N2368" i="9" s="1"/>
  <c r="P2367" i="9"/>
  <c r="N2367" i="9" s="1"/>
  <c r="P2366" i="9"/>
  <c r="N2366" i="9" s="1"/>
  <c r="P2365" i="9"/>
  <c r="N2365" i="9" s="1"/>
  <c r="P2364" i="9"/>
  <c r="N2364" i="9" s="1"/>
  <c r="P2363" i="9"/>
  <c r="N2363" i="9" s="1"/>
  <c r="P2362" i="9"/>
  <c r="N2362" i="9" s="1"/>
  <c r="P2361" i="9"/>
  <c r="N2361" i="9" s="1"/>
  <c r="P2360" i="9"/>
  <c r="N2360" i="9" s="1"/>
  <c r="P2359" i="9"/>
  <c r="N2359" i="9" s="1"/>
  <c r="P2358" i="9"/>
  <c r="N2358" i="9" s="1"/>
  <c r="P2357" i="9"/>
  <c r="N2357" i="9" s="1"/>
  <c r="P2356" i="9"/>
  <c r="N2356" i="9" s="1"/>
  <c r="P2355" i="9"/>
  <c r="N2355" i="9" s="1"/>
  <c r="P2354" i="9"/>
  <c r="N2354" i="9" s="1"/>
  <c r="P2353" i="9"/>
  <c r="N2353" i="9" s="1"/>
  <c r="P2352" i="9"/>
  <c r="N2352" i="9" s="1"/>
  <c r="P2351" i="9"/>
  <c r="N2351" i="9" s="1"/>
  <c r="P2350" i="9"/>
  <c r="N2350" i="9" s="1"/>
  <c r="P2349" i="9"/>
  <c r="N2349" i="9" s="1"/>
  <c r="P2348" i="9"/>
  <c r="N2348" i="9" s="1"/>
  <c r="P2347" i="9"/>
  <c r="N2347" i="9" s="1"/>
  <c r="P2346" i="9"/>
  <c r="N2346" i="9" s="1"/>
  <c r="P2345" i="9"/>
  <c r="N2345" i="9" s="1"/>
  <c r="P2344" i="9"/>
  <c r="N2344" i="9" s="1"/>
  <c r="P2343" i="9"/>
  <c r="N2343" i="9" s="1"/>
  <c r="P2342" i="9"/>
  <c r="N2342" i="9" s="1"/>
  <c r="P2341" i="9"/>
  <c r="N2341" i="9" s="1"/>
  <c r="P2340" i="9"/>
  <c r="N2340" i="9" s="1"/>
  <c r="P2339" i="9"/>
  <c r="N2339" i="9" s="1"/>
  <c r="P2338" i="9"/>
  <c r="N2338" i="9" s="1"/>
  <c r="P2337" i="9"/>
  <c r="N2337" i="9" s="1"/>
  <c r="P2336" i="9"/>
  <c r="N2336" i="9" s="1"/>
  <c r="P2335" i="9"/>
  <c r="N2335" i="9" s="1"/>
  <c r="P2334" i="9"/>
  <c r="N2334" i="9" s="1"/>
  <c r="P2333" i="9"/>
  <c r="N2333" i="9" s="1"/>
  <c r="P2332" i="9"/>
  <c r="N2332" i="9" s="1"/>
  <c r="P2331" i="9"/>
  <c r="N2331" i="9" s="1"/>
  <c r="P2330" i="9"/>
  <c r="N2330" i="9" s="1"/>
  <c r="P2329" i="9"/>
  <c r="N2329" i="9" s="1"/>
  <c r="P2328" i="9"/>
  <c r="N2328" i="9" s="1"/>
  <c r="P2327" i="9"/>
  <c r="N2327" i="9" s="1"/>
  <c r="P2326" i="9"/>
  <c r="N2326" i="9" s="1"/>
  <c r="P2325" i="9"/>
  <c r="N2325" i="9" s="1"/>
  <c r="P2324" i="9"/>
  <c r="N2324" i="9" s="1"/>
  <c r="P2323" i="9"/>
  <c r="N2323" i="9" s="1"/>
  <c r="P2322" i="9"/>
  <c r="N2322" i="9" s="1"/>
  <c r="P2321" i="9"/>
  <c r="N2321" i="9" s="1"/>
  <c r="P2320" i="9"/>
  <c r="N2320" i="9" s="1"/>
  <c r="P2319" i="9"/>
  <c r="N2319" i="9" s="1"/>
  <c r="P2318" i="9"/>
  <c r="N2318" i="9" s="1"/>
  <c r="P2317" i="9"/>
  <c r="N2317" i="9" s="1"/>
  <c r="P2316" i="9"/>
  <c r="N2316" i="9" s="1"/>
  <c r="P2315" i="9"/>
  <c r="N2315" i="9" s="1"/>
  <c r="P2314" i="9"/>
  <c r="N2314" i="9" s="1"/>
  <c r="P2313" i="9"/>
  <c r="N2313" i="9" s="1"/>
  <c r="P2312" i="9"/>
  <c r="N2312" i="9" s="1"/>
  <c r="P2311" i="9"/>
  <c r="N2311" i="9" s="1"/>
  <c r="P2310" i="9"/>
  <c r="N2310" i="9" s="1"/>
  <c r="P2309" i="9"/>
  <c r="N2309" i="9" s="1"/>
  <c r="P2308" i="9"/>
  <c r="N2308" i="9" s="1"/>
  <c r="P2307" i="9"/>
  <c r="N2307" i="9" s="1"/>
  <c r="P2306" i="9"/>
  <c r="N2306" i="9" s="1"/>
  <c r="P2305" i="9"/>
  <c r="N2305" i="9" s="1"/>
  <c r="P2304" i="9"/>
  <c r="N2304" i="9" s="1"/>
  <c r="P2303" i="9"/>
  <c r="N2303" i="9" s="1"/>
  <c r="P2302" i="9"/>
  <c r="N2302" i="9" s="1"/>
  <c r="P2301" i="9"/>
  <c r="N2301" i="9" s="1"/>
  <c r="P2300" i="9"/>
  <c r="N2300" i="9" s="1"/>
  <c r="P2299" i="9"/>
  <c r="N2299" i="9" s="1"/>
  <c r="P2298" i="9"/>
  <c r="N2298" i="9" s="1"/>
  <c r="P2297" i="9"/>
  <c r="N2297" i="9" s="1"/>
  <c r="P2296" i="9"/>
  <c r="N2296" i="9" s="1"/>
  <c r="P2295" i="9"/>
  <c r="N2295" i="9" s="1"/>
  <c r="P2294" i="9"/>
  <c r="N2294" i="9" s="1"/>
  <c r="P2293" i="9"/>
  <c r="N2293" i="9" s="1"/>
  <c r="P2292" i="9"/>
  <c r="N2292" i="9" s="1"/>
  <c r="P2291" i="9"/>
  <c r="N2291" i="9" s="1"/>
  <c r="P2290" i="9"/>
  <c r="N2290" i="9" s="1"/>
  <c r="P2289" i="9"/>
  <c r="N2289" i="9" s="1"/>
  <c r="P2288" i="9"/>
  <c r="N2288" i="9" s="1"/>
  <c r="P2287" i="9"/>
  <c r="N2287" i="9" s="1"/>
  <c r="P2286" i="9"/>
  <c r="N2286" i="9" s="1"/>
  <c r="P2285" i="9"/>
  <c r="N2285" i="9" s="1"/>
  <c r="P2284" i="9"/>
  <c r="N2284" i="9" s="1"/>
  <c r="P2283" i="9"/>
  <c r="N2283" i="9" s="1"/>
  <c r="P2282" i="9"/>
  <c r="N2282" i="9" s="1"/>
  <c r="P2281" i="9"/>
  <c r="N2281" i="9" s="1"/>
  <c r="P2280" i="9"/>
  <c r="N2280" i="9" s="1"/>
  <c r="P2279" i="9"/>
  <c r="N2279" i="9" s="1"/>
  <c r="P2278" i="9"/>
  <c r="N2278" i="9" s="1"/>
  <c r="P2277" i="9"/>
  <c r="N2277" i="9" s="1"/>
  <c r="P2276" i="9"/>
  <c r="N2276" i="9" s="1"/>
  <c r="P2275" i="9"/>
  <c r="N2275" i="9" s="1"/>
  <c r="P2274" i="9"/>
  <c r="N2274" i="9" s="1"/>
  <c r="P2273" i="9"/>
  <c r="N2273" i="9" s="1"/>
  <c r="P2272" i="9"/>
  <c r="N2272" i="9" s="1"/>
  <c r="P2271" i="9"/>
  <c r="N2271" i="9" s="1"/>
  <c r="P2270" i="9"/>
  <c r="N2270" i="9" s="1"/>
  <c r="P2269" i="9"/>
  <c r="N2269" i="9" s="1"/>
  <c r="P2268" i="9"/>
  <c r="N2268" i="9" s="1"/>
  <c r="P2267" i="9"/>
  <c r="N2267" i="9" s="1"/>
  <c r="P2266" i="9"/>
  <c r="N2266" i="9" s="1"/>
  <c r="P2265" i="9"/>
  <c r="N2265" i="9" s="1"/>
  <c r="P2264" i="9"/>
  <c r="N2264" i="9" s="1"/>
  <c r="P2263" i="9"/>
  <c r="N2263" i="9" s="1"/>
  <c r="P2262" i="9"/>
  <c r="N2262" i="9" s="1"/>
  <c r="P2261" i="9"/>
  <c r="N2261" i="9" s="1"/>
  <c r="P2260" i="9"/>
  <c r="N2260" i="9" s="1"/>
  <c r="P2259" i="9"/>
  <c r="N2259" i="9" s="1"/>
  <c r="P2258" i="9"/>
  <c r="N2258" i="9" s="1"/>
  <c r="P2257" i="9"/>
  <c r="N2257" i="9" s="1"/>
  <c r="P2256" i="9"/>
  <c r="N2256" i="9" s="1"/>
  <c r="P2255" i="9"/>
  <c r="N2255" i="9" s="1"/>
  <c r="P2254" i="9"/>
  <c r="N2254" i="9" s="1"/>
  <c r="P2253" i="9"/>
  <c r="N2253" i="9" s="1"/>
  <c r="P2252" i="9"/>
  <c r="N2252" i="9" s="1"/>
  <c r="P2251" i="9"/>
  <c r="N2251" i="9" s="1"/>
  <c r="P2250" i="9"/>
  <c r="N2250" i="9" s="1"/>
  <c r="P2249" i="9"/>
  <c r="N2249" i="9" s="1"/>
  <c r="P2248" i="9"/>
  <c r="N2248" i="9" s="1"/>
  <c r="P2247" i="9"/>
  <c r="N2247" i="9" s="1"/>
  <c r="P2246" i="9"/>
  <c r="N2246" i="9" s="1"/>
  <c r="P2245" i="9"/>
  <c r="N2245" i="9" s="1"/>
  <c r="P2244" i="9"/>
  <c r="N2244" i="9" s="1"/>
  <c r="P2243" i="9"/>
  <c r="N2243" i="9" s="1"/>
  <c r="P2242" i="9"/>
  <c r="N2242" i="9" s="1"/>
  <c r="P2241" i="9"/>
  <c r="N2241" i="9" s="1"/>
  <c r="P2240" i="9"/>
  <c r="N2240" i="9" s="1"/>
  <c r="P2239" i="9"/>
  <c r="N2239" i="9" s="1"/>
  <c r="P2238" i="9"/>
  <c r="N2238" i="9" s="1"/>
  <c r="P2237" i="9"/>
  <c r="N2237" i="9" s="1"/>
  <c r="P2236" i="9"/>
  <c r="N2236" i="9" s="1"/>
  <c r="P2235" i="9"/>
  <c r="N2235" i="9" s="1"/>
  <c r="P2234" i="9"/>
  <c r="N2234" i="9" s="1"/>
  <c r="P2233" i="9"/>
  <c r="N2233" i="9" s="1"/>
  <c r="P2232" i="9"/>
  <c r="N2232" i="9" s="1"/>
  <c r="P2231" i="9"/>
  <c r="N2231" i="9" s="1"/>
  <c r="P2230" i="9"/>
  <c r="N2230" i="9" s="1"/>
  <c r="P2229" i="9"/>
  <c r="N2229" i="9" s="1"/>
  <c r="P2228" i="9"/>
  <c r="N2228" i="9" s="1"/>
  <c r="P2227" i="9"/>
  <c r="N2227" i="9" s="1"/>
  <c r="P2226" i="9"/>
  <c r="N2226" i="9" s="1"/>
  <c r="P2225" i="9"/>
  <c r="N2225" i="9" s="1"/>
  <c r="P2224" i="9"/>
  <c r="N2224" i="9" s="1"/>
  <c r="P2223" i="9"/>
  <c r="N2223" i="9" s="1"/>
  <c r="P2222" i="9"/>
  <c r="N2222" i="9" s="1"/>
  <c r="P2221" i="9"/>
  <c r="N2221" i="9" s="1"/>
  <c r="P2220" i="9"/>
  <c r="N2220" i="9" s="1"/>
  <c r="P2219" i="9"/>
  <c r="N2219" i="9" s="1"/>
  <c r="P2218" i="9"/>
  <c r="N2218" i="9" s="1"/>
  <c r="P2217" i="9"/>
  <c r="N2217" i="9" s="1"/>
  <c r="P2216" i="9"/>
  <c r="N2216" i="9" s="1"/>
  <c r="P2215" i="9"/>
  <c r="N2215" i="9" s="1"/>
  <c r="P2214" i="9"/>
  <c r="N2214" i="9" s="1"/>
  <c r="P2213" i="9"/>
  <c r="N2213" i="9" s="1"/>
  <c r="P2212" i="9"/>
  <c r="N2212" i="9" s="1"/>
  <c r="P2211" i="9"/>
  <c r="N2211" i="9" s="1"/>
  <c r="P2210" i="9"/>
  <c r="N2210" i="9" s="1"/>
  <c r="P2209" i="9"/>
  <c r="N2209" i="9" s="1"/>
  <c r="P2208" i="9"/>
  <c r="N2208" i="9" s="1"/>
  <c r="P2207" i="9"/>
  <c r="N2207" i="9" s="1"/>
  <c r="P2206" i="9"/>
  <c r="N2206" i="9" s="1"/>
  <c r="P2205" i="9"/>
  <c r="N2205" i="9" s="1"/>
  <c r="P2204" i="9"/>
  <c r="N2204" i="9" s="1"/>
  <c r="P2203" i="9"/>
  <c r="N2203" i="9" s="1"/>
  <c r="P2202" i="9"/>
  <c r="N2202" i="9" s="1"/>
  <c r="P2201" i="9"/>
  <c r="N2201" i="9" s="1"/>
  <c r="P2200" i="9"/>
  <c r="N2200" i="9" s="1"/>
  <c r="P2199" i="9"/>
  <c r="N2199" i="9" s="1"/>
  <c r="P2198" i="9"/>
  <c r="N2198" i="9" s="1"/>
  <c r="P2197" i="9"/>
  <c r="N2197" i="9" s="1"/>
  <c r="P2196" i="9"/>
  <c r="N2196" i="9" s="1"/>
  <c r="P2195" i="9"/>
  <c r="N2195" i="9" s="1"/>
  <c r="P2194" i="9"/>
  <c r="N2194" i="9" s="1"/>
  <c r="P2193" i="9"/>
  <c r="N2193" i="9" s="1"/>
  <c r="P2192" i="9"/>
  <c r="N2192" i="9" s="1"/>
  <c r="P2191" i="9"/>
  <c r="N2191" i="9" s="1"/>
  <c r="P2190" i="9"/>
  <c r="N2190" i="9" s="1"/>
  <c r="P2189" i="9"/>
  <c r="N2189" i="9" s="1"/>
  <c r="P2188" i="9"/>
  <c r="N2188" i="9" s="1"/>
  <c r="P2187" i="9"/>
  <c r="N2187" i="9" s="1"/>
  <c r="P2186" i="9"/>
  <c r="N2186" i="9" s="1"/>
  <c r="P2185" i="9"/>
  <c r="N2185" i="9" s="1"/>
  <c r="P2184" i="9"/>
  <c r="N2184" i="9" s="1"/>
  <c r="P2183" i="9"/>
  <c r="N2183" i="9" s="1"/>
  <c r="P2182" i="9"/>
  <c r="N2182" i="9" s="1"/>
  <c r="P2181" i="9"/>
  <c r="N2181" i="9" s="1"/>
  <c r="P2180" i="9"/>
  <c r="N2180" i="9" s="1"/>
  <c r="P2179" i="9"/>
  <c r="N2179" i="9" s="1"/>
  <c r="P2178" i="9"/>
  <c r="N2178" i="9" s="1"/>
  <c r="P2177" i="9"/>
  <c r="N2177" i="9" s="1"/>
  <c r="P2176" i="9"/>
  <c r="N2176" i="9" s="1"/>
  <c r="P2175" i="9"/>
  <c r="N2175" i="9" s="1"/>
  <c r="P2174" i="9"/>
  <c r="N2174" i="9" s="1"/>
  <c r="P2173" i="9"/>
  <c r="N2173" i="9" s="1"/>
  <c r="P2172" i="9"/>
  <c r="N2172" i="9" s="1"/>
  <c r="P2171" i="9"/>
  <c r="N2171" i="9" s="1"/>
  <c r="P2170" i="9"/>
  <c r="N2170" i="9" s="1"/>
  <c r="P2169" i="9"/>
  <c r="N2169" i="9" s="1"/>
  <c r="P2168" i="9"/>
  <c r="N2168" i="9" s="1"/>
  <c r="P2167" i="9"/>
  <c r="N2167" i="9" s="1"/>
  <c r="P2166" i="9"/>
  <c r="N2166" i="9" s="1"/>
  <c r="P2165" i="9"/>
  <c r="N2165" i="9" s="1"/>
  <c r="P2164" i="9"/>
  <c r="N2164" i="9" s="1"/>
  <c r="P2163" i="9"/>
  <c r="N2163" i="9" s="1"/>
  <c r="P2162" i="9"/>
  <c r="N2162" i="9" s="1"/>
  <c r="P2161" i="9"/>
  <c r="N2161" i="9" s="1"/>
  <c r="P2160" i="9"/>
  <c r="N2160" i="9" s="1"/>
  <c r="P2159" i="9"/>
  <c r="N2159" i="9" s="1"/>
  <c r="P2158" i="9"/>
  <c r="N2158" i="9" s="1"/>
  <c r="P2157" i="9"/>
  <c r="N2157" i="9" s="1"/>
  <c r="P2156" i="9"/>
  <c r="N2156" i="9" s="1"/>
  <c r="P2155" i="9"/>
  <c r="N2155" i="9" s="1"/>
  <c r="P2154" i="9"/>
  <c r="N2154" i="9" s="1"/>
  <c r="P2153" i="9"/>
  <c r="N2153" i="9" s="1"/>
  <c r="P2152" i="9"/>
  <c r="N2152" i="9" s="1"/>
  <c r="P2151" i="9"/>
  <c r="N2151" i="9" s="1"/>
  <c r="P2150" i="9"/>
  <c r="N2150" i="9" s="1"/>
  <c r="P2149" i="9"/>
  <c r="N2149" i="9" s="1"/>
  <c r="P2148" i="9"/>
  <c r="N2148" i="9" s="1"/>
  <c r="P2147" i="9"/>
  <c r="N2147" i="9" s="1"/>
  <c r="P2146" i="9"/>
  <c r="N2146" i="9" s="1"/>
  <c r="P2145" i="9"/>
  <c r="N2145" i="9" s="1"/>
  <c r="P2144" i="9"/>
  <c r="N2144" i="9" s="1"/>
  <c r="P2143" i="9"/>
  <c r="N2143" i="9" s="1"/>
  <c r="P2142" i="9"/>
  <c r="N2142" i="9" s="1"/>
  <c r="P2141" i="9"/>
  <c r="N2141" i="9" s="1"/>
  <c r="P2140" i="9"/>
  <c r="N2140" i="9" s="1"/>
  <c r="P2139" i="9"/>
  <c r="N2139" i="9" s="1"/>
  <c r="P2138" i="9"/>
  <c r="N2138" i="9" s="1"/>
  <c r="P2137" i="9"/>
  <c r="N2137" i="9" s="1"/>
  <c r="P2136" i="9"/>
  <c r="N2136" i="9" s="1"/>
  <c r="P2135" i="9"/>
  <c r="N2135" i="9" s="1"/>
  <c r="P2134" i="9"/>
  <c r="N2134" i="9" s="1"/>
  <c r="P2133" i="9"/>
  <c r="N2133" i="9" s="1"/>
  <c r="P2132" i="9"/>
  <c r="N2132" i="9" s="1"/>
  <c r="P2131" i="9"/>
  <c r="N2131" i="9" s="1"/>
  <c r="P2130" i="9"/>
  <c r="N2130" i="9" s="1"/>
  <c r="P2129" i="9"/>
  <c r="N2129" i="9" s="1"/>
  <c r="P2128" i="9"/>
  <c r="N2128" i="9" s="1"/>
  <c r="P2127" i="9"/>
  <c r="N2127" i="9" s="1"/>
  <c r="P2126" i="9"/>
  <c r="N2126" i="9" s="1"/>
  <c r="P2125" i="9"/>
  <c r="N2125" i="9" s="1"/>
  <c r="P2124" i="9"/>
  <c r="N2124" i="9" s="1"/>
  <c r="P2123" i="9"/>
  <c r="N2123" i="9" s="1"/>
  <c r="P2122" i="9"/>
  <c r="N2122" i="9" s="1"/>
  <c r="P2121" i="9"/>
  <c r="N2121" i="9" s="1"/>
  <c r="P2120" i="9"/>
  <c r="N2120" i="9" s="1"/>
  <c r="P2119" i="9"/>
  <c r="N2119" i="9" s="1"/>
  <c r="P2118" i="9"/>
  <c r="N2118" i="9" s="1"/>
  <c r="P2117" i="9"/>
  <c r="N2117" i="9" s="1"/>
  <c r="P2116" i="9"/>
  <c r="N2116" i="9" s="1"/>
  <c r="P2115" i="9"/>
  <c r="N2115" i="9" s="1"/>
  <c r="P2114" i="9"/>
  <c r="N2114" i="9" s="1"/>
  <c r="P2113" i="9"/>
  <c r="N2113" i="9" s="1"/>
  <c r="P2112" i="9"/>
  <c r="N2112" i="9" s="1"/>
  <c r="P2111" i="9"/>
  <c r="N2111" i="9" s="1"/>
  <c r="P2110" i="9"/>
  <c r="N2110" i="9" s="1"/>
  <c r="P2109" i="9"/>
  <c r="N2109" i="9" s="1"/>
  <c r="P2108" i="9"/>
  <c r="N2108" i="9" s="1"/>
  <c r="P2107" i="9"/>
  <c r="N2107" i="9" s="1"/>
  <c r="P2106" i="9"/>
  <c r="N2106" i="9" s="1"/>
  <c r="P2105" i="9"/>
  <c r="N2105" i="9" s="1"/>
  <c r="P2104" i="9"/>
  <c r="N2104" i="9" s="1"/>
  <c r="P2103" i="9"/>
  <c r="N2103" i="9" s="1"/>
  <c r="P2102" i="9"/>
  <c r="N2102" i="9" s="1"/>
  <c r="P2101" i="9"/>
  <c r="N2101" i="9" s="1"/>
  <c r="P2100" i="9"/>
  <c r="N2100" i="9" s="1"/>
  <c r="P2099" i="9"/>
  <c r="N2099" i="9" s="1"/>
  <c r="P2098" i="9"/>
  <c r="N2098" i="9" s="1"/>
  <c r="P2097" i="9"/>
  <c r="N2097" i="9" s="1"/>
  <c r="P2096" i="9"/>
  <c r="N2096" i="9" s="1"/>
  <c r="P2095" i="9"/>
  <c r="N2095" i="9" s="1"/>
  <c r="P2094" i="9"/>
  <c r="N2094" i="9" s="1"/>
  <c r="P2093" i="9"/>
  <c r="N2093" i="9" s="1"/>
  <c r="P2092" i="9"/>
  <c r="N2092" i="9" s="1"/>
  <c r="P2091" i="9"/>
  <c r="N2091" i="9" s="1"/>
  <c r="P2090" i="9"/>
  <c r="N2090" i="9" s="1"/>
  <c r="P2089" i="9"/>
  <c r="N2089" i="9" s="1"/>
  <c r="P2088" i="9"/>
  <c r="N2088" i="9" s="1"/>
  <c r="P2087" i="9"/>
  <c r="N2087" i="9" s="1"/>
  <c r="P2086" i="9"/>
  <c r="N2086" i="9" s="1"/>
  <c r="P2085" i="9"/>
  <c r="N2085" i="9" s="1"/>
  <c r="P2084" i="9"/>
  <c r="N2084" i="9" s="1"/>
  <c r="P2083" i="9"/>
  <c r="N2083" i="9" s="1"/>
  <c r="P2082" i="9"/>
  <c r="N2082" i="9" s="1"/>
  <c r="P2081" i="9"/>
  <c r="N2081" i="9" s="1"/>
  <c r="P2080" i="9"/>
  <c r="N2080" i="9" s="1"/>
  <c r="P2079" i="9"/>
  <c r="N2079" i="9" s="1"/>
  <c r="P2078" i="9"/>
  <c r="N2078" i="9" s="1"/>
  <c r="P2077" i="9"/>
  <c r="N2077" i="9" s="1"/>
  <c r="P2076" i="9"/>
  <c r="N2076" i="9" s="1"/>
  <c r="P2075" i="9"/>
  <c r="N2075" i="9" s="1"/>
  <c r="P2074" i="9"/>
  <c r="N2074" i="9" s="1"/>
  <c r="P2073" i="9"/>
  <c r="N2073" i="9" s="1"/>
  <c r="P2072" i="9"/>
  <c r="N2072" i="9" s="1"/>
  <c r="P2071" i="9"/>
  <c r="N2071" i="9" s="1"/>
  <c r="P2070" i="9"/>
  <c r="N2070" i="9" s="1"/>
  <c r="P2069" i="9"/>
  <c r="N2069" i="9" s="1"/>
  <c r="P2068" i="9"/>
  <c r="N2068" i="9" s="1"/>
  <c r="P2067" i="9"/>
  <c r="N2067" i="9" s="1"/>
  <c r="P2066" i="9"/>
  <c r="N2066" i="9" s="1"/>
  <c r="P2065" i="9"/>
  <c r="N2065" i="9" s="1"/>
  <c r="P2064" i="9"/>
  <c r="N2064" i="9" s="1"/>
  <c r="P2063" i="9"/>
  <c r="N2063" i="9" s="1"/>
  <c r="P2062" i="9"/>
  <c r="N2062" i="9" s="1"/>
  <c r="P2061" i="9"/>
  <c r="N2061" i="9" s="1"/>
  <c r="P2060" i="9"/>
  <c r="N2060" i="9" s="1"/>
  <c r="P2059" i="9"/>
  <c r="N2059" i="9" s="1"/>
  <c r="P2058" i="9"/>
  <c r="N2058" i="9" s="1"/>
  <c r="P2057" i="9"/>
  <c r="N2057" i="9" s="1"/>
  <c r="P2056" i="9"/>
  <c r="N2056" i="9" s="1"/>
  <c r="P2055" i="9"/>
  <c r="N2055" i="9" s="1"/>
  <c r="P2054" i="9"/>
  <c r="N2054" i="9" s="1"/>
  <c r="P2053" i="9"/>
  <c r="N2053" i="9" s="1"/>
  <c r="P2052" i="9"/>
  <c r="N2052" i="9" s="1"/>
  <c r="P2051" i="9"/>
  <c r="N2051" i="9" s="1"/>
  <c r="P2050" i="9"/>
  <c r="N2050" i="9" s="1"/>
  <c r="P2049" i="9"/>
  <c r="N2049" i="9" s="1"/>
  <c r="P2048" i="9"/>
  <c r="N2048" i="9" s="1"/>
  <c r="P2047" i="9"/>
  <c r="N2047" i="9" s="1"/>
  <c r="P2046" i="9"/>
  <c r="N2046" i="9" s="1"/>
  <c r="P2045" i="9"/>
  <c r="N2045" i="9" s="1"/>
  <c r="P2044" i="9"/>
  <c r="N2044" i="9" s="1"/>
  <c r="P2043" i="9"/>
  <c r="N2043" i="9" s="1"/>
  <c r="P2042" i="9"/>
  <c r="N2042" i="9" s="1"/>
  <c r="P2041" i="9"/>
  <c r="N2041" i="9" s="1"/>
  <c r="P2040" i="9"/>
  <c r="N2040" i="9" s="1"/>
  <c r="P2039" i="9"/>
  <c r="N2039" i="9" s="1"/>
  <c r="P2038" i="9"/>
  <c r="N2038" i="9" s="1"/>
  <c r="P2037" i="9"/>
  <c r="N2037" i="9" s="1"/>
  <c r="P2036" i="9"/>
  <c r="N2036" i="9" s="1"/>
  <c r="P2035" i="9"/>
  <c r="N2035" i="9" s="1"/>
  <c r="P2034" i="9"/>
  <c r="N2034" i="9" s="1"/>
  <c r="P2033" i="9"/>
  <c r="N2033" i="9" s="1"/>
  <c r="P2032" i="9"/>
  <c r="N2032" i="9" s="1"/>
  <c r="P2031" i="9"/>
  <c r="N2031" i="9" s="1"/>
  <c r="P2030" i="9"/>
  <c r="N2030" i="9" s="1"/>
  <c r="P2029" i="9"/>
  <c r="N2029" i="9" s="1"/>
  <c r="P2028" i="9"/>
  <c r="N2028" i="9" s="1"/>
  <c r="P2027" i="9"/>
  <c r="N2027" i="9" s="1"/>
  <c r="P2026" i="9"/>
  <c r="N2026" i="9" s="1"/>
  <c r="P2025" i="9"/>
  <c r="N2025" i="9" s="1"/>
  <c r="P2024" i="9"/>
  <c r="N2024" i="9" s="1"/>
  <c r="P2023" i="9"/>
  <c r="N2023" i="9" s="1"/>
  <c r="P2022" i="9"/>
  <c r="N2022" i="9" s="1"/>
  <c r="P2021" i="9"/>
  <c r="N2021" i="9" s="1"/>
  <c r="P2020" i="9"/>
  <c r="N2020" i="9" s="1"/>
  <c r="P2019" i="9"/>
  <c r="N2019" i="9" s="1"/>
  <c r="P2018" i="9"/>
  <c r="N2018" i="9" s="1"/>
  <c r="P2017" i="9"/>
  <c r="N2017" i="9" s="1"/>
  <c r="P2016" i="9"/>
  <c r="N2016" i="9" s="1"/>
  <c r="P2015" i="9"/>
  <c r="N2015" i="9" s="1"/>
  <c r="P2014" i="9"/>
  <c r="N2014" i="9" s="1"/>
  <c r="P2013" i="9"/>
  <c r="N2013" i="9" s="1"/>
  <c r="P2012" i="9"/>
  <c r="N2012" i="9" s="1"/>
  <c r="P2011" i="9"/>
  <c r="N2011" i="9" s="1"/>
  <c r="P2010" i="9"/>
  <c r="N2010" i="9" s="1"/>
  <c r="P2009" i="9"/>
  <c r="N2009" i="9" s="1"/>
  <c r="B43" i="9" l="1"/>
  <c r="C43" i="9" s="1"/>
  <c r="C22" i="1"/>
  <c r="F56" i="9" l="1"/>
  <c r="F52" i="9"/>
  <c r="B45" i="9" s="1"/>
  <c r="C45" i="9" s="1"/>
  <c r="F48" i="9"/>
  <c r="B44" i="9" l="1"/>
  <c r="C44" i="9" s="1"/>
  <c r="B46" i="9"/>
  <c r="C46" i="9" s="1"/>
  <c r="P1363" i="9"/>
  <c r="N1363" i="9" s="1"/>
  <c r="P1390" i="9"/>
  <c r="N1390" i="9" s="1"/>
  <c r="P1424" i="9"/>
  <c r="N1424" i="9" s="1"/>
  <c r="P1446" i="9"/>
  <c r="N1446" i="9" s="1"/>
  <c r="P1452" i="9"/>
  <c r="N1452" i="9" s="1"/>
  <c r="P1365" i="9"/>
  <c r="N1365" i="9" s="1"/>
  <c r="P1386" i="9"/>
  <c r="N1386" i="9" s="1"/>
  <c r="P1423" i="9"/>
  <c r="N1423" i="9" s="1"/>
  <c r="P1429" i="9"/>
  <c r="N1429" i="9" s="1"/>
  <c r="P1436" i="9"/>
  <c r="N1436" i="9" s="1"/>
  <c r="P1443" i="9"/>
  <c r="N1443" i="9" s="1"/>
  <c r="P1447" i="9"/>
  <c r="N1447" i="9" s="1"/>
  <c r="P1458" i="9"/>
  <c r="N1458" i="9" s="1"/>
  <c r="P1396" i="9"/>
  <c r="N1396" i="9" s="1"/>
  <c r="P1413" i="9"/>
  <c r="N1413" i="9" s="1"/>
  <c r="P1417" i="9"/>
  <c r="N1417" i="9" s="1"/>
  <c r="P1442" i="9"/>
  <c r="N1442" i="9" s="1"/>
  <c r="P1450" i="9"/>
  <c r="N1450" i="9" s="1"/>
  <c r="P1382" i="9"/>
  <c r="N1382" i="9" s="1"/>
  <c r="P1383" i="9"/>
  <c r="N1383" i="9" s="1"/>
  <c r="P1393" i="9"/>
  <c r="N1393" i="9" s="1"/>
  <c r="P1395" i="9"/>
  <c r="N1395" i="9" s="1"/>
  <c r="P1425" i="9"/>
  <c r="N1425" i="9" s="1"/>
  <c r="P1366" i="9"/>
  <c r="N1366" i="9" s="1"/>
  <c r="P1381" i="9"/>
  <c r="N1381" i="9" s="1"/>
  <c r="P1399" i="9"/>
  <c r="N1399" i="9" s="1"/>
  <c r="P1405" i="9"/>
  <c r="N1405" i="9" s="1"/>
  <c r="P1448" i="9"/>
  <c r="N1448" i="9" s="1"/>
  <c r="P1361" i="9"/>
  <c r="N1361" i="9" s="1"/>
  <c r="P1368" i="9"/>
  <c r="N1368" i="9" s="1"/>
  <c r="P1391" i="9"/>
  <c r="N1391" i="9" s="1"/>
  <c r="P1401" i="9"/>
  <c r="N1401" i="9" s="1"/>
  <c r="P1407" i="9"/>
  <c r="N1407" i="9" s="1"/>
  <c r="P1418" i="9"/>
  <c r="N1418" i="9" s="1"/>
  <c r="P1444" i="9"/>
  <c r="N1444" i="9" s="1"/>
  <c r="P1453" i="9"/>
  <c r="N1453" i="9" s="1"/>
  <c r="P1454" i="9"/>
  <c r="N1454" i="9" s="1"/>
  <c r="P1362" i="9"/>
  <c r="N1362" i="9" s="1"/>
  <c r="P1367" i="9"/>
  <c r="N1367" i="9" s="1"/>
  <c r="P1371" i="9"/>
  <c r="N1371" i="9" s="1"/>
  <c r="P1392" i="9"/>
  <c r="N1392" i="9" s="1"/>
  <c r="P1370" i="9"/>
  <c r="N1370" i="9" s="1"/>
  <c r="P1372" i="9"/>
  <c r="N1372" i="9" s="1"/>
  <c r="P1374" i="9"/>
  <c r="N1374" i="9" s="1"/>
  <c r="P1389" i="9"/>
  <c r="N1389" i="9" s="1"/>
  <c r="P1422" i="9"/>
  <c r="N1422" i="9" s="1"/>
  <c r="P1427" i="9"/>
  <c r="N1427" i="9" s="1"/>
  <c r="P1404" i="9"/>
  <c r="N1404" i="9" s="1"/>
  <c r="P1364" i="9"/>
  <c r="N1364" i="9" s="1"/>
  <c r="P1412" i="9"/>
  <c r="N1412" i="9" s="1"/>
  <c r="P1456" i="9"/>
  <c r="N1456" i="9" s="1"/>
  <c r="P1373" i="9"/>
  <c r="N1373" i="9" s="1"/>
  <c r="P1375" i="9"/>
  <c r="N1375" i="9" s="1"/>
  <c r="P1379" i="9"/>
  <c r="N1379" i="9" s="1"/>
  <c r="P1387" i="9"/>
  <c r="N1387" i="9" s="1"/>
  <c r="P1388" i="9"/>
  <c r="N1388" i="9" s="1"/>
  <c r="P1420" i="9"/>
  <c r="N1420" i="9" s="1"/>
  <c r="P1433" i="9"/>
  <c r="N1433" i="9" s="1"/>
  <c r="P1435" i="9"/>
  <c r="N1435" i="9" s="1"/>
  <c r="P1455" i="9"/>
  <c r="N1455" i="9" s="1"/>
  <c r="P1376" i="9"/>
  <c r="N1376" i="9" s="1"/>
  <c r="P1385" i="9"/>
  <c r="N1385" i="9" s="1"/>
  <c r="P1394" i="9"/>
  <c r="N1394" i="9" s="1"/>
  <c r="P1400" i="9"/>
  <c r="N1400" i="9" s="1"/>
  <c r="P1402" i="9"/>
  <c r="N1402" i="9" s="1"/>
  <c r="P1411" i="9"/>
  <c r="N1411" i="9" s="1"/>
  <c r="P1437" i="9"/>
  <c r="N1437" i="9" s="1"/>
  <c r="P1378" i="9"/>
  <c r="N1378" i="9" s="1"/>
  <c r="P1397" i="9"/>
  <c r="N1397" i="9" s="1"/>
  <c r="P1421" i="9"/>
  <c r="N1421" i="9" s="1"/>
  <c r="P1426" i="9"/>
  <c r="N1426" i="9" s="1"/>
  <c r="P1428" i="9"/>
  <c r="N1428" i="9" s="1"/>
  <c r="P1398" i="9"/>
  <c r="N1398" i="9" s="1"/>
  <c r="P1406" i="9"/>
  <c r="N1406" i="9" s="1"/>
  <c r="P1409" i="9"/>
  <c r="N1409" i="9" s="1"/>
  <c r="P1414" i="9"/>
  <c r="N1414" i="9" s="1"/>
  <c r="P1438" i="9"/>
  <c r="N1438" i="9" s="1"/>
  <c r="P1369" i="9"/>
  <c r="N1369" i="9" s="1"/>
  <c r="P1431" i="9"/>
  <c r="N1431" i="9" s="1"/>
  <c r="P1360" i="9"/>
  <c r="N1360" i="9" s="1"/>
  <c r="P1384" i="9"/>
  <c r="N1384" i="9" s="1"/>
  <c r="P1403" i="9"/>
  <c r="N1403" i="9" s="1"/>
  <c r="P1415" i="9"/>
  <c r="N1415" i="9" s="1"/>
  <c r="P1416" i="9"/>
  <c r="N1416" i="9" s="1"/>
  <c r="P1430" i="9"/>
  <c r="N1430" i="9" s="1"/>
  <c r="P1432" i="9"/>
  <c r="N1432" i="9" s="1"/>
  <c r="P1434" i="9"/>
  <c r="N1434" i="9" s="1"/>
  <c r="P1439" i="9"/>
  <c r="N1439" i="9" s="1"/>
  <c r="P1457" i="9"/>
  <c r="N1457" i="9" s="1"/>
  <c r="P1380" i="9"/>
  <c r="N1380" i="9" s="1"/>
  <c r="P1410" i="9"/>
  <c r="N1410" i="9" s="1"/>
  <c r="P1419" i="9"/>
  <c r="N1419" i="9" s="1"/>
  <c r="P1445" i="9"/>
  <c r="N1445" i="9" s="1"/>
  <c r="P1451" i="9"/>
  <c r="N1451" i="9" s="1"/>
  <c r="P1377" i="9"/>
  <c r="N1377" i="9" s="1"/>
  <c r="P1408" i="9"/>
  <c r="N1408" i="9" s="1"/>
  <c r="P1440" i="9"/>
  <c r="N1440" i="9" s="1"/>
  <c r="P1441" i="9"/>
  <c r="N1441" i="9" s="1"/>
  <c r="P1449" i="9"/>
  <c r="N1449" i="9" s="1"/>
  <c r="P1630" i="9"/>
  <c r="N1630" i="9" s="1"/>
  <c r="P1640" i="9"/>
  <c r="N1640" i="9" s="1"/>
  <c r="P1667" i="9"/>
  <c r="N1667" i="9" s="1"/>
  <c r="P1693" i="9"/>
  <c r="N1693" i="9" s="1"/>
  <c r="P1695" i="9"/>
  <c r="N1695" i="9" s="1"/>
  <c r="P1720" i="9"/>
  <c r="N1720" i="9" s="1"/>
  <c r="P1636" i="9"/>
  <c r="N1636" i="9" s="1"/>
  <c r="P1651" i="9"/>
  <c r="N1651" i="9" s="1"/>
  <c r="P1669" i="9"/>
  <c r="N1669" i="9" s="1"/>
  <c r="P1696" i="9"/>
  <c r="N1696" i="9" s="1"/>
  <c r="P1703" i="9"/>
  <c r="N1703" i="9" s="1"/>
  <c r="P1638" i="9"/>
  <c r="N1638" i="9" s="1"/>
  <c r="P1643" i="9"/>
  <c r="N1643" i="9" s="1"/>
  <c r="P1648" i="9"/>
  <c r="N1648" i="9" s="1"/>
  <c r="P1674" i="9"/>
  <c r="N1674" i="9" s="1"/>
  <c r="P1676" i="9"/>
  <c r="N1676" i="9" s="1"/>
  <c r="P1680" i="9"/>
  <c r="N1680" i="9" s="1"/>
  <c r="P1690" i="9"/>
  <c r="N1690" i="9" s="1"/>
  <c r="P1704" i="9"/>
  <c r="N1704" i="9" s="1"/>
  <c r="P1716" i="9"/>
  <c r="N1716" i="9" s="1"/>
  <c r="P1650" i="9"/>
  <c r="N1650" i="9" s="1"/>
  <c r="P1659" i="9"/>
  <c r="N1659" i="9" s="1"/>
  <c r="P1670" i="9"/>
  <c r="N1670" i="9" s="1"/>
  <c r="P1711" i="9"/>
  <c r="N1711" i="9" s="1"/>
  <c r="P1722" i="9"/>
  <c r="N1722" i="9" s="1"/>
  <c r="P1627" i="9"/>
  <c r="N1627" i="9" s="1"/>
  <c r="P1647" i="9"/>
  <c r="N1647" i="9" s="1"/>
  <c r="P1666" i="9"/>
  <c r="N1666" i="9" s="1"/>
  <c r="P1684" i="9"/>
  <c r="N1684" i="9" s="1"/>
  <c r="P1632" i="9"/>
  <c r="N1632" i="9" s="1"/>
  <c r="P1649" i="9"/>
  <c r="N1649" i="9" s="1"/>
  <c r="P1672" i="9"/>
  <c r="N1672" i="9" s="1"/>
  <c r="P1673" i="9"/>
  <c r="N1673" i="9" s="1"/>
  <c r="P1677" i="9"/>
  <c r="N1677" i="9" s="1"/>
  <c r="P1679" i="9"/>
  <c r="N1679" i="9" s="1"/>
  <c r="P1681" i="9"/>
  <c r="N1681" i="9" s="1"/>
  <c r="P1689" i="9"/>
  <c r="N1689" i="9" s="1"/>
  <c r="P1639" i="9"/>
  <c r="N1639" i="9" s="1"/>
  <c r="P1657" i="9"/>
  <c r="N1657" i="9" s="1"/>
  <c r="P1698" i="9"/>
  <c r="N1698" i="9" s="1"/>
  <c r="P1709" i="9"/>
  <c r="N1709" i="9" s="1"/>
  <c r="P1642" i="9"/>
  <c r="N1642" i="9" s="1"/>
  <c r="P1665" i="9"/>
  <c r="N1665" i="9" s="1"/>
  <c r="P1678" i="9"/>
  <c r="N1678" i="9" s="1"/>
  <c r="P1705" i="9"/>
  <c r="N1705" i="9" s="1"/>
  <c r="P1721" i="9"/>
  <c r="N1721" i="9" s="1"/>
  <c r="P1663" i="9"/>
  <c r="N1663" i="9" s="1"/>
  <c r="P1685" i="9"/>
  <c r="N1685" i="9" s="1"/>
  <c r="P1715" i="9"/>
  <c r="N1715" i="9" s="1"/>
  <c r="P1719" i="9"/>
  <c r="N1719" i="9" s="1"/>
  <c r="P1626" i="9"/>
  <c r="N1626" i="9" s="1"/>
  <c r="P1688" i="9"/>
  <c r="N1688" i="9" s="1"/>
  <c r="P1694" i="9"/>
  <c r="N1694" i="9" s="1"/>
  <c r="P1702" i="9"/>
  <c r="N1702" i="9" s="1"/>
  <c r="P1622" i="9"/>
  <c r="N1622" i="9" s="1"/>
  <c r="P1634" i="9"/>
  <c r="N1634" i="9" s="1"/>
  <c r="P1644" i="9"/>
  <c r="N1644" i="9" s="1"/>
  <c r="P1631" i="9"/>
  <c r="N1631" i="9" s="1"/>
  <c r="P1697" i="9"/>
  <c r="N1697" i="9" s="1"/>
  <c r="P1717" i="9"/>
  <c r="N1717" i="9" s="1"/>
  <c r="P1645" i="9"/>
  <c r="N1645" i="9" s="1"/>
  <c r="P1625" i="9"/>
  <c r="N1625" i="9" s="1"/>
  <c r="P1629" i="9"/>
  <c r="N1629" i="9" s="1"/>
  <c r="P1646" i="9"/>
  <c r="N1646" i="9" s="1"/>
  <c r="P1706" i="9"/>
  <c r="N1706" i="9" s="1"/>
  <c r="P1623" i="9"/>
  <c r="N1623" i="9" s="1"/>
  <c r="P1658" i="9"/>
  <c r="N1658" i="9" s="1"/>
  <c r="P1662" i="9"/>
  <c r="N1662" i="9" s="1"/>
  <c r="P1700" i="9"/>
  <c r="N1700" i="9" s="1"/>
  <c r="P1708" i="9"/>
  <c r="N1708" i="9" s="1"/>
  <c r="P1660" i="9"/>
  <c r="N1660" i="9" s="1"/>
  <c r="P1668" i="9"/>
  <c r="N1668" i="9" s="1"/>
  <c r="P1671" i="9"/>
  <c r="N1671" i="9" s="1"/>
  <c r="P1687" i="9"/>
  <c r="N1687" i="9" s="1"/>
  <c r="P1675" i="9"/>
  <c r="N1675" i="9" s="1"/>
  <c r="P1682" i="9"/>
  <c r="N1682" i="9" s="1"/>
  <c r="P1692" i="9"/>
  <c r="N1692" i="9" s="1"/>
  <c r="P1707" i="9"/>
  <c r="N1707" i="9" s="1"/>
  <c r="P1652" i="9"/>
  <c r="N1652" i="9" s="1"/>
  <c r="P1653" i="9"/>
  <c r="N1653" i="9" s="1"/>
  <c r="P1664" i="9"/>
  <c r="N1664" i="9" s="1"/>
  <c r="P1683" i="9"/>
  <c r="N1683" i="9" s="1"/>
  <c r="P1624" i="9"/>
  <c r="N1624" i="9" s="1"/>
  <c r="P1628" i="9"/>
  <c r="N1628" i="9" s="1"/>
  <c r="P1633" i="9"/>
  <c r="N1633" i="9" s="1"/>
  <c r="P1635" i="9"/>
  <c r="N1635" i="9" s="1"/>
  <c r="P1641" i="9"/>
  <c r="N1641" i="9" s="1"/>
  <c r="P1655" i="9"/>
  <c r="N1655" i="9" s="1"/>
  <c r="P1656" i="9"/>
  <c r="N1656" i="9" s="1"/>
  <c r="P1661" i="9"/>
  <c r="N1661" i="9" s="1"/>
  <c r="P1686" i="9"/>
  <c r="N1686" i="9" s="1"/>
  <c r="P1699" i="9"/>
  <c r="N1699" i="9" s="1"/>
  <c r="P1710" i="9"/>
  <c r="N1710" i="9" s="1"/>
  <c r="P1713" i="9"/>
  <c r="N1713" i="9" s="1"/>
  <c r="P1637" i="9"/>
  <c r="N1637" i="9" s="1"/>
  <c r="P1654" i="9"/>
  <c r="N1654" i="9" s="1"/>
  <c r="P1691" i="9"/>
  <c r="N1691" i="9" s="1"/>
  <c r="P1701" i="9"/>
  <c r="N1701" i="9" s="1"/>
  <c r="P1712" i="9"/>
  <c r="N1712" i="9" s="1"/>
  <c r="P1714" i="9"/>
  <c r="N1714" i="9" s="1"/>
  <c r="P1718" i="9"/>
  <c r="N1718" i="9" s="1"/>
  <c r="P184" i="9"/>
  <c r="N184" i="9" s="1"/>
  <c r="P203" i="9"/>
  <c r="N203" i="9" s="1"/>
  <c r="P206" i="9"/>
  <c r="N206" i="9" s="1"/>
  <c r="P232" i="9"/>
  <c r="N232" i="9" s="1"/>
  <c r="P254" i="9"/>
  <c r="N254" i="9" s="1"/>
  <c r="P258" i="9"/>
  <c r="N258" i="9" s="1"/>
  <c r="P275" i="9"/>
  <c r="N275" i="9" s="1"/>
  <c r="P196" i="9"/>
  <c r="N196" i="9" s="1"/>
  <c r="P201" i="9"/>
  <c r="N201" i="9" s="1"/>
  <c r="P242" i="9"/>
  <c r="N242" i="9" s="1"/>
  <c r="P248" i="9"/>
  <c r="N248" i="9" s="1"/>
  <c r="P249" i="9"/>
  <c r="N249" i="9" s="1"/>
  <c r="P255" i="9"/>
  <c r="N255" i="9" s="1"/>
  <c r="P295" i="9"/>
  <c r="N295" i="9" s="1"/>
  <c r="P301" i="9"/>
  <c r="N301" i="9" s="1"/>
  <c r="P186" i="9"/>
  <c r="N186" i="9" s="1"/>
  <c r="P188" i="9"/>
  <c r="N188" i="9" s="1"/>
  <c r="P190" i="9"/>
  <c r="N190" i="9" s="1"/>
  <c r="P216" i="9"/>
  <c r="N216" i="9" s="1"/>
  <c r="P181" i="9"/>
  <c r="N181" i="9" s="1"/>
  <c r="P221" i="9"/>
  <c r="N221" i="9" s="1"/>
  <c r="P257" i="9"/>
  <c r="N257" i="9" s="1"/>
  <c r="P284" i="9"/>
  <c r="N284" i="9" s="1"/>
  <c r="P299" i="9"/>
  <c r="N299" i="9" s="1"/>
  <c r="P195" i="9"/>
  <c r="N195" i="9" s="1"/>
  <c r="P229" i="9"/>
  <c r="N229" i="9" s="1"/>
  <c r="P239" i="9"/>
  <c r="N239" i="9" s="1"/>
  <c r="P260" i="9"/>
  <c r="N260" i="9" s="1"/>
  <c r="P279" i="9"/>
  <c r="N279" i="9" s="1"/>
  <c r="P289" i="9"/>
  <c r="N289" i="9" s="1"/>
  <c r="P200" i="9"/>
  <c r="N200" i="9" s="1"/>
  <c r="P214" i="9"/>
  <c r="N214" i="9" s="1"/>
  <c r="P235" i="9"/>
  <c r="N235" i="9" s="1"/>
  <c r="P265" i="9"/>
  <c r="N265" i="9" s="1"/>
  <c r="P300" i="9"/>
  <c r="N300" i="9" s="1"/>
  <c r="P217" i="9"/>
  <c r="N217" i="9" s="1"/>
  <c r="P218" i="9"/>
  <c r="N218" i="9" s="1"/>
  <c r="P247" i="9"/>
  <c r="N247" i="9" s="1"/>
  <c r="P267" i="9"/>
  <c r="N267" i="9" s="1"/>
  <c r="P270" i="9"/>
  <c r="N270" i="9" s="1"/>
  <c r="P283" i="9"/>
  <c r="N283" i="9" s="1"/>
  <c r="P226" i="9"/>
  <c r="N226" i="9" s="1"/>
  <c r="P274" i="9"/>
  <c r="N274" i="9" s="1"/>
  <c r="P278" i="9"/>
  <c r="N278" i="9" s="1"/>
  <c r="P296" i="9"/>
  <c r="N296" i="9" s="1"/>
  <c r="P192" i="9"/>
  <c r="N192" i="9" s="1"/>
  <c r="P209" i="9"/>
  <c r="N209" i="9" s="1"/>
  <c r="P210" i="9"/>
  <c r="N210" i="9" s="1"/>
  <c r="P225" i="9"/>
  <c r="N225" i="9" s="1"/>
  <c r="P240" i="9"/>
  <c r="N240" i="9" s="1"/>
  <c r="P256" i="9"/>
  <c r="N256" i="9" s="1"/>
  <c r="P263" i="9"/>
  <c r="N263" i="9" s="1"/>
  <c r="P285" i="9"/>
  <c r="N285" i="9" s="1"/>
  <c r="P291" i="9"/>
  <c r="N291" i="9" s="1"/>
  <c r="P194" i="9"/>
  <c r="N194" i="9" s="1"/>
  <c r="P215" i="9"/>
  <c r="N215" i="9" s="1"/>
  <c r="P228" i="9"/>
  <c r="N228" i="9" s="1"/>
  <c r="P244" i="9"/>
  <c r="N244" i="9" s="1"/>
  <c r="P282" i="9"/>
  <c r="N282" i="9" s="1"/>
  <c r="P288" i="9"/>
  <c r="N288" i="9" s="1"/>
  <c r="P205" i="9"/>
  <c r="N205" i="9" s="1"/>
  <c r="P237" i="9"/>
  <c r="N237" i="9" s="1"/>
  <c r="P262" i="9"/>
  <c r="N262" i="9" s="1"/>
  <c r="P292" i="9"/>
  <c r="N292" i="9" s="1"/>
  <c r="P253" i="9"/>
  <c r="N253" i="9" s="1"/>
  <c r="P179" i="9"/>
  <c r="N179" i="9" s="1"/>
  <c r="P183" i="9"/>
  <c r="N183" i="9" s="1"/>
  <c r="P231" i="9"/>
  <c r="N231" i="9" s="1"/>
  <c r="P264" i="9"/>
  <c r="N264" i="9" s="1"/>
  <c r="P290" i="9"/>
  <c r="N290" i="9" s="1"/>
  <c r="P298" i="9"/>
  <c r="N298" i="9" s="1"/>
  <c r="P202" i="9"/>
  <c r="N202" i="9" s="1"/>
  <c r="P213" i="9"/>
  <c r="N213" i="9" s="1"/>
  <c r="P219" i="9"/>
  <c r="N219" i="9" s="1"/>
  <c r="P222" i="9"/>
  <c r="N222" i="9" s="1"/>
  <c r="P236" i="9"/>
  <c r="N236" i="9" s="1"/>
  <c r="P271" i="9"/>
  <c r="N271" i="9" s="1"/>
  <c r="P302" i="9"/>
  <c r="N302" i="9" s="1"/>
  <c r="P185" i="9"/>
  <c r="N185" i="9" s="1"/>
  <c r="P199" i="9"/>
  <c r="N199" i="9" s="1"/>
  <c r="P208" i="9"/>
  <c r="N208" i="9" s="1"/>
  <c r="P230" i="9"/>
  <c r="N230" i="9" s="1"/>
  <c r="P238" i="9"/>
  <c r="N238" i="9" s="1"/>
  <c r="P276" i="9"/>
  <c r="N276" i="9" s="1"/>
  <c r="P286" i="9"/>
  <c r="N286" i="9" s="1"/>
  <c r="P294" i="9"/>
  <c r="N294" i="9" s="1"/>
  <c r="P204" i="9"/>
  <c r="N204" i="9" s="1"/>
  <c r="P224" i="9"/>
  <c r="N224" i="9" s="1"/>
  <c r="P250" i="9"/>
  <c r="N250" i="9" s="1"/>
  <c r="P280" i="9"/>
  <c r="N280" i="9" s="1"/>
  <c r="P227" i="9"/>
  <c r="N227" i="9" s="1"/>
  <c r="P251" i="9"/>
  <c r="N251" i="9" s="1"/>
  <c r="P252" i="9"/>
  <c r="N252" i="9" s="1"/>
  <c r="P273" i="9"/>
  <c r="N273" i="9" s="1"/>
  <c r="P281" i="9"/>
  <c r="N281" i="9" s="1"/>
  <c r="P193" i="9"/>
  <c r="N193" i="9" s="1"/>
  <c r="P207" i="9"/>
  <c r="N207" i="9" s="1"/>
  <c r="P259" i="9"/>
  <c r="N259" i="9" s="1"/>
  <c r="P261" i="9"/>
  <c r="N261" i="9" s="1"/>
  <c r="P266" i="9"/>
  <c r="N266" i="9" s="1"/>
  <c r="P287" i="9"/>
  <c r="N287" i="9" s="1"/>
  <c r="P191" i="9"/>
  <c r="N191" i="9" s="1"/>
  <c r="P268" i="9"/>
  <c r="N268" i="9" s="1"/>
  <c r="P272" i="9"/>
  <c r="N272" i="9" s="1"/>
  <c r="P277" i="9"/>
  <c r="N277" i="9" s="1"/>
  <c r="P293" i="9"/>
  <c r="N293" i="9" s="1"/>
  <c r="P233" i="9"/>
  <c r="N233" i="9" s="1"/>
  <c r="P182" i="9"/>
  <c r="N182" i="9" s="1"/>
  <c r="P187" i="9"/>
  <c r="N187" i="9" s="1"/>
  <c r="P189" i="9"/>
  <c r="N189" i="9" s="1"/>
  <c r="P197" i="9"/>
  <c r="N197" i="9" s="1"/>
  <c r="P198" i="9"/>
  <c r="N198" i="9" s="1"/>
  <c r="P211" i="9"/>
  <c r="N211" i="9" s="1"/>
  <c r="P220" i="9"/>
  <c r="N220" i="9" s="1"/>
  <c r="P234" i="9"/>
  <c r="N234" i="9" s="1"/>
  <c r="P241" i="9"/>
  <c r="N241" i="9" s="1"/>
  <c r="P243" i="9"/>
  <c r="N243" i="9" s="1"/>
  <c r="P245" i="9"/>
  <c r="N245" i="9" s="1"/>
  <c r="P297" i="9"/>
  <c r="N297" i="9" s="1"/>
  <c r="P180" i="9"/>
  <c r="N180" i="9" s="1"/>
  <c r="P212" i="9"/>
  <c r="N212" i="9" s="1"/>
  <c r="P223" i="9"/>
  <c r="N223" i="9" s="1"/>
  <c r="P246" i="9"/>
  <c r="N246" i="9" s="1"/>
  <c r="P269" i="9"/>
  <c r="N269" i="9" s="1"/>
  <c r="P1128" i="9"/>
  <c r="N1128" i="9" s="1"/>
  <c r="P1094" i="9"/>
  <c r="N1094" i="9" s="1"/>
  <c r="P1104" i="9"/>
  <c r="N1104" i="9" s="1"/>
  <c r="P1106" i="9"/>
  <c r="N1106" i="9" s="1"/>
  <c r="P1114" i="9"/>
  <c r="N1114" i="9" s="1"/>
  <c r="P1082" i="9"/>
  <c r="N1082" i="9" s="1"/>
  <c r="P1102" i="9"/>
  <c r="N1102" i="9" s="1"/>
  <c r="P1139" i="9"/>
  <c r="N1139" i="9" s="1"/>
  <c r="P1088" i="9"/>
  <c r="N1088" i="9" s="1"/>
  <c r="P1110" i="9"/>
  <c r="N1110" i="9" s="1"/>
  <c r="P1120" i="9"/>
  <c r="N1120" i="9" s="1"/>
  <c r="P1132" i="9"/>
  <c r="N1132" i="9" s="1"/>
  <c r="P1138" i="9"/>
  <c r="N1138" i="9" s="1"/>
  <c r="P1091" i="9"/>
  <c r="N1091" i="9" s="1"/>
  <c r="P1097" i="9"/>
  <c r="N1097" i="9" s="1"/>
  <c r="P1101" i="9"/>
  <c r="N1101" i="9" s="1"/>
  <c r="P1107" i="9"/>
  <c r="N1107" i="9" s="1"/>
  <c r="P1112" i="9"/>
  <c r="N1112" i="9" s="1"/>
  <c r="P1115" i="9"/>
  <c r="N1115" i="9" s="1"/>
  <c r="P1117" i="9"/>
  <c r="N1117" i="9" s="1"/>
  <c r="P1118" i="9"/>
  <c r="N1118" i="9" s="1"/>
  <c r="P1129" i="9"/>
  <c r="N1129" i="9" s="1"/>
  <c r="P1079" i="9"/>
  <c r="N1079" i="9" s="1"/>
  <c r="P1089" i="9"/>
  <c r="N1089" i="9" s="1"/>
  <c r="P1105" i="9"/>
  <c r="N1105" i="9" s="1"/>
  <c r="P1078" i="9"/>
  <c r="N1078" i="9" s="1"/>
  <c r="P1081" i="9"/>
  <c r="N1081" i="9" s="1"/>
  <c r="P1090" i="9"/>
  <c r="N1090" i="9" s="1"/>
  <c r="P1098" i="9"/>
  <c r="N1098" i="9" s="1"/>
  <c r="P1080" i="9"/>
  <c r="N1080" i="9" s="1"/>
  <c r="P1084" i="9"/>
  <c r="N1084" i="9" s="1"/>
  <c r="P1119" i="9"/>
  <c r="N1119" i="9" s="1"/>
  <c r="P1121" i="9"/>
  <c r="N1121" i="9" s="1"/>
  <c r="P1126" i="9"/>
  <c r="N1126" i="9" s="1"/>
  <c r="P1092" i="9"/>
  <c r="N1092" i="9" s="1"/>
  <c r="P1131" i="9"/>
  <c r="N1131" i="9" s="1"/>
  <c r="P1137" i="9"/>
  <c r="N1137" i="9" s="1"/>
  <c r="P1086" i="9"/>
  <c r="N1086" i="9" s="1"/>
  <c r="P1093" i="9"/>
  <c r="N1093" i="9" s="1"/>
  <c r="P1113" i="9"/>
  <c r="N1113" i="9" s="1"/>
  <c r="P1123" i="9"/>
  <c r="N1123" i="9" s="1"/>
  <c r="P1125" i="9"/>
  <c r="N1125" i="9" s="1"/>
  <c r="P1127" i="9"/>
  <c r="N1127" i="9" s="1"/>
  <c r="P1140" i="9"/>
  <c r="N1140" i="9" s="1"/>
  <c r="P1083" i="9"/>
  <c r="N1083" i="9" s="1"/>
  <c r="P1085" i="9"/>
  <c r="N1085" i="9" s="1"/>
  <c r="P1087" i="9"/>
  <c r="N1087" i="9" s="1"/>
  <c r="P1100" i="9"/>
  <c r="N1100" i="9" s="1"/>
  <c r="P1108" i="9"/>
  <c r="N1108" i="9" s="1"/>
  <c r="P1109" i="9"/>
  <c r="N1109" i="9" s="1"/>
  <c r="P1111" i="9"/>
  <c r="N1111" i="9" s="1"/>
  <c r="P1116" i="9"/>
  <c r="N1116" i="9" s="1"/>
  <c r="P1122" i="9"/>
  <c r="N1122" i="9" s="1"/>
  <c r="P1124" i="9"/>
  <c r="N1124" i="9" s="1"/>
  <c r="P1133" i="9"/>
  <c r="N1133" i="9" s="1"/>
  <c r="P1134" i="9"/>
  <c r="N1134" i="9" s="1"/>
  <c r="P1135" i="9"/>
  <c r="N1135" i="9" s="1"/>
  <c r="P1095" i="9"/>
  <c r="N1095" i="9" s="1"/>
  <c r="P1096" i="9"/>
  <c r="N1096" i="9" s="1"/>
  <c r="P1099" i="9"/>
  <c r="N1099" i="9" s="1"/>
  <c r="P1103" i="9"/>
  <c r="N1103" i="9" s="1"/>
  <c r="P1130" i="9"/>
  <c r="N1130" i="9" s="1"/>
  <c r="P1136" i="9"/>
  <c r="N1136" i="9" s="1"/>
  <c r="P54" i="9"/>
  <c r="N54" i="9" s="1"/>
  <c r="P74" i="9"/>
  <c r="N74" i="9" s="1"/>
  <c r="P120" i="9"/>
  <c r="N120" i="9" s="1"/>
  <c r="P124" i="9"/>
  <c r="N124" i="9" s="1"/>
  <c r="P157" i="9"/>
  <c r="N157" i="9" s="1"/>
  <c r="P55" i="9"/>
  <c r="N55" i="9" s="1"/>
  <c r="P106" i="9"/>
  <c r="N106" i="9" s="1"/>
  <c r="P115" i="9"/>
  <c r="N115" i="9" s="1"/>
  <c r="P125" i="9"/>
  <c r="N125" i="9" s="1"/>
  <c r="P158" i="9"/>
  <c r="N158" i="9" s="1"/>
  <c r="P75" i="9"/>
  <c r="N75" i="9" s="1"/>
  <c r="P80" i="9"/>
  <c r="N80" i="9" s="1"/>
  <c r="P116" i="9"/>
  <c r="N116" i="9" s="1"/>
  <c r="P129" i="9"/>
  <c r="N129" i="9" s="1"/>
  <c r="P140" i="9"/>
  <c r="N140" i="9" s="1"/>
  <c r="P83" i="9"/>
  <c r="N83" i="9" s="1"/>
  <c r="P98" i="9"/>
  <c r="N98" i="9" s="1"/>
  <c r="P105" i="9"/>
  <c r="N105" i="9" s="1"/>
  <c r="P95" i="9"/>
  <c r="N95" i="9" s="1"/>
  <c r="P97" i="9"/>
  <c r="N97" i="9" s="1"/>
  <c r="P128" i="9"/>
  <c r="N128" i="9" s="1"/>
  <c r="P138" i="9"/>
  <c r="N138" i="9" s="1"/>
  <c r="P100" i="9"/>
  <c r="N100" i="9" s="1"/>
  <c r="P101" i="9"/>
  <c r="N101" i="9" s="1"/>
  <c r="P114" i="9"/>
  <c r="N114" i="9" s="1"/>
  <c r="P164" i="9"/>
  <c r="N164" i="9" s="1"/>
  <c r="P168" i="9"/>
  <c r="N168" i="9" s="1"/>
  <c r="P53" i="9"/>
  <c r="N53" i="9" s="1"/>
  <c r="P146" i="9"/>
  <c r="N146" i="9" s="1"/>
  <c r="P160" i="9"/>
  <c r="N160" i="9" s="1"/>
  <c r="P171" i="9"/>
  <c r="N171" i="9" s="1"/>
  <c r="P165" i="9"/>
  <c r="N165" i="9" s="1"/>
  <c r="P127" i="9"/>
  <c r="N127" i="9" s="1"/>
  <c r="P152" i="9"/>
  <c r="N152" i="9" s="1"/>
  <c r="P167" i="9"/>
  <c r="N167" i="9" s="1"/>
  <c r="P173" i="9"/>
  <c r="N173" i="9" s="1"/>
  <c r="P79" i="9"/>
  <c r="N79" i="9" s="1"/>
  <c r="P89" i="9"/>
  <c r="N89" i="9" s="1"/>
  <c r="P126" i="9"/>
  <c r="N126" i="9" s="1"/>
  <c r="P178" i="9"/>
  <c r="N178" i="9" s="1"/>
  <c r="P72" i="9"/>
  <c r="N72" i="9" s="1"/>
  <c r="P78" i="9"/>
  <c r="N78" i="9" s="1"/>
  <c r="P117" i="9"/>
  <c r="N117" i="9" s="1"/>
  <c r="P159" i="9"/>
  <c r="N159" i="9" s="1"/>
  <c r="P60" i="9"/>
  <c r="N60" i="9" s="1"/>
  <c r="P91" i="9"/>
  <c r="N91" i="9" s="1"/>
  <c r="P92" i="9"/>
  <c r="N92" i="9" s="1"/>
  <c r="P94" i="9"/>
  <c r="N94" i="9" s="1"/>
  <c r="P113" i="9"/>
  <c r="N113" i="9" s="1"/>
  <c r="P130" i="9"/>
  <c r="N130" i="9" s="1"/>
  <c r="P137" i="9"/>
  <c r="N137" i="9" s="1"/>
  <c r="P99" i="9"/>
  <c r="N99" i="9" s="1"/>
  <c r="P136" i="9"/>
  <c r="N136" i="9" s="1"/>
  <c r="P149" i="9"/>
  <c r="N149" i="9" s="1"/>
  <c r="P59" i="9"/>
  <c r="N59" i="9" s="1"/>
  <c r="P71" i="9"/>
  <c r="N71" i="9" s="1"/>
  <c r="P73" i="9"/>
  <c r="N73" i="9" s="1"/>
  <c r="P132" i="9"/>
  <c r="N132" i="9" s="1"/>
  <c r="P135" i="9"/>
  <c r="N135" i="9" s="1"/>
  <c r="P70" i="9"/>
  <c r="N70" i="9" s="1"/>
  <c r="P102" i="9"/>
  <c r="N102" i="9" s="1"/>
  <c r="P118" i="9"/>
  <c r="N118" i="9" s="1"/>
  <c r="P58" i="9"/>
  <c r="N58" i="9" s="1"/>
  <c r="P85" i="9"/>
  <c r="N85" i="9" s="1"/>
  <c r="P93" i="9"/>
  <c r="N93" i="9" s="1"/>
  <c r="P96" i="9"/>
  <c r="N96" i="9" s="1"/>
  <c r="P110" i="9"/>
  <c r="N110" i="9" s="1"/>
  <c r="P119" i="9"/>
  <c r="N119" i="9" s="1"/>
  <c r="P134" i="9"/>
  <c r="N134" i="9" s="1"/>
  <c r="P143" i="9"/>
  <c r="N143" i="9" s="1"/>
  <c r="P148" i="9"/>
  <c r="N148" i="9" s="1"/>
  <c r="P66" i="9"/>
  <c r="N66" i="9" s="1"/>
  <c r="P76" i="9"/>
  <c r="N76" i="9" s="1"/>
  <c r="P104" i="9"/>
  <c r="N104" i="9" s="1"/>
  <c r="P144" i="9"/>
  <c r="N144" i="9" s="1"/>
  <c r="P151" i="9"/>
  <c r="N151" i="9" s="1"/>
  <c r="P175" i="9"/>
  <c r="N175" i="9" s="1"/>
  <c r="P63" i="9"/>
  <c r="N63" i="9" s="1"/>
  <c r="P107" i="9"/>
  <c r="N107" i="9" s="1"/>
  <c r="P141" i="9"/>
  <c r="N141" i="9" s="1"/>
  <c r="P156" i="9"/>
  <c r="N156" i="9" s="1"/>
  <c r="P51" i="9"/>
  <c r="N51" i="9" s="1"/>
  <c r="P61" i="9"/>
  <c r="N61" i="9" s="1"/>
  <c r="P82" i="9"/>
  <c r="N82" i="9" s="1"/>
  <c r="P142" i="9"/>
  <c r="N142" i="9" s="1"/>
  <c r="P170" i="9"/>
  <c r="N170" i="9" s="1"/>
  <c r="P172" i="9"/>
  <c r="N172" i="9" s="1"/>
  <c r="P174" i="9"/>
  <c r="N174" i="9" s="1"/>
  <c r="P62" i="9"/>
  <c r="N62" i="9" s="1"/>
  <c r="P90" i="9"/>
  <c r="N90" i="9" s="1"/>
  <c r="P112" i="9"/>
  <c r="N112" i="9" s="1"/>
  <c r="P52" i="9"/>
  <c r="N52" i="9" s="1"/>
  <c r="P67" i="9"/>
  <c r="N67" i="9" s="1"/>
  <c r="P69" i="9"/>
  <c r="N69" i="9" s="1"/>
  <c r="P109" i="9"/>
  <c r="N109" i="9" s="1"/>
  <c r="P122" i="9"/>
  <c r="N122" i="9" s="1"/>
  <c r="P147" i="9"/>
  <c r="N147" i="9" s="1"/>
  <c r="P154" i="9"/>
  <c r="N154" i="9" s="1"/>
  <c r="P68" i="9"/>
  <c r="N68" i="9" s="1"/>
  <c r="P77" i="9"/>
  <c r="N77" i="9" s="1"/>
  <c r="P123" i="9"/>
  <c r="N123" i="9" s="1"/>
  <c r="P56" i="9"/>
  <c r="N56" i="9" s="1"/>
  <c r="P87" i="9"/>
  <c r="N87" i="9" s="1"/>
  <c r="P133" i="9"/>
  <c r="N133" i="9" s="1"/>
  <c r="P145" i="9"/>
  <c r="N145" i="9" s="1"/>
  <c r="P161" i="9"/>
  <c r="N161" i="9" s="1"/>
  <c r="P88" i="9"/>
  <c r="N88" i="9" s="1"/>
  <c r="P103" i="9"/>
  <c r="N103" i="9" s="1"/>
  <c r="P111" i="9"/>
  <c r="N111" i="9" s="1"/>
  <c r="P150" i="9"/>
  <c r="N150" i="9" s="1"/>
  <c r="P155" i="9"/>
  <c r="N155" i="9" s="1"/>
  <c r="P121" i="9"/>
  <c r="N121" i="9" s="1"/>
  <c r="P131" i="9"/>
  <c r="N131" i="9" s="1"/>
  <c r="P153" i="9"/>
  <c r="N153" i="9" s="1"/>
  <c r="P163" i="9"/>
  <c r="N163" i="9" s="1"/>
  <c r="P169" i="9"/>
  <c r="N169" i="9" s="1"/>
  <c r="P176" i="9"/>
  <c r="N176" i="9" s="1"/>
  <c r="P57" i="9"/>
  <c r="N57" i="9" s="1"/>
  <c r="P162" i="9"/>
  <c r="N162" i="9" s="1"/>
  <c r="P166" i="9"/>
  <c r="N166" i="9" s="1"/>
  <c r="P64" i="9"/>
  <c r="N64" i="9" s="1"/>
  <c r="P65" i="9"/>
  <c r="N65" i="9" s="1"/>
  <c r="P81" i="9"/>
  <c r="N81" i="9" s="1"/>
  <c r="P84" i="9"/>
  <c r="N84" i="9" s="1"/>
  <c r="P86" i="9"/>
  <c r="N86" i="9" s="1"/>
  <c r="P108" i="9"/>
  <c r="N108" i="9" s="1"/>
  <c r="P139" i="9"/>
  <c r="N139" i="9" s="1"/>
  <c r="P177" i="9"/>
  <c r="N177" i="9" s="1"/>
  <c r="P496" i="9"/>
  <c r="N496" i="9" s="1"/>
  <c r="P505" i="9"/>
  <c r="N505" i="9" s="1"/>
  <c r="P514" i="9"/>
  <c r="N514" i="9" s="1"/>
  <c r="P520" i="9"/>
  <c r="N520" i="9" s="1"/>
  <c r="P536" i="9"/>
  <c r="N536" i="9" s="1"/>
  <c r="P556" i="9"/>
  <c r="N556" i="9" s="1"/>
  <c r="P494" i="9"/>
  <c r="N494" i="9" s="1"/>
  <c r="P526" i="9"/>
  <c r="N526" i="9" s="1"/>
  <c r="P533" i="9"/>
  <c r="N533" i="9" s="1"/>
  <c r="P534" i="9"/>
  <c r="N534" i="9" s="1"/>
  <c r="P539" i="9"/>
  <c r="N539" i="9" s="1"/>
  <c r="P552" i="9"/>
  <c r="N552" i="9" s="1"/>
  <c r="P502" i="9"/>
  <c r="N502" i="9" s="1"/>
  <c r="P509" i="9"/>
  <c r="N509" i="9" s="1"/>
  <c r="P531" i="9"/>
  <c r="N531" i="9" s="1"/>
  <c r="P535" i="9"/>
  <c r="N535" i="9" s="1"/>
  <c r="P506" i="9"/>
  <c r="N506" i="9" s="1"/>
  <c r="P507" i="9"/>
  <c r="N507" i="9" s="1"/>
  <c r="P542" i="9"/>
  <c r="N542" i="9" s="1"/>
  <c r="P543" i="9"/>
  <c r="N543" i="9" s="1"/>
  <c r="P561" i="9"/>
  <c r="N561" i="9" s="1"/>
  <c r="P518" i="9"/>
  <c r="N518" i="9" s="1"/>
  <c r="P521" i="9"/>
  <c r="N521" i="9" s="1"/>
  <c r="P541" i="9"/>
  <c r="N541" i="9" s="1"/>
  <c r="P545" i="9"/>
  <c r="N545" i="9" s="1"/>
  <c r="P551" i="9"/>
  <c r="N551" i="9" s="1"/>
  <c r="P495" i="9"/>
  <c r="N495" i="9" s="1"/>
  <c r="P500" i="9"/>
  <c r="N500" i="9" s="1"/>
  <c r="P504" i="9"/>
  <c r="N504" i="9" s="1"/>
  <c r="P510" i="9"/>
  <c r="N510" i="9" s="1"/>
  <c r="P517" i="9"/>
  <c r="N517" i="9" s="1"/>
  <c r="P525" i="9"/>
  <c r="N525" i="9" s="1"/>
  <c r="P501" i="9"/>
  <c r="N501" i="9" s="1"/>
  <c r="P515" i="9"/>
  <c r="N515" i="9" s="1"/>
  <c r="P516" i="9"/>
  <c r="N516" i="9" s="1"/>
  <c r="P528" i="9"/>
  <c r="N528" i="9" s="1"/>
  <c r="P529" i="9"/>
  <c r="N529" i="9" s="1"/>
  <c r="P537" i="9"/>
  <c r="N537" i="9" s="1"/>
  <c r="P522" i="9"/>
  <c r="N522" i="9" s="1"/>
  <c r="P523" i="9"/>
  <c r="N523" i="9" s="1"/>
  <c r="P538" i="9"/>
  <c r="N538" i="9" s="1"/>
  <c r="P546" i="9"/>
  <c r="N546" i="9" s="1"/>
  <c r="P550" i="9"/>
  <c r="N550" i="9" s="1"/>
  <c r="P493" i="9"/>
  <c r="N493" i="9" s="1"/>
  <c r="P497" i="9"/>
  <c r="N497" i="9" s="1"/>
  <c r="P503" i="9"/>
  <c r="N503" i="9" s="1"/>
  <c r="P513" i="9"/>
  <c r="N513" i="9" s="1"/>
  <c r="P530" i="9"/>
  <c r="N530" i="9" s="1"/>
  <c r="P544" i="9"/>
  <c r="N544" i="9" s="1"/>
  <c r="P549" i="9"/>
  <c r="N549" i="9" s="1"/>
  <c r="P553" i="9"/>
  <c r="N553" i="9" s="1"/>
  <c r="P559" i="9"/>
  <c r="N559" i="9" s="1"/>
  <c r="P560" i="9"/>
  <c r="N560" i="9" s="1"/>
  <c r="P508" i="9"/>
  <c r="N508" i="9" s="1"/>
  <c r="P499" i="9"/>
  <c r="N499" i="9" s="1"/>
  <c r="P511" i="9"/>
  <c r="N511" i="9" s="1"/>
  <c r="P524" i="9"/>
  <c r="N524" i="9" s="1"/>
  <c r="P527" i="9"/>
  <c r="N527" i="9" s="1"/>
  <c r="P548" i="9"/>
  <c r="N548" i="9" s="1"/>
  <c r="P558" i="9"/>
  <c r="N558" i="9" s="1"/>
  <c r="P562" i="9"/>
  <c r="N562" i="9" s="1"/>
  <c r="P498" i="9"/>
  <c r="N498" i="9" s="1"/>
  <c r="P512" i="9"/>
  <c r="N512" i="9" s="1"/>
  <c r="P519" i="9"/>
  <c r="N519" i="9" s="1"/>
  <c r="P532" i="9"/>
  <c r="N532" i="9" s="1"/>
  <c r="P554" i="9"/>
  <c r="N554" i="9" s="1"/>
  <c r="P555" i="9"/>
  <c r="N555" i="9" s="1"/>
  <c r="P563" i="9"/>
  <c r="N563" i="9" s="1"/>
  <c r="P540" i="9"/>
  <c r="N540" i="9" s="1"/>
  <c r="P547" i="9"/>
  <c r="N547" i="9" s="1"/>
  <c r="P557" i="9"/>
  <c r="N557" i="9" s="1"/>
  <c r="P1913" i="9"/>
  <c r="N1913" i="9" s="1"/>
  <c r="P1947" i="9"/>
  <c r="N1947" i="9" s="1"/>
  <c r="P2001" i="9"/>
  <c r="N2001" i="9" s="1"/>
  <c r="P1927" i="9"/>
  <c r="N1927" i="9" s="1"/>
  <c r="P1936" i="9"/>
  <c r="N1936" i="9" s="1"/>
  <c r="P1945" i="9"/>
  <c r="N1945" i="9" s="1"/>
  <c r="P1969" i="9"/>
  <c r="N1969" i="9" s="1"/>
  <c r="P2007" i="9"/>
  <c r="N2007" i="9" s="1"/>
  <c r="P1937" i="9"/>
  <c r="N1937" i="9" s="1"/>
  <c r="P1941" i="9"/>
  <c r="N1941" i="9" s="1"/>
  <c r="P1951" i="9"/>
  <c r="N1951" i="9" s="1"/>
  <c r="P1984" i="9"/>
  <c r="N1984" i="9" s="1"/>
  <c r="P1986" i="9"/>
  <c r="N1986" i="9" s="1"/>
  <c r="P2002" i="9"/>
  <c r="N2002" i="9" s="1"/>
  <c r="P1912" i="9"/>
  <c r="N1912" i="9" s="1"/>
  <c r="P1917" i="9"/>
  <c r="N1917" i="9" s="1"/>
  <c r="P1918" i="9"/>
  <c r="N1918" i="9" s="1"/>
  <c r="P1957" i="9"/>
  <c r="N1957" i="9" s="1"/>
  <c r="P1960" i="9"/>
  <c r="N1960" i="9" s="1"/>
  <c r="P1972" i="9"/>
  <c r="N1972" i="9" s="1"/>
  <c r="P1985" i="9"/>
  <c r="N1985" i="9" s="1"/>
  <c r="P1997" i="9"/>
  <c r="N1997" i="9" s="1"/>
  <c r="P1929" i="9"/>
  <c r="N1929" i="9" s="1"/>
  <c r="P1956" i="9"/>
  <c r="N1956" i="9" s="1"/>
  <c r="P1975" i="9"/>
  <c r="N1975" i="9" s="1"/>
  <c r="P1987" i="9"/>
  <c r="N1987" i="9" s="1"/>
  <c r="P1911" i="9"/>
  <c r="N1911" i="9" s="1"/>
  <c r="P1914" i="9"/>
  <c r="N1914" i="9" s="1"/>
  <c r="P1920" i="9"/>
  <c r="N1920" i="9" s="1"/>
  <c r="P1943" i="9"/>
  <c r="N1943" i="9" s="1"/>
  <c r="P1994" i="9"/>
  <c r="N1994" i="9" s="1"/>
  <c r="P1922" i="9"/>
  <c r="N1922" i="9" s="1"/>
  <c r="P1974" i="9"/>
  <c r="N1974" i="9" s="1"/>
  <c r="P1980" i="9"/>
  <c r="N1980" i="9" s="1"/>
  <c r="P1988" i="9"/>
  <c r="N1988" i="9" s="1"/>
  <c r="P1995" i="9"/>
  <c r="N1995" i="9" s="1"/>
  <c r="P1928" i="9"/>
  <c r="N1928" i="9" s="1"/>
  <c r="P1962" i="9"/>
  <c r="N1962" i="9" s="1"/>
  <c r="P2000" i="9"/>
  <c r="N2000" i="9" s="1"/>
  <c r="P2003" i="9"/>
  <c r="N2003" i="9" s="1"/>
  <c r="P1916" i="9"/>
  <c r="N1916" i="9" s="1"/>
  <c r="P1926" i="9"/>
  <c r="N1926" i="9" s="1"/>
  <c r="P1935" i="9"/>
  <c r="N1935" i="9" s="1"/>
  <c r="P1953" i="9"/>
  <c r="N1953" i="9" s="1"/>
  <c r="P1970" i="9"/>
  <c r="N1970" i="9" s="1"/>
  <c r="P1981" i="9"/>
  <c r="N1981" i="9" s="1"/>
  <c r="P1921" i="9"/>
  <c r="N1921" i="9" s="1"/>
  <c r="P1942" i="9"/>
  <c r="N1942" i="9" s="1"/>
  <c r="P1948" i="9"/>
  <c r="N1948" i="9" s="1"/>
  <c r="P1971" i="9"/>
  <c r="N1971" i="9" s="1"/>
  <c r="P1983" i="9"/>
  <c r="N1983" i="9" s="1"/>
  <c r="P1999" i="9"/>
  <c r="N1999" i="9" s="1"/>
  <c r="P1910" i="9"/>
  <c r="N1910" i="9" s="1"/>
  <c r="P1919" i="9"/>
  <c r="N1919" i="9" s="1"/>
  <c r="P1930" i="9"/>
  <c r="N1930" i="9" s="1"/>
  <c r="P1964" i="9"/>
  <c r="N1964" i="9" s="1"/>
  <c r="P1967" i="9"/>
  <c r="N1967" i="9" s="1"/>
  <c r="P1915" i="9"/>
  <c r="N1915" i="9" s="1"/>
  <c r="P1952" i="9"/>
  <c r="N1952" i="9" s="1"/>
  <c r="P1954" i="9"/>
  <c r="N1954" i="9" s="1"/>
  <c r="P1976" i="9"/>
  <c r="N1976" i="9" s="1"/>
  <c r="P1978" i="9"/>
  <c r="N1978" i="9" s="1"/>
  <c r="P2004" i="9"/>
  <c r="N2004" i="9" s="1"/>
  <c r="P1924" i="9"/>
  <c r="N1924" i="9" s="1"/>
  <c r="P1933" i="9"/>
  <c r="N1933" i="9" s="1"/>
  <c r="P1934" i="9"/>
  <c r="N1934" i="9" s="1"/>
  <c r="P1944" i="9"/>
  <c r="N1944" i="9" s="1"/>
  <c r="P1949" i="9"/>
  <c r="N1949" i="9" s="1"/>
  <c r="P1958" i="9"/>
  <c r="N1958" i="9" s="1"/>
  <c r="P1989" i="9"/>
  <c r="N1989" i="9" s="1"/>
  <c r="P1991" i="9"/>
  <c r="N1991" i="9" s="1"/>
  <c r="P1993" i="9"/>
  <c r="N1993" i="9" s="1"/>
  <c r="P1932" i="9"/>
  <c r="N1932" i="9" s="1"/>
  <c r="P1955" i="9"/>
  <c r="N1955" i="9" s="1"/>
  <c r="P1979" i="9"/>
  <c r="N1979" i="9" s="1"/>
  <c r="P1982" i="9"/>
  <c r="N1982" i="9" s="1"/>
  <c r="P2005" i="9"/>
  <c r="N2005" i="9" s="1"/>
  <c r="P1940" i="9"/>
  <c r="N1940" i="9" s="1"/>
  <c r="P1959" i="9"/>
  <c r="N1959" i="9" s="1"/>
  <c r="P1966" i="9"/>
  <c r="N1966" i="9" s="1"/>
  <c r="P1968" i="9"/>
  <c r="N1968" i="9" s="1"/>
  <c r="P1977" i="9"/>
  <c r="N1977" i="9" s="1"/>
  <c r="P1992" i="9"/>
  <c r="N1992" i="9" s="1"/>
  <c r="P1909" i="9"/>
  <c r="N1909" i="9" s="1"/>
  <c r="P1923" i="9"/>
  <c r="N1923" i="9" s="1"/>
  <c r="P1925" i="9"/>
  <c r="N1925" i="9" s="1"/>
  <c r="P1961" i="9"/>
  <c r="N1961" i="9" s="1"/>
  <c r="P1963" i="9"/>
  <c r="N1963" i="9" s="1"/>
  <c r="P1990" i="9"/>
  <c r="N1990" i="9" s="1"/>
  <c r="P1998" i="9"/>
  <c r="N1998" i="9" s="1"/>
  <c r="P2006" i="9"/>
  <c r="N2006" i="9" s="1"/>
  <c r="P1938" i="9"/>
  <c r="N1938" i="9" s="1"/>
  <c r="P1939" i="9"/>
  <c r="N1939" i="9" s="1"/>
  <c r="P1946" i="9"/>
  <c r="N1946" i="9" s="1"/>
  <c r="P1996" i="9"/>
  <c r="N1996" i="9" s="1"/>
  <c r="P2008" i="9"/>
  <c r="N2008" i="9" s="1"/>
  <c r="P1931" i="9"/>
  <c r="N1931" i="9" s="1"/>
  <c r="P1950" i="9"/>
  <c r="N1950" i="9" s="1"/>
  <c r="P1965" i="9"/>
  <c r="N1965" i="9" s="1"/>
  <c r="P1973" i="9"/>
  <c r="N1973" i="9" s="1"/>
  <c r="P1765" i="9"/>
  <c r="N1765" i="9" s="1"/>
  <c r="P1766" i="9"/>
  <c r="N1766" i="9" s="1"/>
  <c r="P1785" i="9"/>
  <c r="N1785" i="9" s="1"/>
  <c r="P1908" i="9"/>
  <c r="N1908" i="9" s="1"/>
  <c r="P1726" i="9"/>
  <c r="N1726" i="9" s="1"/>
  <c r="P1732" i="9"/>
  <c r="N1732" i="9" s="1"/>
  <c r="P1735" i="9"/>
  <c r="N1735" i="9" s="1"/>
  <c r="P1757" i="9"/>
  <c r="N1757" i="9" s="1"/>
  <c r="P1787" i="9"/>
  <c r="N1787" i="9" s="1"/>
  <c r="P1805" i="9"/>
  <c r="N1805" i="9" s="1"/>
  <c r="P1821" i="9"/>
  <c r="N1821" i="9" s="1"/>
  <c r="P1833" i="9"/>
  <c r="N1833" i="9" s="1"/>
  <c r="P1872" i="9"/>
  <c r="N1872" i="9" s="1"/>
  <c r="P1877" i="9"/>
  <c r="N1877" i="9" s="1"/>
  <c r="P1907" i="9"/>
  <c r="N1907" i="9" s="1"/>
  <c r="P1724" i="9"/>
  <c r="N1724" i="9" s="1"/>
  <c r="P1729" i="9"/>
  <c r="N1729" i="9" s="1"/>
  <c r="P1773" i="9"/>
  <c r="N1773" i="9" s="1"/>
  <c r="P1808" i="9"/>
  <c r="N1808" i="9" s="1"/>
  <c r="P1842" i="9"/>
  <c r="N1842" i="9" s="1"/>
  <c r="P1859" i="9"/>
  <c r="N1859" i="9" s="1"/>
  <c r="P1884" i="9"/>
  <c r="N1884" i="9" s="1"/>
  <c r="P1875" i="9"/>
  <c r="N1875" i="9" s="1"/>
  <c r="P1779" i="9"/>
  <c r="N1779" i="9" s="1"/>
  <c r="P1786" i="9"/>
  <c r="N1786" i="9" s="1"/>
  <c r="P1793" i="9"/>
  <c r="N1793" i="9" s="1"/>
  <c r="P1858" i="9"/>
  <c r="N1858" i="9" s="1"/>
  <c r="P1905" i="9"/>
  <c r="N1905" i="9" s="1"/>
  <c r="P1825" i="9"/>
  <c r="N1825" i="9" s="1"/>
  <c r="P1829" i="9"/>
  <c r="N1829" i="9" s="1"/>
  <c r="P1839" i="9"/>
  <c r="N1839" i="9" s="1"/>
  <c r="P1852" i="9"/>
  <c r="N1852" i="9" s="1"/>
  <c r="P1856" i="9"/>
  <c r="N1856" i="9" s="1"/>
  <c r="P1866" i="9"/>
  <c r="N1866" i="9" s="1"/>
  <c r="P1871" i="9"/>
  <c r="N1871" i="9" s="1"/>
  <c r="P1740" i="9"/>
  <c r="N1740" i="9" s="1"/>
  <c r="P1752" i="9"/>
  <c r="N1752" i="9" s="1"/>
  <c r="P1761" i="9"/>
  <c r="N1761" i="9" s="1"/>
  <c r="P1778" i="9"/>
  <c r="N1778" i="9" s="1"/>
  <c r="P1791" i="9"/>
  <c r="N1791" i="9" s="1"/>
  <c r="P1819" i="9"/>
  <c r="N1819" i="9" s="1"/>
  <c r="P1840" i="9"/>
  <c r="N1840" i="9" s="1"/>
  <c r="P1736" i="9"/>
  <c r="N1736" i="9" s="1"/>
  <c r="P1743" i="9"/>
  <c r="N1743" i="9" s="1"/>
  <c r="P1748" i="9"/>
  <c r="N1748" i="9" s="1"/>
  <c r="P1755" i="9"/>
  <c r="N1755" i="9" s="1"/>
  <c r="P1760" i="9"/>
  <c r="N1760" i="9" s="1"/>
  <c r="P1744" i="9"/>
  <c r="N1744" i="9" s="1"/>
  <c r="P1756" i="9"/>
  <c r="N1756" i="9" s="1"/>
  <c r="P1774" i="9"/>
  <c r="N1774" i="9" s="1"/>
  <c r="P1777" i="9"/>
  <c r="N1777" i="9" s="1"/>
  <c r="P1810" i="9"/>
  <c r="N1810" i="9" s="1"/>
  <c r="P1816" i="9"/>
  <c r="N1816" i="9" s="1"/>
  <c r="P1823" i="9"/>
  <c r="N1823" i="9" s="1"/>
  <c r="P1885" i="9"/>
  <c r="N1885" i="9" s="1"/>
  <c r="P1896" i="9"/>
  <c r="N1896" i="9" s="1"/>
  <c r="P1723" i="9"/>
  <c r="N1723" i="9" s="1"/>
  <c r="P1737" i="9"/>
  <c r="N1737" i="9" s="1"/>
  <c r="P1746" i="9"/>
  <c r="N1746" i="9" s="1"/>
  <c r="P1764" i="9"/>
  <c r="N1764" i="9" s="1"/>
  <c r="P1781" i="9"/>
  <c r="N1781" i="9" s="1"/>
  <c r="P1784" i="9"/>
  <c r="N1784" i="9" s="1"/>
  <c r="P1831" i="9"/>
  <c r="N1831" i="9" s="1"/>
  <c r="P1836" i="9"/>
  <c r="N1836" i="9" s="1"/>
  <c r="P1850" i="9"/>
  <c r="N1850" i="9" s="1"/>
  <c r="P1758" i="9"/>
  <c r="N1758" i="9" s="1"/>
  <c r="P1763" i="9"/>
  <c r="N1763" i="9" s="1"/>
  <c r="P1771" i="9"/>
  <c r="N1771" i="9" s="1"/>
  <c r="P1775" i="9"/>
  <c r="N1775" i="9" s="1"/>
  <c r="P1790" i="9"/>
  <c r="N1790" i="9" s="1"/>
  <c r="P1796" i="9"/>
  <c r="N1796" i="9" s="1"/>
  <c r="P1860" i="9"/>
  <c r="N1860" i="9" s="1"/>
  <c r="P1863" i="9"/>
  <c r="N1863" i="9" s="1"/>
  <c r="P1868" i="9"/>
  <c r="N1868" i="9" s="1"/>
  <c r="P1870" i="9"/>
  <c r="N1870" i="9" s="1"/>
  <c r="P1879" i="9"/>
  <c r="N1879" i="9" s="1"/>
  <c r="P1893" i="9"/>
  <c r="N1893" i="9" s="1"/>
  <c r="P1895" i="9"/>
  <c r="N1895" i="9" s="1"/>
  <c r="P1802" i="9"/>
  <c r="N1802" i="9" s="1"/>
  <c r="P1834" i="9"/>
  <c r="N1834" i="9" s="1"/>
  <c r="P1838" i="9"/>
  <c r="N1838" i="9" s="1"/>
  <c r="P1849" i="9"/>
  <c r="N1849" i="9" s="1"/>
  <c r="P1869" i="9"/>
  <c r="N1869" i="9" s="1"/>
  <c r="P1874" i="9"/>
  <c r="N1874" i="9" s="1"/>
  <c r="P1902" i="9"/>
  <c r="N1902" i="9" s="1"/>
  <c r="P1731" i="9"/>
  <c r="N1731" i="9" s="1"/>
  <c r="P1747" i="9"/>
  <c r="N1747" i="9" s="1"/>
  <c r="P1770" i="9"/>
  <c r="N1770" i="9" s="1"/>
  <c r="P1811" i="9"/>
  <c r="N1811" i="9" s="1"/>
  <c r="P1853" i="9"/>
  <c r="N1853" i="9" s="1"/>
  <c r="P1886" i="9"/>
  <c r="N1886" i="9" s="1"/>
  <c r="P1887" i="9"/>
  <c r="N1887" i="9" s="1"/>
  <c r="P1897" i="9"/>
  <c r="N1897" i="9" s="1"/>
  <c r="P1780" i="9"/>
  <c r="N1780" i="9" s="1"/>
  <c r="P1820" i="9"/>
  <c r="N1820" i="9" s="1"/>
  <c r="P1822" i="9"/>
  <c r="N1822" i="9" s="1"/>
  <c r="P1854" i="9"/>
  <c r="N1854" i="9" s="1"/>
  <c r="P1728" i="9"/>
  <c r="N1728" i="9" s="1"/>
  <c r="P1792" i="9"/>
  <c r="N1792" i="9" s="1"/>
  <c r="P1843" i="9"/>
  <c r="N1843" i="9" s="1"/>
  <c r="P1844" i="9"/>
  <c r="N1844" i="9" s="1"/>
  <c r="P1846" i="9"/>
  <c r="N1846" i="9" s="1"/>
  <c r="P1848" i="9"/>
  <c r="N1848" i="9" s="1"/>
  <c r="P1762" i="9"/>
  <c r="N1762" i="9" s="1"/>
  <c r="P1769" i="9"/>
  <c r="N1769" i="9" s="1"/>
  <c r="P1855" i="9"/>
  <c r="N1855" i="9" s="1"/>
  <c r="P1892" i="9"/>
  <c r="N1892" i="9" s="1"/>
  <c r="P1742" i="9"/>
  <c r="N1742" i="9" s="1"/>
  <c r="P1783" i="9"/>
  <c r="N1783" i="9" s="1"/>
  <c r="P1797" i="9"/>
  <c r="N1797" i="9" s="1"/>
  <c r="P1880" i="9"/>
  <c r="N1880" i="9" s="1"/>
  <c r="P1794" i="9"/>
  <c r="N1794" i="9" s="1"/>
  <c r="P1804" i="9"/>
  <c r="N1804" i="9" s="1"/>
  <c r="P1835" i="9"/>
  <c r="N1835" i="9" s="1"/>
  <c r="P1862" i="9"/>
  <c r="N1862" i="9" s="1"/>
  <c r="P1881" i="9"/>
  <c r="N1881" i="9" s="1"/>
  <c r="P1894" i="9"/>
  <c r="N1894" i="9" s="1"/>
  <c r="P1898" i="9"/>
  <c r="N1898" i="9" s="1"/>
  <c r="P1739" i="9"/>
  <c r="N1739" i="9" s="1"/>
  <c r="P1801" i="9"/>
  <c r="N1801" i="9" s="1"/>
  <c r="P1818" i="9"/>
  <c r="N1818" i="9" s="1"/>
  <c r="P1865" i="9"/>
  <c r="N1865" i="9" s="1"/>
  <c r="P1800" i="9"/>
  <c r="N1800" i="9" s="1"/>
  <c r="P1807" i="9"/>
  <c r="N1807" i="9" s="1"/>
  <c r="P1814" i="9"/>
  <c r="N1814" i="9" s="1"/>
  <c r="P1826" i="9"/>
  <c r="N1826" i="9" s="1"/>
  <c r="P1832" i="9"/>
  <c r="N1832" i="9" s="1"/>
  <c r="P1727" i="9"/>
  <c r="N1727" i="9" s="1"/>
  <c r="P1767" i="9"/>
  <c r="N1767" i="9" s="1"/>
  <c r="P1815" i="9"/>
  <c r="N1815" i="9" s="1"/>
  <c r="P1841" i="9"/>
  <c r="N1841" i="9" s="1"/>
  <c r="P1851" i="9"/>
  <c r="N1851" i="9" s="1"/>
  <c r="P1864" i="9"/>
  <c r="N1864" i="9" s="1"/>
  <c r="P1899" i="9"/>
  <c r="N1899" i="9" s="1"/>
  <c r="P1733" i="9"/>
  <c r="N1733" i="9" s="1"/>
  <c r="P1738" i="9"/>
  <c r="N1738" i="9" s="1"/>
  <c r="P1812" i="9"/>
  <c r="N1812" i="9" s="1"/>
  <c r="P1876" i="9"/>
  <c r="N1876" i="9" s="1"/>
  <c r="P1741" i="9"/>
  <c r="N1741" i="9" s="1"/>
  <c r="P1753" i="9"/>
  <c r="N1753" i="9" s="1"/>
  <c r="P1798" i="9"/>
  <c r="N1798" i="9" s="1"/>
  <c r="P1806" i="9"/>
  <c r="N1806" i="9" s="1"/>
  <c r="P1847" i="9"/>
  <c r="N1847" i="9" s="1"/>
  <c r="P1883" i="9"/>
  <c r="N1883" i="9" s="1"/>
  <c r="P1891" i="9"/>
  <c r="N1891" i="9" s="1"/>
  <c r="P1725" i="9"/>
  <c r="N1725" i="9" s="1"/>
  <c r="P1768" i="9"/>
  <c r="N1768" i="9" s="1"/>
  <c r="P1809" i="9"/>
  <c r="N1809" i="9" s="1"/>
  <c r="P1813" i="9"/>
  <c r="N1813" i="9" s="1"/>
  <c r="P1878" i="9"/>
  <c r="N1878" i="9" s="1"/>
  <c r="P1888" i="9"/>
  <c r="N1888" i="9" s="1"/>
  <c r="P1900" i="9"/>
  <c r="N1900" i="9" s="1"/>
  <c r="P1901" i="9"/>
  <c r="N1901" i="9" s="1"/>
  <c r="P1745" i="9"/>
  <c r="N1745" i="9" s="1"/>
  <c r="P1759" i="9"/>
  <c r="N1759" i="9" s="1"/>
  <c r="P1817" i="9"/>
  <c r="N1817" i="9" s="1"/>
  <c r="P1867" i="9"/>
  <c r="N1867" i="9" s="1"/>
  <c r="P1889" i="9"/>
  <c r="N1889" i="9" s="1"/>
  <c r="P1890" i="9"/>
  <c r="N1890" i="9" s="1"/>
  <c r="P1789" i="9"/>
  <c r="N1789" i="9" s="1"/>
  <c r="P1803" i="9"/>
  <c r="N1803" i="9" s="1"/>
  <c r="P1830" i="9"/>
  <c r="N1830" i="9" s="1"/>
  <c r="P1882" i="9"/>
  <c r="N1882" i="9" s="1"/>
  <c r="P1903" i="9"/>
  <c r="N1903" i="9" s="1"/>
  <c r="P1906" i="9"/>
  <c r="N1906" i="9" s="1"/>
  <c r="P1861" i="9"/>
  <c r="N1861" i="9" s="1"/>
  <c r="P1734" i="9"/>
  <c r="N1734" i="9" s="1"/>
  <c r="P1751" i="9"/>
  <c r="N1751" i="9" s="1"/>
  <c r="P1776" i="9"/>
  <c r="N1776" i="9" s="1"/>
  <c r="P1782" i="9"/>
  <c r="N1782" i="9" s="1"/>
  <c r="P1788" i="9"/>
  <c r="N1788" i="9" s="1"/>
  <c r="P1845" i="9"/>
  <c r="N1845" i="9" s="1"/>
  <c r="P1857" i="9"/>
  <c r="N1857" i="9" s="1"/>
  <c r="P1873" i="9"/>
  <c r="N1873" i="9" s="1"/>
  <c r="P1827" i="9"/>
  <c r="N1827" i="9" s="1"/>
  <c r="P1754" i="9"/>
  <c r="N1754" i="9" s="1"/>
  <c r="P1772" i="9"/>
  <c r="N1772" i="9" s="1"/>
  <c r="P1828" i="9"/>
  <c r="N1828" i="9" s="1"/>
  <c r="P1837" i="9"/>
  <c r="N1837" i="9" s="1"/>
  <c r="P1750" i="9"/>
  <c r="N1750" i="9" s="1"/>
  <c r="P1795" i="9"/>
  <c r="N1795" i="9" s="1"/>
  <c r="P1824" i="9"/>
  <c r="N1824" i="9" s="1"/>
  <c r="P1904" i="9"/>
  <c r="N1904" i="9" s="1"/>
  <c r="P1730" i="9"/>
  <c r="N1730" i="9" s="1"/>
  <c r="P1749" i="9"/>
  <c r="N1749" i="9" s="1"/>
  <c r="P1799" i="9"/>
  <c r="N1799" i="9" s="1"/>
  <c r="P1264" i="9"/>
  <c r="N1264" i="9" s="1"/>
  <c r="P1270" i="9"/>
  <c r="N1270" i="9" s="1"/>
  <c r="P1280" i="9"/>
  <c r="N1280" i="9" s="1"/>
  <c r="P1287" i="9"/>
  <c r="N1287" i="9" s="1"/>
  <c r="P1304" i="9"/>
  <c r="N1304" i="9" s="1"/>
  <c r="P1319" i="9"/>
  <c r="N1319" i="9" s="1"/>
  <c r="P1336" i="9"/>
  <c r="N1336" i="9" s="1"/>
  <c r="P1337" i="9"/>
  <c r="N1337" i="9" s="1"/>
  <c r="P1348" i="9"/>
  <c r="N1348" i="9" s="1"/>
  <c r="P1349" i="9"/>
  <c r="N1349" i="9" s="1"/>
  <c r="P1350" i="9"/>
  <c r="N1350" i="9" s="1"/>
  <c r="P1356" i="9"/>
  <c r="N1356" i="9" s="1"/>
  <c r="P1358" i="9"/>
  <c r="N1358" i="9" s="1"/>
  <c r="P1269" i="9"/>
  <c r="N1269" i="9" s="1"/>
  <c r="P1282" i="9"/>
  <c r="N1282" i="9" s="1"/>
  <c r="P1294" i="9"/>
  <c r="N1294" i="9" s="1"/>
  <c r="P1296" i="9"/>
  <c r="N1296" i="9" s="1"/>
  <c r="P1299" i="9"/>
  <c r="N1299" i="9" s="1"/>
  <c r="P1313" i="9"/>
  <c r="N1313" i="9" s="1"/>
  <c r="P1330" i="9"/>
  <c r="N1330" i="9" s="1"/>
  <c r="P1333" i="9"/>
  <c r="N1333" i="9" s="1"/>
  <c r="P1335" i="9"/>
  <c r="N1335" i="9" s="1"/>
  <c r="P1342" i="9"/>
  <c r="N1342" i="9" s="1"/>
  <c r="P1262" i="9"/>
  <c r="N1262" i="9" s="1"/>
  <c r="P1260" i="9"/>
  <c r="N1260" i="9" s="1"/>
  <c r="P1261" i="9"/>
  <c r="N1261" i="9" s="1"/>
  <c r="P1263" i="9"/>
  <c r="N1263" i="9" s="1"/>
  <c r="P1315" i="9"/>
  <c r="N1315" i="9" s="1"/>
  <c r="P1326" i="9"/>
  <c r="N1326" i="9" s="1"/>
  <c r="P1355" i="9"/>
  <c r="N1355" i="9" s="1"/>
  <c r="P1259" i="9"/>
  <c r="N1259" i="9" s="1"/>
  <c r="P1266" i="9"/>
  <c r="N1266" i="9" s="1"/>
  <c r="P1267" i="9"/>
  <c r="N1267" i="9" s="1"/>
  <c r="P1272" i="9"/>
  <c r="N1272" i="9" s="1"/>
  <c r="P1281" i="9"/>
  <c r="N1281" i="9" s="1"/>
  <c r="P1288" i="9"/>
  <c r="N1288" i="9" s="1"/>
  <c r="P1308" i="9"/>
  <c r="N1308" i="9" s="1"/>
  <c r="P1309" i="9"/>
  <c r="N1309" i="9" s="1"/>
  <c r="P1277" i="9"/>
  <c r="N1277" i="9" s="1"/>
  <c r="P1292" i="9"/>
  <c r="N1292" i="9" s="1"/>
  <c r="P1302" i="9"/>
  <c r="N1302" i="9" s="1"/>
  <c r="P1334" i="9"/>
  <c r="N1334" i="9" s="1"/>
  <c r="P1347" i="9"/>
  <c r="N1347" i="9" s="1"/>
  <c r="P1285" i="9"/>
  <c r="N1285" i="9" s="1"/>
  <c r="P1301" i="9"/>
  <c r="N1301" i="9" s="1"/>
  <c r="P1303" i="9"/>
  <c r="N1303" i="9" s="1"/>
  <c r="P1312" i="9"/>
  <c r="N1312" i="9" s="1"/>
  <c r="P1317" i="9"/>
  <c r="N1317" i="9" s="1"/>
  <c r="P1321" i="9"/>
  <c r="N1321" i="9" s="1"/>
  <c r="P1345" i="9"/>
  <c r="N1345" i="9" s="1"/>
  <c r="P1352" i="9"/>
  <c r="N1352" i="9" s="1"/>
  <c r="P1359" i="9"/>
  <c r="N1359" i="9" s="1"/>
  <c r="P1271" i="9"/>
  <c r="N1271" i="9" s="1"/>
  <c r="P1273" i="9"/>
  <c r="N1273" i="9" s="1"/>
  <c r="P1279" i="9"/>
  <c r="N1279" i="9" s="1"/>
  <c r="P1305" i="9"/>
  <c r="N1305" i="9" s="1"/>
  <c r="P1306" i="9"/>
  <c r="N1306" i="9" s="1"/>
  <c r="P1314" i="9"/>
  <c r="N1314" i="9" s="1"/>
  <c r="P1316" i="9"/>
  <c r="N1316" i="9" s="1"/>
  <c r="P1331" i="9"/>
  <c r="N1331" i="9" s="1"/>
  <c r="P1265" i="9"/>
  <c r="N1265" i="9" s="1"/>
  <c r="P1268" i="9"/>
  <c r="N1268" i="9" s="1"/>
  <c r="P1289" i="9"/>
  <c r="N1289" i="9" s="1"/>
  <c r="P1291" i="9"/>
  <c r="N1291" i="9" s="1"/>
  <c r="P1298" i="9"/>
  <c r="N1298" i="9" s="1"/>
  <c r="P1310" i="9"/>
  <c r="N1310" i="9" s="1"/>
  <c r="P1332" i="9"/>
  <c r="N1332" i="9" s="1"/>
  <c r="P1340" i="9"/>
  <c r="N1340" i="9" s="1"/>
  <c r="P1354" i="9"/>
  <c r="N1354" i="9" s="1"/>
  <c r="P1293" i="9"/>
  <c r="N1293" i="9" s="1"/>
  <c r="P1328" i="9"/>
  <c r="N1328" i="9" s="1"/>
  <c r="P1343" i="9"/>
  <c r="N1343" i="9" s="1"/>
  <c r="P1357" i="9"/>
  <c r="N1357" i="9" s="1"/>
  <c r="P1256" i="9"/>
  <c r="N1256" i="9" s="1"/>
  <c r="P1258" i="9"/>
  <c r="N1258" i="9" s="1"/>
  <c r="P1300" i="9"/>
  <c r="N1300" i="9" s="1"/>
  <c r="P1311" i="9"/>
  <c r="N1311" i="9" s="1"/>
  <c r="P1318" i="9"/>
  <c r="N1318" i="9" s="1"/>
  <c r="P1341" i="9"/>
  <c r="N1341" i="9" s="1"/>
  <c r="P1278" i="9"/>
  <c r="N1278" i="9" s="1"/>
  <c r="P1324" i="9"/>
  <c r="N1324" i="9" s="1"/>
  <c r="P1325" i="9"/>
  <c r="N1325" i="9" s="1"/>
  <c r="P1339" i="9"/>
  <c r="N1339" i="9" s="1"/>
  <c r="P1351" i="9"/>
  <c r="N1351" i="9" s="1"/>
  <c r="P1276" i="9"/>
  <c r="N1276" i="9" s="1"/>
  <c r="P1283" i="9"/>
  <c r="N1283" i="9" s="1"/>
  <c r="P1284" i="9"/>
  <c r="N1284" i="9" s="1"/>
  <c r="P1290" i="9"/>
  <c r="N1290" i="9" s="1"/>
  <c r="P1297" i="9"/>
  <c r="N1297" i="9" s="1"/>
  <c r="P1307" i="9"/>
  <c r="N1307" i="9" s="1"/>
  <c r="P1346" i="9"/>
  <c r="N1346" i="9" s="1"/>
  <c r="P1275" i="9"/>
  <c r="N1275" i="9" s="1"/>
  <c r="P1295" i="9"/>
  <c r="N1295" i="9" s="1"/>
  <c r="P1322" i="9"/>
  <c r="N1322" i="9" s="1"/>
  <c r="P1329" i="9"/>
  <c r="N1329" i="9" s="1"/>
  <c r="P1257" i="9"/>
  <c r="N1257" i="9" s="1"/>
  <c r="P1274" i="9"/>
  <c r="N1274" i="9" s="1"/>
  <c r="P1286" i="9"/>
  <c r="N1286" i="9" s="1"/>
  <c r="P1320" i="9"/>
  <c r="N1320" i="9" s="1"/>
  <c r="P1323" i="9"/>
  <c r="N1323" i="9" s="1"/>
  <c r="P1327" i="9"/>
  <c r="N1327" i="9" s="1"/>
  <c r="P1338" i="9"/>
  <c r="N1338" i="9" s="1"/>
  <c r="P1344" i="9"/>
  <c r="N1344" i="9" s="1"/>
  <c r="P1353" i="9"/>
  <c r="N1353" i="9" s="1"/>
  <c r="P1537" i="9"/>
  <c r="N1537" i="9" s="1"/>
  <c r="P1539" i="9"/>
  <c r="N1539" i="9" s="1"/>
  <c r="P1543" i="9"/>
  <c r="N1543" i="9" s="1"/>
  <c r="P1544" i="9"/>
  <c r="N1544" i="9" s="1"/>
  <c r="P1547" i="9"/>
  <c r="N1547" i="9" s="1"/>
  <c r="P1553" i="9"/>
  <c r="N1553" i="9" s="1"/>
  <c r="P1565" i="9"/>
  <c r="N1565" i="9" s="1"/>
  <c r="P1568" i="9"/>
  <c r="N1568" i="9" s="1"/>
  <c r="P1572" i="9"/>
  <c r="N1572" i="9" s="1"/>
  <c r="P1574" i="9"/>
  <c r="N1574" i="9" s="1"/>
  <c r="P1575" i="9"/>
  <c r="N1575" i="9" s="1"/>
  <c r="P1578" i="9"/>
  <c r="N1578" i="9" s="1"/>
  <c r="P1588" i="9"/>
  <c r="N1588" i="9" s="1"/>
  <c r="P1589" i="9"/>
  <c r="N1589" i="9" s="1"/>
  <c r="P1593" i="9"/>
  <c r="N1593" i="9" s="1"/>
  <c r="P1610" i="9"/>
  <c r="N1610" i="9" s="1"/>
  <c r="P1550" i="9"/>
  <c r="N1550" i="9" s="1"/>
  <c r="P1552" i="9"/>
  <c r="N1552" i="9" s="1"/>
  <c r="P1592" i="9"/>
  <c r="N1592" i="9" s="1"/>
  <c r="P1594" i="9"/>
  <c r="N1594" i="9" s="1"/>
  <c r="P1603" i="9"/>
  <c r="N1603" i="9" s="1"/>
  <c r="P1604" i="9"/>
  <c r="N1604" i="9" s="1"/>
  <c r="P1608" i="9"/>
  <c r="N1608" i="9" s="1"/>
  <c r="P1535" i="9"/>
  <c r="N1535" i="9" s="1"/>
  <c r="P1546" i="9"/>
  <c r="N1546" i="9" s="1"/>
  <c r="P1563" i="9"/>
  <c r="N1563" i="9" s="1"/>
  <c r="P1614" i="9"/>
  <c r="N1614" i="9" s="1"/>
  <c r="P1538" i="9"/>
  <c r="N1538" i="9" s="1"/>
  <c r="P1566" i="9"/>
  <c r="N1566" i="9" s="1"/>
  <c r="P1601" i="9"/>
  <c r="N1601" i="9" s="1"/>
  <c r="P1541" i="9"/>
  <c r="N1541" i="9" s="1"/>
  <c r="P1573" i="9"/>
  <c r="N1573" i="9" s="1"/>
  <c r="P1587" i="9"/>
  <c r="N1587" i="9" s="1"/>
  <c r="P1542" i="9"/>
  <c r="N1542" i="9" s="1"/>
  <c r="P1551" i="9"/>
  <c r="N1551" i="9" s="1"/>
  <c r="P1579" i="9"/>
  <c r="N1579" i="9" s="1"/>
  <c r="P1586" i="9"/>
  <c r="N1586" i="9" s="1"/>
  <c r="P1606" i="9"/>
  <c r="N1606" i="9" s="1"/>
  <c r="P1609" i="9"/>
  <c r="N1609" i="9" s="1"/>
  <c r="P1613" i="9"/>
  <c r="N1613" i="9" s="1"/>
  <c r="P1616" i="9"/>
  <c r="N1616" i="9" s="1"/>
  <c r="P1554" i="9"/>
  <c r="N1554" i="9" s="1"/>
  <c r="P1556" i="9"/>
  <c r="N1556" i="9" s="1"/>
  <c r="P1570" i="9"/>
  <c r="N1570" i="9" s="1"/>
  <c r="P1577" i="9"/>
  <c r="N1577" i="9" s="1"/>
  <c r="P1581" i="9"/>
  <c r="N1581" i="9" s="1"/>
  <c r="P1599" i="9"/>
  <c r="N1599" i="9" s="1"/>
  <c r="P1602" i="9"/>
  <c r="N1602" i="9" s="1"/>
  <c r="P1605" i="9"/>
  <c r="N1605" i="9" s="1"/>
  <c r="P1618" i="9"/>
  <c r="N1618" i="9" s="1"/>
  <c r="P1536" i="9"/>
  <c r="N1536" i="9" s="1"/>
  <c r="P1545" i="9"/>
  <c r="N1545" i="9" s="1"/>
  <c r="P1557" i="9"/>
  <c r="N1557" i="9" s="1"/>
  <c r="P1583" i="9"/>
  <c r="N1583" i="9" s="1"/>
  <c r="P1600" i="9"/>
  <c r="N1600" i="9" s="1"/>
  <c r="P1534" i="9"/>
  <c r="N1534" i="9" s="1"/>
  <c r="P1555" i="9"/>
  <c r="N1555" i="9" s="1"/>
  <c r="P1564" i="9"/>
  <c r="N1564" i="9" s="1"/>
  <c r="P1585" i="9"/>
  <c r="N1585" i="9" s="1"/>
  <c r="P1596" i="9"/>
  <c r="N1596" i="9" s="1"/>
  <c r="P1612" i="9"/>
  <c r="N1612" i="9" s="1"/>
  <c r="P1619" i="9"/>
  <c r="N1619" i="9" s="1"/>
  <c r="P1549" i="9"/>
  <c r="N1549" i="9" s="1"/>
  <c r="P1558" i="9"/>
  <c r="N1558" i="9" s="1"/>
  <c r="P1571" i="9"/>
  <c r="N1571" i="9" s="1"/>
  <c r="P1590" i="9"/>
  <c r="N1590" i="9" s="1"/>
  <c r="P1621" i="9"/>
  <c r="N1621" i="9" s="1"/>
  <c r="P1548" i="9"/>
  <c r="N1548" i="9" s="1"/>
  <c r="P1559" i="9"/>
  <c r="N1559" i="9" s="1"/>
  <c r="P1561" i="9"/>
  <c r="N1561" i="9" s="1"/>
  <c r="P1567" i="9"/>
  <c r="N1567" i="9" s="1"/>
  <c r="P1580" i="9"/>
  <c r="N1580" i="9" s="1"/>
  <c r="P1597" i="9"/>
  <c r="N1597" i="9" s="1"/>
  <c r="P1615" i="9"/>
  <c r="N1615" i="9" s="1"/>
  <c r="P1620" i="9"/>
  <c r="N1620" i="9" s="1"/>
  <c r="P1540" i="9"/>
  <c r="N1540" i="9" s="1"/>
  <c r="P1569" i="9"/>
  <c r="N1569" i="9" s="1"/>
  <c r="P1582" i="9"/>
  <c r="N1582" i="9" s="1"/>
  <c r="P1584" i="9"/>
  <c r="N1584" i="9" s="1"/>
  <c r="P1595" i="9"/>
  <c r="N1595" i="9" s="1"/>
  <c r="P1607" i="9"/>
  <c r="N1607" i="9" s="1"/>
  <c r="P1611" i="9"/>
  <c r="N1611" i="9" s="1"/>
  <c r="P1560" i="9"/>
  <c r="N1560" i="9" s="1"/>
  <c r="P1562" i="9"/>
  <c r="N1562" i="9" s="1"/>
  <c r="P1576" i="9"/>
  <c r="N1576" i="9" s="1"/>
  <c r="P1591" i="9"/>
  <c r="N1591" i="9" s="1"/>
  <c r="P1598" i="9"/>
  <c r="N1598" i="9" s="1"/>
  <c r="P1617" i="9"/>
  <c r="N1617" i="9" s="1"/>
  <c r="P1157" i="9"/>
  <c r="N1157" i="9" s="1"/>
  <c r="P1201" i="9"/>
  <c r="N1201" i="9" s="1"/>
  <c r="P1242" i="9"/>
  <c r="N1242" i="9" s="1"/>
  <c r="P1150" i="9"/>
  <c r="N1150" i="9" s="1"/>
  <c r="P1163" i="9"/>
  <c r="N1163" i="9" s="1"/>
  <c r="P1166" i="9"/>
  <c r="N1166" i="9" s="1"/>
  <c r="P1176" i="9"/>
  <c r="N1176" i="9" s="1"/>
  <c r="P1210" i="9"/>
  <c r="N1210" i="9" s="1"/>
  <c r="P1162" i="9"/>
  <c r="N1162" i="9" s="1"/>
  <c r="P1183" i="9"/>
  <c r="N1183" i="9" s="1"/>
  <c r="P1193" i="9"/>
  <c r="N1193" i="9" s="1"/>
  <c r="P1209" i="9"/>
  <c r="N1209" i="9" s="1"/>
  <c r="P1214" i="9"/>
  <c r="N1214" i="9" s="1"/>
  <c r="P1237" i="9"/>
  <c r="N1237" i="9" s="1"/>
  <c r="P1165" i="9"/>
  <c r="N1165" i="9" s="1"/>
  <c r="P1248" i="9"/>
  <c r="N1248" i="9" s="1"/>
  <c r="P1184" i="9"/>
  <c r="N1184" i="9" s="1"/>
  <c r="P1144" i="9"/>
  <c r="N1144" i="9" s="1"/>
  <c r="P1151" i="9"/>
  <c r="N1151" i="9" s="1"/>
  <c r="P1191" i="9"/>
  <c r="N1191" i="9" s="1"/>
  <c r="P1230" i="9"/>
  <c r="N1230" i="9" s="1"/>
  <c r="P1240" i="9"/>
  <c r="N1240" i="9" s="1"/>
  <c r="P1249" i="9"/>
  <c r="N1249" i="9" s="1"/>
  <c r="P1252" i="9"/>
  <c r="N1252" i="9" s="1"/>
  <c r="P1142" i="9"/>
  <c r="N1142" i="9" s="1"/>
  <c r="P1155" i="9"/>
  <c r="N1155" i="9" s="1"/>
  <c r="P1198" i="9"/>
  <c r="N1198" i="9" s="1"/>
  <c r="P1212" i="9"/>
  <c r="N1212" i="9" s="1"/>
  <c r="P1233" i="9"/>
  <c r="N1233" i="9" s="1"/>
  <c r="P1152" i="9"/>
  <c r="N1152" i="9" s="1"/>
  <c r="P1182" i="9"/>
  <c r="N1182" i="9" s="1"/>
  <c r="P1197" i="9"/>
  <c r="N1197" i="9" s="1"/>
  <c r="P1217" i="9"/>
  <c r="N1217" i="9" s="1"/>
  <c r="P1219" i="9"/>
  <c r="N1219" i="9" s="1"/>
  <c r="P1226" i="9"/>
  <c r="N1226" i="9" s="1"/>
  <c r="P1228" i="9"/>
  <c r="N1228" i="9" s="1"/>
  <c r="P1229" i="9"/>
  <c r="N1229" i="9" s="1"/>
  <c r="P1244" i="9"/>
  <c r="N1244" i="9" s="1"/>
  <c r="P1154" i="9"/>
  <c r="N1154" i="9" s="1"/>
  <c r="P1178" i="9"/>
  <c r="N1178" i="9" s="1"/>
  <c r="P1200" i="9"/>
  <c r="N1200" i="9" s="1"/>
  <c r="P1204" i="9"/>
  <c r="N1204" i="9" s="1"/>
  <c r="P1211" i="9"/>
  <c r="N1211" i="9" s="1"/>
  <c r="P1234" i="9"/>
  <c r="N1234" i="9" s="1"/>
  <c r="P1245" i="9"/>
  <c r="N1245" i="9" s="1"/>
  <c r="P1145" i="9"/>
  <c r="N1145" i="9" s="1"/>
  <c r="P1164" i="9"/>
  <c r="N1164" i="9" s="1"/>
  <c r="P1170" i="9"/>
  <c r="N1170" i="9" s="1"/>
  <c r="P1192" i="9"/>
  <c r="N1192" i="9" s="1"/>
  <c r="P1195" i="9"/>
  <c r="N1195" i="9" s="1"/>
  <c r="P1203" i="9"/>
  <c r="N1203" i="9" s="1"/>
  <c r="P1213" i="9"/>
  <c r="N1213" i="9" s="1"/>
  <c r="P1221" i="9"/>
  <c r="N1221" i="9" s="1"/>
  <c r="P1235" i="9"/>
  <c r="N1235" i="9" s="1"/>
  <c r="P1141" i="9"/>
  <c r="N1141" i="9" s="1"/>
  <c r="P1185" i="9"/>
  <c r="N1185" i="9" s="1"/>
  <c r="P1189" i="9"/>
  <c r="N1189" i="9" s="1"/>
  <c r="P1222" i="9"/>
  <c r="N1222" i="9" s="1"/>
  <c r="P1231" i="9"/>
  <c r="N1231" i="9" s="1"/>
  <c r="P1238" i="9"/>
  <c r="N1238" i="9" s="1"/>
  <c r="P1253" i="9"/>
  <c r="N1253" i="9" s="1"/>
  <c r="P1156" i="9"/>
  <c r="N1156" i="9" s="1"/>
  <c r="P1190" i="9"/>
  <c r="N1190" i="9" s="1"/>
  <c r="P1202" i="9"/>
  <c r="N1202" i="9" s="1"/>
  <c r="P1206" i="9"/>
  <c r="N1206" i="9" s="1"/>
  <c r="P1227" i="9"/>
  <c r="N1227" i="9" s="1"/>
  <c r="P1169" i="9"/>
  <c r="N1169" i="9" s="1"/>
  <c r="P1158" i="9"/>
  <c r="N1158" i="9" s="1"/>
  <c r="P1254" i="9"/>
  <c r="N1254" i="9" s="1"/>
  <c r="P1180" i="9"/>
  <c r="N1180" i="9" s="1"/>
  <c r="P1215" i="9"/>
  <c r="N1215" i="9" s="1"/>
  <c r="P1246" i="9"/>
  <c r="N1246" i="9" s="1"/>
  <c r="P1167" i="9"/>
  <c r="N1167" i="9" s="1"/>
  <c r="P1146" i="9"/>
  <c r="N1146" i="9" s="1"/>
  <c r="P1153" i="9"/>
  <c r="N1153" i="9" s="1"/>
  <c r="P1168" i="9"/>
  <c r="N1168" i="9" s="1"/>
  <c r="P1179" i="9"/>
  <c r="N1179" i="9" s="1"/>
  <c r="P1188" i="9"/>
  <c r="N1188" i="9" s="1"/>
  <c r="P1232" i="9"/>
  <c r="N1232" i="9" s="1"/>
  <c r="P1236" i="9"/>
  <c r="N1236" i="9" s="1"/>
  <c r="P1161" i="9"/>
  <c r="N1161" i="9" s="1"/>
  <c r="P1171" i="9"/>
  <c r="N1171" i="9" s="1"/>
  <c r="P1205" i="9"/>
  <c r="N1205" i="9" s="1"/>
  <c r="P1247" i="9"/>
  <c r="N1247" i="9" s="1"/>
  <c r="P1149" i="9"/>
  <c r="N1149" i="9" s="1"/>
  <c r="P1159" i="9"/>
  <c r="N1159" i="9" s="1"/>
  <c r="P1187" i="9"/>
  <c r="N1187" i="9" s="1"/>
  <c r="P1218" i="9"/>
  <c r="N1218" i="9" s="1"/>
  <c r="P1255" i="9"/>
  <c r="N1255" i="9" s="1"/>
  <c r="P1175" i="9"/>
  <c r="N1175" i="9" s="1"/>
  <c r="P1196" i="9"/>
  <c r="N1196" i="9" s="1"/>
  <c r="P1199" i="9"/>
  <c r="N1199" i="9" s="1"/>
  <c r="P1208" i="9"/>
  <c r="N1208" i="9" s="1"/>
  <c r="P1148" i="9"/>
  <c r="N1148" i="9" s="1"/>
  <c r="P1160" i="9"/>
  <c r="N1160" i="9" s="1"/>
  <c r="P1172" i="9"/>
  <c r="N1172" i="9" s="1"/>
  <c r="P1216" i="9"/>
  <c r="N1216" i="9" s="1"/>
  <c r="P1220" i="9"/>
  <c r="N1220" i="9" s="1"/>
  <c r="P1225" i="9"/>
  <c r="N1225" i="9" s="1"/>
  <c r="P1239" i="9"/>
  <c r="N1239" i="9" s="1"/>
  <c r="P1243" i="9"/>
  <c r="N1243" i="9" s="1"/>
  <c r="P1177" i="9"/>
  <c r="N1177" i="9" s="1"/>
  <c r="P1181" i="9"/>
  <c r="N1181" i="9" s="1"/>
  <c r="P1186" i="9"/>
  <c r="N1186" i="9" s="1"/>
  <c r="P1194" i="9"/>
  <c r="N1194" i="9" s="1"/>
  <c r="P1241" i="9"/>
  <c r="N1241" i="9" s="1"/>
  <c r="P1147" i="9"/>
  <c r="N1147" i="9" s="1"/>
  <c r="P1223" i="9"/>
  <c r="N1223" i="9" s="1"/>
  <c r="P1224" i="9"/>
  <c r="N1224" i="9" s="1"/>
  <c r="P1250" i="9"/>
  <c r="N1250" i="9" s="1"/>
  <c r="P1251" i="9"/>
  <c r="N1251" i="9" s="1"/>
  <c r="P1143" i="9"/>
  <c r="N1143" i="9" s="1"/>
  <c r="P1173" i="9"/>
  <c r="N1173" i="9" s="1"/>
  <c r="P1174" i="9"/>
  <c r="N1174" i="9" s="1"/>
  <c r="P1207" i="9"/>
  <c r="N1207" i="9" s="1"/>
  <c r="P312" i="9"/>
  <c r="N312" i="9" s="1"/>
  <c r="P327" i="9"/>
  <c r="N327" i="9" s="1"/>
  <c r="P349" i="9"/>
  <c r="N349" i="9" s="1"/>
  <c r="P362" i="9"/>
  <c r="N362" i="9" s="1"/>
  <c r="P365" i="9"/>
  <c r="N365" i="9" s="1"/>
  <c r="P375" i="9"/>
  <c r="N375" i="9" s="1"/>
  <c r="P383" i="9"/>
  <c r="N383" i="9" s="1"/>
  <c r="P391" i="9"/>
  <c r="N391" i="9" s="1"/>
  <c r="P408" i="9"/>
  <c r="N408" i="9" s="1"/>
  <c r="P421" i="9"/>
  <c r="N421" i="9" s="1"/>
  <c r="P422" i="9"/>
  <c r="N422" i="9" s="1"/>
  <c r="P435" i="9"/>
  <c r="N435" i="9" s="1"/>
  <c r="P437" i="9"/>
  <c r="N437" i="9" s="1"/>
  <c r="P452" i="9"/>
  <c r="N452" i="9" s="1"/>
  <c r="P459" i="9"/>
  <c r="N459" i="9" s="1"/>
  <c r="P474" i="9"/>
  <c r="N474" i="9" s="1"/>
  <c r="P487" i="9"/>
  <c r="N487" i="9" s="1"/>
  <c r="P324" i="9"/>
  <c r="N324" i="9" s="1"/>
  <c r="P347" i="9"/>
  <c r="N347" i="9" s="1"/>
  <c r="P392" i="9"/>
  <c r="N392" i="9" s="1"/>
  <c r="P406" i="9"/>
  <c r="N406" i="9" s="1"/>
  <c r="P409" i="9"/>
  <c r="N409" i="9" s="1"/>
  <c r="P431" i="9"/>
  <c r="N431" i="9" s="1"/>
  <c r="P436" i="9"/>
  <c r="N436" i="9" s="1"/>
  <c r="P316" i="9"/>
  <c r="N316" i="9" s="1"/>
  <c r="P323" i="9"/>
  <c r="N323" i="9" s="1"/>
  <c r="P359" i="9"/>
  <c r="N359" i="9" s="1"/>
  <c r="P363" i="9"/>
  <c r="N363" i="9" s="1"/>
  <c r="P417" i="9"/>
  <c r="N417" i="9" s="1"/>
  <c r="P463" i="9"/>
  <c r="N463" i="9" s="1"/>
  <c r="P476" i="9"/>
  <c r="N476" i="9" s="1"/>
  <c r="P341" i="9"/>
  <c r="N341" i="9" s="1"/>
  <c r="P342" i="9"/>
  <c r="N342" i="9" s="1"/>
  <c r="P440" i="9"/>
  <c r="N440" i="9" s="1"/>
  <c r="P466" i="9"/>
  <c r="N466" i="9" s="1"/>
  <c r="P475" i="9"/>
  <c r="N475" i="9" s="1"/>
  <c r="P481" i="9"/>
  <c r="N481" i="9" s="1"/>
  <c r="P483" i="9"/>
  <c r="N483" i="9" s="1"/>
  <c r="P306" i="9"/>
  <c r="N306" i="9" s="1"/>
  <c r="P314" i="9"/>
  <c r="N314" i="9" s="1"/>
  <c r="P315" i="9"/>
  <c r="N315" i="9" s="1"/>
  <c r="P333" i="9"/>
  <c r="N333" i="9" s="1"/>
  <c r="P337" i="9"/>
  <c r="N337" i="9" s="1"/>
  <c r="P354" i="9"/>
  <c r="N354" i="9" s="1"/>
  <c r="P373" i="9"/>
  <c r="N373" i="9" s="1"/>
  <c r="P385" i="9"/>
  <c r="N385" i="9" s="1"/>
  <c r="P402" i="9"/>
  <c r="N402" i="9" s="1"/>
  <c r="P411" i="9"/>
  <c r="N411" i="9" s="1"/>
  <c r="P450" i="9"/>
  <c r="N450" i="9" s="1"/>
  <c r="P453" i="9"/>
  <c r="N453" i="9" s="1"/>
  <c r="P460" i="9"/>
  <c r="N460" i="9" s="1"/>
  <c r="P418" i="9"/>
  <c r="N418" i="9" s="1"/>
  <c r="P313" i="9"/>
  <c r="N313" i="9" s="1"/>
  <c r="P319" i="9"/>
  <c r="N319" i="9" s="1"/>
  <c r="P326" i="9"/>
  <c r="N326" i="9" s="1"/>
  <c r="P328" i="9"/>
  <c r="N328" i="9" s="1"/>
  <c r="P355" i="9"/>
  <c r="N355" i="9" s="1"/>
  <c r="P376" i="9"/>
  <c r="N376" i="9" s="1"/>
  <c r="P419" i="9"/>
  <c r="N419" i="9" s="1"/>
  <c r="P423" i="9"/>
  <c r="N423" i="9" s="1"/>
  <c r="P427" i="9"/>
  <c r="N427" i="9" s="1"/>
  <c r="P430" i="9"/>
  <c r="N430" i="9" s="1"/>
  <c r="P471" i="9"/>
  <c r="N471" i="9" s="1"/>
  <c r="P479" i="9"/>
  <c r="N479" i="9" s="1"/>
  <c r="P490" i="9"/>
  <c r="N490" i="9" s="1"/>
  <c r="P420" i="9"/>
  <c r="N420" i="9" s="1"/>
  <c r="P325" i="9"/>
  <c r="N325" i="9" s="1"/>
  <c r="P343" i="9"/>
  <c r="N343" i="9" s="1"/>
  <c r="P344" i="9"/>
  <c r="N344" i="9" s="1"/>
  <c r="P394" i="9"/>
  <c r="N394" i="9" s="1"/>
  <c r="P457" i="9"/>
  <c r="N457" i="9" s="1"/>
  <c r="P462" i="9"/>
  <c r="N462" i="9" s="1"/>
  <c r="P470" i="9"/>
  <c r="N470" i="9" s="1"/>
  <c r="P331" i="9"/>
  <c r="N331" i="9" s="1"/>
  <c r="P338" i="9"/>
  <c r="N338" i="9" s="1"/>
  <c r="P345" i="9"/>
  <c r="N345" i="9" s="1"/>
  <c r="P368" i="9"/>
  <c r="N368" i="9" s="1"/>
  <c r="P369" i="9"/>
  <c r="N369" i="9" s="1"/>
  <c r="P384" i="9"/>
  <c r="N384" i="9" s="1"/>
  <c r="P424" i="9"/>
  <c r="N424" i="9" s="1"/>
  <c r="P432" i="9"/>
  <c r="N432" i="9" s="1"/>
  <c r="P491" i="9"/>
  <c r="N491" i="9" s="1"/>
  <c r="P310" i="9"/>
  <c r="N310" i="9" s="1"/>
  <c r="P350" i="9"/>
  <c r="N350" i="9" s="1"/>
  <c r="P370" i="9"/>
  <c r="N370" i="9" s="1"/>
  <c r="P378" i="9"/>
  <c r="N378" i="9" s="1"/>
  <c r="P381" i="9"/>
  <c r="N381" i="9" s="1"/>
  <c r="P415" i="9"/>
  <c r="N415" i="9" s="1"/>
  <c r="P447" i="9"/>
  <c r="N447" i="9" s="1"/>
  <c r="P449" i="9"/>
  <c r="N449" i="9" s="1"/>
  <c r="P451" i="9"/>
  <c r="N451" i="9" s="1"/>
  <c r="P454" i="9"/>
  <c r="N454" i="9" s="1"/>
  <c r="P461" i="9"/>
  <c r="N461" i="9" s="1"/>
  <c r="P464" i="9"/>
  <c r="N464" i="9" s="1"/>
  <c r="P304" i="9"/>
  <c r="N304" i="9" s="1"/>
  <c r="P340" i="9"/>
  <c r="N340" i="9" s="1"/>
  <c r="P364" i="9"/>
  <c r="N364" i="9" s="1"/>
  <c r="P367" i="9"/>
  <c r="N367" i="9" s="1"/>
  <c r="P380" i="9"/>
  <c r="N380" i="9" s="1"/>
  <c r="P389" i="9"/>
  <c r="N389" i="9" s="1"/>
  <c r="P399" i="9"/>
  <c r="N399" i="9" s="1"/>
  <c r="P416" i="9"/>
  <c r="N416" i="9" s="1"/>
  <c r="P433" i="9"/>
  <c r="N433" i="9" s="1"/>
  <c r="P434" i="9"/>
  <c r="N434" i="9" s="1"/>
  <c r="P441" i="9"/>
  <c r="N441" i="9" s="1"/>
  <c r="P446" i="9"/>
  <c r="N446" i="9" s="1"/>
  <c r="P488" i="9"/>
  <c r="N488" i="9" s="1"/>
  <c r="P489" i="9"/>
  <c r="N489" i="9" s="1"/>
  <c r="P303" i="9"/>
  <c r="N303" i="9" s="1"/>
  <c r="P332" i="9"/>
  <c r="N332" i="9" s="1"/>
  <c r="P352" i="9"/>
  <c r="N352" i="9" s="1"/>
  <c r="P356" i="9"/>
  <c r="N356" i="9" s="1"/>
  <c r="P361" i="9"/>
  <c r="N361" i="9" s="1"/>
  <c r="P377" i="9"/>
  <c r="N377" i="9" s="1"/>
  <c r="P390" i="9"/>
  <c r="N390" i="9" s="1"/>
  <c r="P398" i="9"/>
  <c r="N398" i="9" s="1"/>
  <c r="P404" i="9"/>
  <c r="N404" i="9" s="1"/>
  <c r="P405" i="9"/>
  <c r="N405" i="9" s="1"/>
  <c r="P428" i="9"/>
  <c r="N428" i="9" s="1"/>
  <c r="P468" i="9"/>
  <c r="N468" i="9" s="1"/>
  <c r="P311" i="9"/>
  <c r="N311" i="9" s="1"/>
  <c r="P317" i="9"/>
  <c r="N317" i="9" s="1"/>
  <c r="P318" i="9"/>
  <c r="N318" i="9" s="1"/>
  <c r="P334" i="9"/>
  <c r="N334" i="9" s="1"/>
  <c r="P335" i="9"/>
  <c r="N335" i="9" s="1"/>
  <c r="P346" i="9"/>
  <c r="N346" i="9" s="1"/>
  <c r="P351" i="9"/>
  <c r="N351" i="9" s="1"/>
  <c r="P371" i="9"/>
  <c r="N371" i="9" s="1"/>
  <c r="P397" i="9"/>
  <c r="N397" i="9" s="1"/>
  <c r="P400" i="9"/>
  <c r="N400" i="9" s="1"/>
  <c r="P445" i="9"/>
  <c r="N445" i="9" s="1"/>
  <c r="P477" i="9"/>
  <c r="N477" i="9" s="1"/>
  <c r="P482" i="9"/>
  <c r="N482" i="9" s="1"/>
  <c r="P484" i="9"/>
  <c r="N484" i="9" s="1"/>
  <c r="P485" i="9"/>
  <c r="N485" i="9" s="1"/>
  <c r="P322" i="9"/>
  <c r="N322" i="9" s="1"/>
  <c r="P379" i="9"/>
  <c r="N379" i="9" s="1"/>
  <c r="P393" i="9"/>
  <c r="N393" i="9" s="1"/>
  <c r="P413" i="9"/>
  <c r="N413" i="9" s="1"/>
  <c r="P438" i="9"/>
  <c r="N438" i="9" s="1"/>
  <c r="P388" i="9"/>
  <c r="N388" i="9" s="1"/>
  <c r="P407" i="9"/>
  <c r="N407" i="9" s="1"/>
  <c r="P425" i="9"/>
  <c r="N425" i="9" s="1"/>
  <c r="P455" i="9"/>
  <c r="N455" i="9" s="1"/>
  <c r="P309" i="9"/>
  <c r="N309" i="9" s="1"/>
  <c r="P321" i="9"/>
  <c r="N321" i="9" s="1"/>
  <c r="P330" i="9"/>
  <c r="N330" i="9" s="1"/>
  <c r="P336" i="9"/>
  <c r="N336" i="9" s="1"/>
  <c r="P395" i="9"/>
  <c r="N395" i="9" s="1"/>
  <c r="P412" i="9"/>
  <c r="N412" i="9" s="1"/>
  <c r="P307" i="9"/>
  <c r="N307" i="9" s="1"/>
  <c r="P329" i="9"/>
  <c r="N329" i="9" s="1"/>
  <c r="P339" i="9"/>
  <c r="N339" i="9" s="1"/>
  <c r="P448" i="9"/>
  <c r="N448" i="9" s="1"/>
  <c r="P458" i="9"/>
  <c r="N458" i="9" s="1"/>
  <c r="P467" i="9"/>
  <c r="N467" i="9" s="1"/>
  <c r="P472" i="9"/>
  <c r="N472" i="9" s="1"/>
  <c r="P486" i="9"/>
  <c r="N486" i="9" s="1"/>
  <c r="P443" i="9"/>
  <c r="N443" i="9" s="1"/>
  <c r="P305" i="9"/>
  <c r="N305" i="9" s="1"/>
  <c r="P372" i="9"/>
  <c r="N372" i="9" s="1"/>
  <c r="P386" i="9"/>
  <c r="N386" i="9" s="1"/>
  <c r="P429" i="9"/>
  <c r="N429" i="9" s="1"/>
  <c r="P439" i="9"/>
  <c r="N439" i="9" s="1"/>
  <c r="P444" i="9"/>
  <c r="N444" i="9" s="1"/>
  <c r="P456" i="9"/>
  <c r="N456" i="9" s="1"/>
  <c r="P478" i="9"/>
  <c r="N478" i="9" s="1"/>
  <c r="P480" i="9"/>
  <c r="N480" i="9" s="1"/>
  <c r="P320" i="9"/>
  <c r="N320" i="9" s="1"/>
  <c r="P353" i="9"/>
  <c r="N353" i="9" s="1"/>
  <c r="P357" i="9"/>
  <c r="N357" i="9" s="1"/>
  <c r="P382" i="9"/>
  <c r="N382" i="9" s="1"/>
  <c r="P403" i="9"/>
  <c r="N403" i="9" s="1"/>
  <c r="P410" i="9"/>
  <c r="N410" i="9" s="1"/>
  <c r="P473" i="9"/>
  <c r="N473" i="9" s="1"/>
  <c r="P308" i="9"/>
  <c r="N308" i="9" s="1"/>
  <c r="P348" i="9"/>
  <c r="N348" i="9" s="1"/>
  <c r="P358" i="9"/>
  <c r="N358" i="9" s="1"/>
  <c r="P366" i="9"/>
  <c r="N366" i="9" s="1"/>
  <c r="P374" i="9"/>
  <c r="N374" i="9" s="1"/>
  <c r="P387" i="9"/>
  <c r="N387" i="9" s="1"/>
  <c r="P396" i="9"/>
  <c r="N396" i="9" s="1"/>
  <c r="P414" i="9"/>
  <c r="N414" i="9" s="1"/>
  <c r="P469" i="9"/>
  <c r="N469" i="9" s="1"/>
  <c r="P492" i="9"/>
  <c r="N492" i="9" s="1"/>
  <c r="P360" i="9"/>
  <c r="N360" i="9" s="1"/>
  <c r="P401" i="9"/>
  <c r="N401" i="9" s="1"/>
  <c r="P426" i="9"/>
  <c r="N426" i="9" s="1"/>
  <c r="P442" i="9"/>
  <c r="N442" i="9" s="1"/>
  <c r="P465" i="9"/>
  <c r="N465" i="9" s="1"/>
  <c r="P1527" i="9"/>
  <c r="N1527" i="9" s="1"/>
  <c r="P1464" i="9"/>
  <c r="N1464" i="9" s="1"/>
  <c r="P1466" i="9"/>
  <c r="N1466" i="9" s="1"/>
  <c r="P1467" i="9"/>
  <c r="N1467" i="9" s="1"/>
  <c r="P1519" i="9"/>
  <c r="N1519" i="9" s="1"/>
  <c r="P1462" i="9"/>
  <c r="N1462" i="9" s="1"/>
  <c r="P1465" i="9"/>
  <c r="N1465" i="9" s="1"/>
  <c r="P1471" i="9"/>
  <c r="N1471" i="9" s="1"/>
  <c r="P1480" i="9"/>
  <c r="N1480" i="9" s="1"/>
  <c r="P1493" i="9"/>
  <c r="N1493" i="9" s="1"/>
  <c r="P1521" i="9"/>
  <c r="N1521" i="9" s="1"/>
  <c r="P1522" i="9"/>
  <c r="N1522" i="9" s="1"/>
  <c r="P1525" i="9"/>
  <c r="N1525" i="9" s="1"/>
  <c r="P1460" i="9"/>
  <c r="N1460" i="9" s="1"/>
  <c r="P1461" i="9"/>
  <c r="N1461" i="9" s="1"/>
  <c r="P1468" i="9"/>
  <c r="N1468" i="9" s="1"/>
  <c r="P1477" i="9"/>
  <c r="N1477" i="9" s="1"/>
  <c r="P1481" i="9"/>
  <c r="N1481" i="9" s="1"/>
  <c r="P1507" i="9"/>
  <c r="N1507" i="9" s="1"/>
  <c r="P1529" i="9"/>
  <c r="N1529" i="9" s="1"/>
  <c r="P1472" i="9"/>
  <c r="N1472" i="9" s="1"/>
  <c r="P1484" i="9"/>
  <c r="N1484" i="9" s="1"/>
  <c r="P1505" i="9"/>
  <c r="N1505" i="9" s="1"/>
  <c r="P1524" i="9"/>
  <c r="N1524" i="9" s="1"/>
  <c r="P1531" i="9"/>
  <c r="N1531" i="9" s="1"/>
  <c r="P1463" i="9"/>
  <c r="N1463" i="9" s="1"/>
  <c r="P1470" i="9"/>
  <c r="N1470" i="9" s="1"/>
  <c r="P1473" i="9"/>
  <c r="N1473" i="9" s="1"/>
  <c r="P1475" i="9"/>
  <c r="N1475" i="9" s="1"/>
  <c r="P1478" i="9"/>
  <c r="N1478" i="9" s="1"/>
  <c r="P1479" i="9"/>
  <c r="N1479" i="9" s="1"/>
  <c r="P1485" i="9"/>
  <c r="N1485" i="9" s="1"/>
  <c r="P1489" i="9"/>
  <c r="N1489" i="9" s="1"/>
  <c r="P1497" i="9"/>
  <c r="N1497" i="9" s="1"/>
  <c r="P1499" i="9"/>
  <c r="N1499" i="9" s="1"/>
  <c r="P1502" i="9"/>
  <c r="N1502" i="9" s="1"/>
  <c r="P1512" i="9"/>
  <c r="N1512" i="9" s="1"/>
  <c r="P1518" i="9"/>
  <c r="N1518" i="9" s="1"/>
  <c r="P1474" i="9"/>
  <c r="N1474" i="9" s="1"/>
  <c r="P1487" i="9"/>
  <c r="N1487" i="9" s="1"/>
  <c r="P1490" i="9"/>
  <c r="N1490" i="9" s="1"/>
  <c r="P1495" i="9"/>
  <c r="N1495" i="9" s="1"/>
  <c r="P1503" i="9"/>
  <c r="N1503" i="9" s="1"/>
  <c r="P1506" i="9"/>
  <c r="N1506" i="9" s="1"/>
  <c r="P1510" i="9"/>
  <c r="N1510" i="9" s="1"/>
  <c r="P1513" i="9"/>
  <c r="N1513" i="9" s="1"/>
  <c r="P1530" i="9"/>
  <c r="N1530" i="9" s="1"/>
  <c r="P1482" i="9"/>
  <c r="N1482" i="9" s="1"/>
  <c r="P1501" i="9"/>
  <c r="N1501" i="9" s="1"/>
  <c r="P1511" i="9"/>
  <c r="N1511" i="9" s="1"/>
  <c r="P1532" i="9"/>
  <c r="N1532" i="9" s="1"/>
  <c r="P1515" i="9"/>
  <c r="N1515" i="9" s="1"/>
  <c r="P1517" i="9"/>
  <c r="N1517" i="9" s="1"/>
  <c r="P1523" i="9"/>
  <c r="N1523" i="9" s="1"/>
  <c r="P1526" i="9"/>
  <c r="N1526" i="9" s="1"/>
  <c r="P1486" i="9"/>
  <c r="N1486" i="9" s="1"/>
  <c r="P1488" i="9"/>
  <c r="N1488" i="9" s="1"/>
  <c r="P1500" i="9"/>
  <c r="N1500" i="9" s="1"/>
  <c r="P1508" i="9"/>
  <c r="N1508" i="9" s="1"/>
  <c r="P1514" i="9"/>
  <c r="N1514" i="9" s="1"/>
  <c r="P1491" i="9"/>
  <c r="N1491" i="9" s="1"/>
  <c r="P1498" i="9"/>
  <c r="N1498" i="9" s="1"/>
  <c r="P1496" i="9"/>
  <c r="N1496" i="9" s="1"/>
  <c r="P1516" i="9"/>
  <c r="N1516" i="9" s="1"/>
  <c r="P1469" i="9"/>
  <c r="N1469" i="9" s="1"/>
  <c r="P1483" i="9"/>
  <c r="N1483" i="9" s="1"/>
  <c r="P1492" i="9"/>
  <c r="N1492" i="9" s="1"/>
  <c r="P1509" i="9"/>
  <c r="N1509" i="9" s="1"/>
  <c r="P1520" i="9"/>
  <c r="N1520" i="9" s="1"/>
  <c r="P1528" i="9"/>
  <c r="N1528" i="9" s="1"/>
  <c r="P1533" i="9"/>
  <c r="N1533" i="9" s="1"/>
  <c r="P1504" i="9"/>
  <c r="N1504" i="9" s="1"/>
  <c r="P1476" i="9"/>
  <c r="N1476" i="9" s="1"/>
  <c r="P1494" i="9"/>
  <c r="N1494" i="9" s="1"/>
  <c r="P1459" i="9"/>
  <c r="N1459" i="9" s="1"/>
  <c r="P621" i="9"/>
  <c r="N621" i="9" s="1"/>
  <c r="P648" i="9"/>
  <c r="N648" i="9" s="1"/>
  <c r="P689" i="9"/>
  <c r="N689" i="9" s="1"/>
  <c r="P591" i="9"/>
  <c r="N591" i="9" s="1"/>
  <c r="P593" i="9"/>
  <c r="N593" i="9" s="1"/>
  <c r="P630" i="9"/>
  <c r="N630" i="9" s="1"/>
  <c r="P653" i="9"/>
  <c r="N653" i="9" s="1"/>
  <c r="P601" i="9"/>
  <c r="N601" i="9" s="1"/>
  <c r="P655" i="9"/>
  <c r="N655" i="9" s="1"/>
  <c r="P680" i="9"/>
  <c r="N680" i="9" s="1"/>
  <c r="P706" i="9"/>
  <c r="N706" i="9" s="1"/>
  <c r="P577" i="9"/>
  <c r="N577" i="9" s="1"/>
  <c r="P592" i="9"/>
  <c r="N592" i="9" s="1"/>
  <c r="P611" i="9"/>
  <c r="N611" i="9" s="1"/>
  <c r="P665" i="9"/>
  <c r="N665" i="9" s="1"/>
  <c r="P566" i="9"/>
  <c r="N566" i="9" s="1"/>
  <c r="P596" i="9"/>
  <c r="N596" i="9" s="1"/>
  <c r="P615" i="9"/>
  <c r="N615" i="9" s="1"/>
  <c r="P617" i="9"/>
  <c r="N617" i="9" s="1"/>
  <c r="P668" i="9"/>
  <c r="N668" i="9" s="1"/>
  <c r="P686" i="9"/>
  <c r="N686" i="9" s="1"/>
  <c r="P570" i="9"/>
  <c r="N570" i="9" s="1"/>
  <c r="P597" i="9"/>
  <c r="N597" i="9" s="1"/>
  <c r="P642" i="9"/>
  <c r="N642" i="9" s="1"/>
  <c r="P654" i="9"/>
  <c r="N654" i="9" s="1"/>
  <c r="P660" i="9"/>
  <c r="N660" i="9" s="1"/>
  <c r="P677" i="9"/>
  <c r="N677" i="9" s="1"/>
  <c r="P708" i="9"/>
  <c r="N708" i="9" s="1"/>
  <c r="P564" i="9"/>
  <c r="N564" i="9" s="1"/>
  <c r="P584" i="9"/>
  <c r="N584" i="9" s="1"/>
  <c r="P605" i="9"/>
  <c r="N605" i="9" s="1"/>
  <c r="P608" i="9"/>
  <c r="N608" i="9" s="1"/>
  <c r="P636" i="9"/>
  <c r="N636" i="9" s="1"/>
  <c r="P644" i="9"/>
  <c r="N644" i="9" s="1"/>
  <c r="P664" i="9"/>
  <c r="N664" i="9" s="1"/>
  <c r="P667" i="9"/>
  <c r="N667" i="9" s="1"/>
  <c r="P683" i="9"/>
  <c r="N683" i="9" s="1"/>
  <c r="P699" i="9"/>
  <c r="N699" i="9" s="1"/>
  <c r="P700" i="9"/>
  <c r="N700" i="9" s="1"/>
  <c r="P594" i="9"/>
  <c r="N594" i="9" s="1"/>
  <c r="P600" i="9"/>
  <c r="N600" i="9" s="1"/>
  <c r="P604" i="9"/>
  <c r="N604" i="9" s="1"/>
  <c r="P612" i="9"/>
  <c r="N612" i="9" s="1"/>
  <c r="P618" i="9"/>
  <c r="N618" i="9" s="1"/>
  <c r="P620" i="9"/>
  <c r="N620" i="9" s="1"/>
  <c r="P627" i="9"/>
  <c r="N627" i="9" s="1"/>
  <c r="P632" i="9"/>
  <c r="N632" i="9" s="1"/>
  <c r="P641" i="9"/>
  <c r="N641" i="9" s="1"/>
  <c r="P661" i="9"/>
  <c r="N661" i="9" s="1"/>
  <c r="P695" i="9"/>
  <c r="N695" i="9" s="1"/>
  <c r="P710" i="9"/>
  <c r="N710" i="9" s="1"/>
  <c r="P567" i="9"/>
  <c r="N567" i="9" s="1"/>
  <c r="P580" i="9"/>
  <c r="N580" i="9" s="1"/>
  <c r="P587" i="9"/>
  <c r="N587" i="9" s="1"/>
  <c r="P610" i="9"/>
  <c r="N610" i="9" s="1"/>
  <c r="P629" i="9"/>
  <c r="N629" i="9" s="1"/>
  <c r="P666" i="9"/>
  <c r="N666" i="9" s="1"/>
  <c r="P670" i="9"/>
  <c r="N670" i="9" s="1"/>
  <c r="P688" i="9"/>
  <c r="N688" i="9" s="1"/>
  <c r="P690" i="9"/>
  <c r="N690" i="9" s="1"/>
  <c r="P709" i="9"/>
  <c r="N709" i="9" s="1"/>
  <c r="P579" i="9"/>
  <c r="N579" i="9" s="1"/>
  <c r="P634" i="9"/>
  <c r="N634" i="9" s="1"/>
  <c r="P672" i="9"/>
  <c r="N672" i="9" s="1"/>
  <c r="P694" i="9"/>
  <c r="N694" i="9" s="1"/>
  <c r="P698" i="9"/>
  <c r="N698" i="9" s="1"/>
  <c r="P598" i="9"/>
  <c r="N598" i="9" s="1"/>
  <c r="P613" i="9"/>
  <c r="N613" i="9" s="1"/>
  <c r="P646" i="9"/>
  <c r="N646" i="9" s="1"/>
  <c r="P669" i="9"/>
  <c r="N669" i="9" s="1"/>
  <c r="P673" i="9"/>
  <c r="N673" i="9" s="1"/>
  <c r="P681" i="9"/>
  <c r="N681" i="9" s="1"/>
  <c r="P684" i="9"/>
  <c r="N684" i="9" s="1"/>
  <c r="P588" i="9"/>
  <c r="N588" i="9" s="1"/>
  <c r="P657" i="9"/>
  <c r="N657" i="9" s="1"/>
  <c r="P659" i="9"/>
  <c r="N659" i="9" s="1"/>
  <c r="P691" i="9"/>
  <c r="N691" i="9" s="1"/>
  <c r="P693" i="9"/>
  <c r="N693" i="9" s="1"/>
  <c r="P702" i="9"/>
  <c r="N702" i="9" s="1"/>
  <c r="P572" i="9"/>
  <c r="N572" i="9" s="1"/>
  <c r="P575" i="9"/>
  <c r="N575" i="9" s="1"/>
  <c r="P578" i="9"/>
  <c r="N578" i="9" s="1"/>
  <c r="P581" i="9"/>
  <c r="N581" i="9" s="1"/>
  <c r="P606" i="9"/>
  <c r="N606" i="9" s="1"/>
  <c r="P616" i="9"/>
  <c r="N616" i="9" s="1"/>
  <c r="P674" i="9"/>
  <c r="N674" i="9" s="1"/>
  <c r="P692" i="9"/>
  <c r="N692" i="9" s="1"/>
  <c r="P701" i="9"/>
  <c r="N701" i="9" s="1"/>
  <c r="P707" i="9"/>
  <c r="N707" i="9" s="1"/>
  <c r="P569" i="9"/>
  <c r="N569" i="9" s="1"/>
  <c r="P585" i="9"/>
  <c r="N585" i="9" s="1"/>
  <c r="P622" i="9"/>
  <c r="N622" i="9" s="1"/>
  <c r="P643" i="9"/>
  <c r="N643" i="9" s="1"/>
  <c r="P651" i="9"/>
  <c r="N651" i="9" s="1"/>
  <c r="P652" i="9"/>
  <c r="N652" i="9" s="1"/>
  <c r="P656" i="9"/>
  <c r="N656" i="9" s="1"/>
  <c r="P676" i="9"/>
  <c r="N676" i="9" s="1"/>
  <c r="P696" i="9"/>
  <c r="N696" i="9" s="1"/>
  <c r="P573" i="9"/>
  <c r="N573" i="9" s="1"/>
  <c r="P586" i="9"/>
  <c r="N586" i="9" s="1"/>
  <c r="P599" i="9"/>
  <c r="N599" i="9" s="1"/>
  <c r="P631" i="9"/>
  <c r="N631" i="9" s="1"/>
  <c r="P638" i="9"/>
  <c r="N638" i="9" s="1"/>
  <c r="P679" i="9"/>
  <c r="N679" i="9" s="1"/>
  <c r="P685" i="9"/>
  <c r="N685" i="9" s="1"/>
  <c r="P703" i="9"/>
  <c r="N703" i="9" s="1"/>
  <c r="P705" i="9"/>
  <c r="N705" i="9" s="1"/>
  <c r="P565" i="9"/>
  <c r="N565" i="9" s="1"/>
  <c r="P590" i="9"/>
  <c r="N590" i="9" s="1"/>
  <c r="P624" i="9"/>
  <c r="N624" i="9" s="1"/>
  <c r="P625" i="9"/>
  <c r="N625" i="9" s="1"/>
  <c r="P626" i="9"/>
  <c r="N626" i="9" s="1"/>
  <c r="P633" i="9"/>
  <c r="N633" i="9" s="1"/>
  <c r="P647" i="9"/>
  <c r="N647" i="9" s="1"/>
  <c r="P650" i="9"/>
  <c r="N650" i="9" s="1"/>
  <c r="P682" i="9"/>
  <c r="N682" i="9" s="1"/>
  <c r="P589" i="9"/>
  <c r="N589" i="9" s="1"/>
  <c r="P607" i="9"/>
  <c r="N607" i="9" s="1"/>
  <c r="P609" i="9"/>
  <c r="N609" i="9" s="1"/>
  <c r="P635" i="9"/>
  <c r="N635" i="9" s="1"/>
  <c r="P658" i="9"/>
  <c r="N658" i="9" s="1"/>
  <c r="P687" i="9"/>
  <c r="N687" i="9" s="1"/>
  <c r="P697" i="9"/>
  <c r="N697" i="9" s="1"/>
  <c r="P571" i="9"/>
  <c r="N571" i="9" s="1"/>
  <c r="P582" i="9"/>
  <c r="N582" i="9" s="1"/>
  <c r="P595" i="9"/>
  <c r="N595" i="9" s="1"/>
  <c r="P614" i="9"/>
  <c r="N614" i="9" s="1"/>
  <c r="P619" i="9"/>
  <c r="N619" i="9" s="1"/>
  <c r="P637" i="9"/>
  <c r="N637" i="9" s="1"/>
  <c r="P639" i="9"/>
  <c r="N639" i="9" s="1"/>
  <c r="P645" i="9"/>
  <c r="N645" i="9" s="1"/>
  <c r="P704" i="9"/>
  <c r="N704" i="9" s="1"/>
  <c r="P568" i="9"/>
  <c r="N568" i="9" s="1"/>
  <c r="P583" i="9"/>
  <c r="N583" i="9" s="1"/>
  <c r="P662" i="9"/>
  <c r="N662" i="9" s="1"/>
  <c r="P663" i="9"/>
  <c r="N663" i="9" s="1"/>
  <c r="P671" i="9"/>
  <c r="N671" i="9" s="1"/>
  <c r="P574" i="9"/>
  <c r="N574" i="9" s="1"/>
  <c r="P602" i="9"/>
  <c r="N602" i="9" s="1"/>
  <c r="P603" i="9"/>
  <c r="N603" i="9" s="1"/>
  <c r="P623" i="9"/>
  <c r="N623" i="9" s="1"/>
  <c r="P628" i="9"/>
  <c r="N628" i="9" s="1"/>
  <c r="P640" i="9"/>
  <c r="N640" i="9" s="1"/>
  <c r="P649" i="9"/>
  <c r="N649" i="9" s="1"/>
  <c r="P675" i="9"/>
  <c r="N675" i="9" s="1"/>
  <c r="P678" i="9"/>
  <c r="N678" i="9" s="1"/>
  <c r="P852" i="9"/>
  <c r="N852" i="9" s="1"/>
  <c r="P872" i="9"/>
  <c r="N872" i="9" s="1"/>
  <c r="P875" i="9"/>
  <c r="N875" i="9" s="1"/>
  <c r="P885" i="9"/>
  <c r="N885" i="9" s="1"/>
  <c r="P960" i="9"/>
  <c r="N960" i="9" s="1"/>
  <c r="P963" i="9"/>
  <c r="N963" i="9" s="1"/>
  <c r="P993" i="9"/>
  <c r="N993" i="9" s="1"/>
  <c r="P1025" i="9"/>
  <c r="N1025" i="9" s="1"/>
  <c r="P876" i="9"/>
  <c r="N876" i="9" s="1"/>
  <c r="P967" i="9"/>
  <c r="N967" i="9" s="1"/>
  <c r="P1005" i="9"/>
  <c r="N1005" i="9" s="1"/>
  <c r="P1040" i="9"/>
  <c r="N1040" i="9" s="1"/>
  <c r="P867" i="9"/>
  <c r="N867" i="9" s="1"/>
  <c r="P924" i="9"/>
  <c r="N924" i="9" s="1"/>
  <c r="P990" i="9"/>
  <c r="N990" i="9" s="1"/>
  <c r="P1036" i="9"/>
  <c r="N1036" i="9" s="1"/>
  <c r="P1037" i="9"/>
  <c r="N1037" i="9" s="1"/>
  <c r="P1043" i="9"/>
  <c r="N1043" i="9" s="1"/>
  <c r="P1045" i="9"/>
  <c r="N1045" i="9" s="1"/>
  <c r="P1054" i="9"/>
  <c r="N1054" i="9" s="1"/>
  <c r="P1061" i="9"/>
  <c r="N1061" i="9" s="1"/>
  <c r="P834" i="9"/>
  <c r="N834" i="9" s="1"/>
  <c r="P837" i="9"/>
  <c r="N837" i="9" s="1"/>
  <c r="P844" i="9"/>
  <c r="N844" i="9" s="1"/>
  <c r="P845" i="9"/>
  <c r="N845" i="9" s="1"/>
  <c r="P865" i="9"/>
  <c r="N865" i="9" s="1"/>
  <c r="P870" i="9"/>
  <c r="N870" i="9" s="1"/>
  <c r="P931" i="9"/>
  <c r="N931" i="9" s="1"/>
  <c r="P937" i="9"/>
  <c r="N937" i="9" s="1"/>
  <c r="P956" i="9"/>
  <c r="N956" i="9" s="1"/>
  <c r="P989" i="9"/>
  <c r="N989" i="9" s="1"/>
  <c r="P1016" i="9"/>
  <c r="N1016" i="9" s="1"/>
  <c r="P1017" i="9"/>
  <c r="N1017" i="9" s="1"/>
  <c r="P1027" i="9"/>
  <c r="N1027" i="9" s="1"/>
  <c r="P1030" i="9"/>
  <c r="N1030" i="9" s="1"/>
  <c r="P1064" i="9"/>
  <c r="N1064" i="9" s="1"/>
  <c r="P987" i="9"/>
  <c r="N987" i="9" s="1"/>
  <c r="P828" i="9"/>
  <c r="N828" i="9" s="1"/>
  <c r="P857" i="9"/>
  <c r="N857" i="9" s="1"/>
  <c r="P866" i="9"/>
  <c r="N866" i="9" s="1"/>
  <c r="P901" i="9"/>
  <c r="N901" i="9" s="1"/>
  <c r="P951" i="9"/>
  <c r="N951" i="9" s="1"/>
  <c r="P955" i="9"/>
  <c r="N955" i="9" s="1"/>
  <c r="P973" i="9"/>
  <c r="N973" i="9" s="1"/>
  <c r="P988" i="9"/>
  <c r="N988" i="9" s="1"/>
  <c r="P1021" i="9"/>
  <c r="N1021" i="9" s="1"/>
  <c r="P1069" i="9"/>
  <c r="N1069" i="9" s="1"/>
  <c r="P879" i="9"/>
  <c r="N879" i="9" s="1"/>
  <c r="P944" i="9"/>
  <c r="N944" i="9" s="1"/>
  <c r="P995" i="9"/>
  <c r="N995" i="9" s="1"/>
  <c r="P1013" i="9"/>
  <c r="N1013" i="9" s="1"/>
  <c r="P1041" i="9"/>
  <c r="N1041" i="9" s="1"/>
  <c r="P1072" i="9"/>
  <c r="N1072" i="9" s="1"/>
  <c r="P835" i="9"/>
  <c r="N835" i="9" s="1"/>
  <c r="P918" i="9"/>
  <c r="N918" i="9" s="1"/>
  <c r="P927" i="9"/>
  <c r="N927" i="9" s="1"/>
  <c r="P928" i="9"/>
  <c r="N928" i="9" s="1"/>
  <c r="P1010" i="9"/>
  <c r="N1010" i="9" s="1"/>
  <c r="P1077" i="9"/>
  <c r="N1077" i="9" s="1"/>
  <c r="P888" i="9"/>
  <c r="N888" i="9" s="1"/>
  <c r="P933" i="9"/>
  <c r="N933" i="9" s="1"/>
  <c r="P961" i="9"/>
  <c r="N961" i="9" s="1"/>
  <c r="P971" i="9"/>
  <c r="N971" i="9" s="1"/>
  <c r="P1006" i="9"/>
  <c r="N1006" i="9" s="1"/>
  <c r="P1029" i="9"/>
  <c r="N1029" i="9" s="1"/>
  <c r="P858" i="9"/>
  <c r="N858" i="9" s="1"/>
  <c r="P905" i="9"/>
  <c r="N905" i="9" s="1"/>
  <c r="P916" i="9"/>
  <c r="N916" i="9" s="1"/>
  <c r="P943" i="9"/>
  <c r="N943" i="9" s="1"/>
  <c r="P972" i="9"/>
  <c r="N972" i="9" s="1"/>
  <c r="P996" i="9"/>
  <c r="N996" i="9" s="1"/>
  <c r="P1002" i="9"/>
  <c r="N1002" i="9" s="1"/>
  <c r="P1039" i="9"/>
  <c r="N1039" i="9" s="1"/>
  <c r="P1042" i="9"/>
  <c r="N1042" i="9" s="1"/>
  <c r="P829" i="9"/>
  <c r="N829" i="9" s="1"/>
  <c r="P854" i="9"/>
  <c r="N854" i="9" s="1"/>
  <c r="P856" i="9"/>
  <c r="N856" i="9" s="1"/>
  <c r="P878" i="9"/>
  <c r="N878" i="9" s="1"/>
  <c r="P902" i="9"/>
  <c r="N902" i="9" s="1"/>
  <c r="P920" i="9"/>
  <c r="N920" i="9" s="1"/>
  <c r="P934" i="9"/>
  <c r="N934" i="9" s="1"/>
  <c r="P950" i="9"/>
  <c r="N950" i="9" s="1"/>
  <c r="P962" i="9"/>
  <c r="N962" i="9" s="1"/>
  <c r="P1001" i="9"/>
  <c r="N1001" i="9" s="1"/>
  <c r="P1050" i="9"/>
  <c r="N1050" i="9" s="1"/>
  <c r="P827" i="9"/>
  <c r="N827" i="9" s="1"/>
  <c r="P838" i="9"/>
  <c r="N838" i="9" s="1"/>
  <c r="P843" i="9"/>
  <c r="N843" i="9" s="1"/>
  <c r="P938" i="9"/>
  <c r="N938" i="9" s="1"/>
  <c r="P957" i="9"/>
  <c r="N957" i="9" s="1"/>
  <c r="P966" i="9"/>
  <c r="N966" i="9" s="1"/>
  <c r="P1031" i="9"/>
  <c r="N1031" i="9" s="1"/>
  <c r="P1044" i="9"/>
  <c r="N1044" i="9" s="1"/>
  <c r="P1052" i="9"/>
  <c r="N1052" i="9" s="1"/>
  <c r="P1070" i="9"/>
  <c r="N1070" i="9" s="1"/>
  <c r="P849" i="9"/>
  <c r="N849" i="9" s="1"/>
  <c r="P855" i="9"/>
  <c r="N855" i="9" s="1"/>
  <c r="P900" i="9"/>
  <c r="N900" i="9" s="1"/>
  <c r="P915" i="9"/>
  <c r="N915" i="9" s="1"/>
  <c r="P917" i="9"/>
  <c r="N917" i="9" s="1"/>
  <c r="P981" i="9"/>
  <c r="N981" i="9" s="1"/>
  <c r="P886" i="9"/>
  <c r="N886" i="9" s="1"/>
  <c r="P958" i="9"/>
  <c r="N958" i="9" s="1"/>
  <c r="P975" i="9"/>
  <c r="N975" i="9" s="1"/>
  <c r="P1046" i="9"/>
  <c r="N1046" i="9" s="1"/>
  <c r="P1059" i="9"/>
  <c r="N1059" i="9" s="1"/>
  <c r="P1071" i="9"/>
  <c r="N1071" i="9" s="1"/>
  <c r="P864" i="9"/>
  <c r="N864" i="9" s="1"/>
  <c r="P910" i="9"/>
  <c r="N910" i="9" s="1"/>
  <c r="P913" i="9"/>
  <c r="N913" i="9" s="1"/>
  <c r="P946" i="9"/>
  <c r="N946" i="9" s="1"/>
  <c r="P947" i="9"/>
  <c r="N947" i="9" s="1"/>
  <c r="P968" i="9"/>
  <c r="N968" i="9" s="1"/>
  <c r="P982" i="9"/>
  <c r="N982" i="9" s="1"/>
  <c r="P1009" i="9"/>
  <c r="N1009" i="9" s="1"/>
  <c r="P1015" i="9"/>
  <c r="N1015" i="9" s="1"/>
  <c r="P1038" i="9"/>
  <c r="N1038" i="9" s="1"/>
  <c r="P1060" i="9"/>
  <c r="N1060" i="9" s="1"/>
  <c r="P1062" i="9"/>
  <c r="N1062" i="9" s="1"/>
  <c r="P1073" i="9"/>
  <c r="N1073" i="9" s="1"/>
  <c r="P833" i="9"/>
  <c r="N833" i="9" s="1"/>
  <c r="P847" i="9"/>
  <c r="N847" i="9" s="1"/>
  <c r="P891" i="9"/>
  <c r="N891" i="9" s="1"/>
  <c r="P912" i="9"/>
  <c r="N912" i="9" s="1"/>
  <c r="P994" i="9"/>
  <c r="N994" i="9" s="1"/>
  <c r="P1003" i="9"/>
  <c r="N1003" i="9" s="1"/>
  <c r="P1022" i="9"/>
  <c r="N1022" i="9" s="1"/>
  <c r="P1032" i="9"/>
  <c r="N1032" i="9" s="1"/>
  <c r="P884" i="9"/>
  <c r="N884" i="9" s="1"/>
  <c r="P911" i="9"/>
  <c r="N911" i="9" s="1"/>
  <c r="P926" i="9"/>
  <c r="N926" i="9" s="1"/>
  <c r="P932" i="9"/>
  <c r="N932" i="9" s="1"/>
  <c r="P940" i="9"/>
  <c r="N940" i="9" s="1"/>
  <c r="P1004" i="9"/>
  <c r="N1004" i="9" s="1"/>
  <c r="P1033" i="9"/>
  <c r="N1033" i="9" s="1"/>
  <c r="P1057" i="9"/>
  <c r="N1057" i="9" s="1"/>
  <c r="P841" i="9"/>
  <c r="N841" i="9" s="1"/>
  <c r="P862" i="9"/>
  <c r="N862" i="9" s="1"/>
  <c r="P999" i="9"/>
  <c r="N999" i="9" s="1"/>
  <c r="P1024" i="9"/>
  <c r="N1024" i="9" s="1"/>
  <c r="P1066" i="9"/>
  <c r="N1066" i="9" s="1"/>
  <c r="P832" i="9"/>
  <c r="N832" i="9" s="1"/>
  <c r="P980" i="9"/>
  <c r="N980" i="9" s="1"/>
  <c r="P991" i="9"/>
  <c r="N991" i="9" s="1"/>
  <c r="P1028" i="9"/>
  <c r="N1028" i="9" s="1"/>
  <c r="P1035" i="9"/>
  <c r="N1035" i="9" s="1"/>
  <c r="P1065" i="9"/>
  <c r="N1065" i="9" s="1"/>
  <c r="P868" i="9"/>
  <c r="N868" i="9" s="1"/>
  <c r="P873" i="9"/>
  <c r="N873" i="9" s="1"/>
  <c r="P874" i="9"/>
  <c r="N874" i="9" s="1"/>
  <c r="P883" i="9"/>
  <c r="N883" i="9" s="1"/>
  <c r="P936" i="9"/>
  <c r="N936" i="9" s="1"/>
  <c r="P1008" i="9"/>
  <c r="N1008" i="9" s="1"/>
  <c r="P850" i="9"/>
  <c r="N850" i="9" s="1"/>
  <c r="P853" i="9"/>
  <c r="N853" i="9" s="1"/>
  <c r="P925" i="9"/>
  <c r="N925" i="9" s="1"/>
  <c r="P1000" i="9"/>
  <c r="N1000" i="9" s="1"/>
  <c r="P1012" i="9"/>
  <c r="N1012" i="9" s="1"/>
  <c r="P1023" i="9"/>
  <c r="N1023" i="9" s="1"/>
  <c r="P839" i="9"/>
  <c r="N839" i="9" s="1"/>
  <c r="P871" i="9"/>
  <c r="N871" i="9" s="1"/>
  <c r="P908" i="9"/>
  <c r="N908" i="9" s="1"/>
  <c r="P959" i="9"/>
  <c r="N959" i="9" s="1"/>
  <c r="P978" i="9"/>
  <c r="N978" i="9" s="1"/>
  <c r="P984" i="9"/>
  <c r="N984" i="9" s="1"/>
  <c r="P997" i="9"/>
  <c r="N997" i="9" s="1"/>
  <c r="P1055" i="9"/>
  <c r="N1055" i="9" s="1"/>
  <c r="P882" i="9"/>
  <c r="N882" i="9" s="1"/>
  <c r="P890" i="9"/>
  <c r="N890" i="9" s="1"/>
  <c r="P897" i="9"/>
  <c r="N897" i="9" s="1"/>
  <c r="P898" i="9"/>
  <c r="N898" i="9" s="1"/>
  <c r="P899" i="9"/>
  <c r="N899" i="9" s="1"/>
  <c r="P914" i="9"/>
  <c r="N914" i="9" s="1"/>
  <c r="P970" i="9"/>
  <c r="N970" i="9" s="1"/>
  <c r="P985" i="9"/>
  <c r="N985" i="9" s="1"/>
  <c r="P1014" i="9"/>
  <c r="N1014" i="9" s="1"/>
  <c r="P1056" i="9"/>
  <c r="N1056" i="9" s="1"/>
  <c r="P1063" i="9"/>
  <c r="N1063" i="9" s="1"/>
  <c r="P1068" i="9"/>
  <c r="N1068" i="9" s="1"/>
  <c r="P848" i="9"/>
  <c r="N848" i="9" s="1"/>
  <c r="P896" i="9"/>
  <c r="N896" i="9" s="1"/>
  <c r="P941" i="9"/>
  <c r="N941" i="9" s="1"/>
  <c r="P964" i="9"/>
  <c r="N964" i="9" s="1"/>
  <c r="P906" i="9"/>
  <c r="N906" i="9" s="1"/>
  <c r="P976" i="9"/>
  <c r="N976" i="9" s="1"/>
  <c r="P983" i="9"/>
  <c r="N983" i="9" s="1"/>
  <c r="P1048" i="9"/>
  <c r="N1048" i="9" s="1"/>
  <c r="P1074" i="9"/>
  <c r="N1074" i="9" s="1"/>
  <c r="P929" i="9"/>
  <c r="N929" i="9" s="1"/>
  <c r="P840" i="9"/>
  <c r="N840" i="9" s="1"/>
  <c r="P869" i="9"/>
  <c r="N869" i="9" s="1"/>
  <c r="P881" i="9"/>
  <c r="N881" i="9" s="1"/>
  <c r="P930" i="9"/>
  <c r="N930" i="9" s="1"/>
  <c r="P935" i="9"/>
  <c r="N935" i="9" s="1"/>
  <c r="P939" i="9"/>
  <c r="N939" i="9" s="1"/>
  <c r="P969" i="9"/>
  <c r="N969" i="9" s="1"/>
  <c r="P1019" i="9"/>
  <c r="N1019" i="9" s="1"/>
  <c r="P1049" i="9"/>
  <c r="N1049" i="9" s="1"/>
  <c r="P1058" i="9"/>
  <c r="N1058" i="9" s="1"/>
  <c r="P1076" i="9"/>
  <c r="N1076" i="9" s="1"/>
  <c r="P952" i="9"/>
  <c r="N952" i="9" s="1"/>
  <c r="P1007" i="9"/>
  <c r="N1007" i="9" s="1"/>
  <c r="P846" i="9"/>
  <c r="N846" i="9" s="1"/>
  <c r="P861" i="9"/>
  <c r="N861" i="9" s="1"/>
  <c r="P863" i="9"/>
  <c r="N863" i="9" s="1"/>
  <c r="P887" i="9"/>
  <c r="N887" i="9" s="1"/>
  <c r="P894" i="9"/>
  <c r="N894" i="9" s="1"/>
  <c r="P903" i="9"/>
  <c r="N903" i="9" s="1"/>
  <c r="P919" i="9"/>
  <c r="N919" i="9" s="1"/>
  <c r="P948" i="9"/>
  <c r="N948" i="9" s="1"/>
  <c r="P1011" i="9"/>
  <c r="N1011" i="9" s="1"/>
  <c r="P1026" i="9"/>
  <c r="N1026" i="9" s="1"/>
  <c r="P859" i="9"/>
  <c r="N859" i="9" s="1"/>
  <c r="P921" i="9"/>
  <c r="N921" i="9" s="1"/>
  <c r="P1067" i="9"/>
  <c r="N1067" i="9" s="1"/>
  <c r="P909" i="9"/>
  <c r="N909" i="9" s="1"/>
  <c r="P965" i="9"/>
  <c r="N965" i="9" s="1"/>
  <c r="P1018" i="9"/>
  <c r="N1018" i="9" s="1"/>
  <c r="P1053" i="9"/>
  <c r="N1053" i="9" s="1"/>
  <c r="P860" i="9"/>
  <c r="N860" i="9" s="1"/>
  <c r="P892" i="9"/>
  <c r="N892" i="9" s="1"/>
  <c r="P907" i="9"/>
  <c r="N907" i="9" s="1"/>
  <c r="P977" i="9"/>
  <c r="N977" i="9" s="1"/>
  <c r="P1034" i="9"/>
  <c r="N1034" i="9" s="1"/>
  <c r="P830" i="9"/>
  <c r="N830" i="9" s="1"/>
  <c r="P893" i="9"/>
  <c r="N893" i="9" s="1"/>
  <c r="P1075" i="9"/>
  <c r="N1075" i="9" s="1"/>
  <c r="P831" i="9"/>
  <c r="N831" i="9" s="1"/>
  <c r="P836" i="9"/>
  <c r="N836" i="9" s="1"/>
  <c r="P851" i="9"/>
  <c r="N851" i="9" s="1"/>
  <c r="P877" i="9"/>
  <c r="N877" i="9" s="1"/>
  <c r="P895" i="9"/>
  <c r="N895" i="9" s="1"/>
  <c r="P945" i="9"/>
  <c r="N945" i="9" s="1"/>
  <c r="P954" i="9"/>
  <c r="N954" i="9" s="1"/>
  <c r="P974" i="9"/>
  <c r="N974" i="9" s="1"/>
  <c r="P1051" i="9"/>
  <c r="N1051" i="9" s="1"/>
  <c r="P880" i="9"/>
  <c r="N880" i="9" s="1"/>
  <c r="P923" i="9"/>
  <c r="N923" i="9" s="1"/>
  <c r="P979" i="9"/>
  <c r="N979" i="9" s="1"/>
  <c r="P1047" i="9"/>
  <c r="N1047" i="9" s="1"/>
  <c r="P842" i="9"/>
  <c r="N842" i="9" s="1"/>
  <c r="P889" i="9"/>
  <c r="N889" i="9" s="1"/>
  <c r="P942" i="9"/>
  <c r="N942" i="9" s="1"/>
  <c r="P953" i="9"/>
  <c r="N953" i="9" s="1"/>
  <c r="P998" i="9"/>
  <c r="N998" i="9" s="1"/>
  <c r="P1020" i="9"/>
  <c r="N1020" i="9" s="1"/>
  <c r="P904" i="9"/>
  <c r="N904" i="9" s="1"/>
  <c r="P922" i="9"/>
  <c r="N922" i="9" s="1"/>
  <c r="P949" i="9"/>
  <c r="N949" i="9" s="1"/>
  <c r="P986" i="9"/>
  <c r="N986" i="9" s="1"/>
  <c r="P992" i="9"/>
  <c r="N992" i="9" s="1"/>
  <c r="P729" i="9"/>
  <c r="N729" i="9" s="1"/>
  <c r="P760" i="9"/>
  <c r="N760" i="9" s="1"/>
  <c r="P765" i="9"/>
  <c r="N765" i="9" s="1"/>
  <c r="P781" i="9"/>
  <c r="N781" i="9" s="1"/>
  <c r="P799" i="9"/>
  <c r="N799" i="9" s="1"/>
  <c r="P813" i="9"/>
  <c r="N813" i="9" s="1"/>
  <c r="P826" i="9"/>
  <c r="N826" i="9" s="1"/>
  <c r="P725" i="9"/>
  <c r="N725" i="9" s="1"/>
  <c r="P736" i="9"/>
  <c r="N736" i="9" s="1"/>
  <c r="P737" i="9"/>
  <c r="N737" i="9" s="1"/>
  <c r="P740" i="9"/>
  <c r="N740" i="9" s="1"/>
  <c r="P754" i="9"/>
  <c r="N754" i="9" s="1"/>
  <c r="P762" i="9"/>
  <c r="N762" i="9" s="1"/>
  <c r="P772" i="9"/>
  <c r="N772" i="9" s="1"/>
  <c r="P774" i="9"/>
  <c r="N774" i="9" s="1"/>
  <c r="P803" i="9"/>
  <c r="N803" i="9" s="1"/>
  <c r="P821" i="9"/>
  <c r="N821" i="9" s="1"/>
  <c r="P721" i="9"/>
  <c r="N721" i="9" s="1"/>
  <c r="P732" i="9"/>
  <c r="N732" i="9" s="1"/>
  <c r="P751" i="9"/>
  <c r="N751" i="9" s="1"/>
  <c r="P755" i="9"/>
  <c r="N755" i="9" s="1"/>
  <c r="P773" i="9"/>
  <c r="N773" i="9" s="1"/>
  <c r="P793" i="9"/>
  <c r="N793" i="9" s="1"/>
  <c r="P802" i="9"/>
  <c r="N802" i="9" s="1"/>
  <c r="P763" i="9"/>
  <c r="N763" i="9" s="1"/>
  <c r="P777" i="9"/>
  <c r="N777" i="9" s="1"/>
  <c r="P785" i="9"/>
  <c r="N785" i="9" s="1"/>
  <c r="P792" i="9"/>
  <c r="N792" i="9" s="1"/>
  <c r="P812" i="9"/>
  <c r="N812" i="9" s="1"/>
  <c r="P818" i="9"/>
  <c r="N818" i="9" s="1"/>
  <c r="P747" i="9"/>
  <c r="N747" i="9" s="1"/>
  <c r="P749" i="9"/>
  <c r="N749" i="9" s="1"/>
  <c r="P779" i="9"/>
  <c r="N779" i="9" s="1"/>
  <c r="P784" i="9"/>
  <c r="N784" i="9" s="1"/>
  <c r="P789" i="9"/>
  <c r="N789" i="9" s="1"/>
  <c r="P795" i="9"/>
  <c r="N795" i="9" s="1"/>
  <c r="P713" i="9"/>
  <c r="N713" i="9" s="1"/>
  <c r="P730" i="9"/>
  <c r="N730" i="9" s="1"/>
  <c r="P714" i="9"/>
  <c r="N714" i="9" s="1"/>
  <c r="P759" i="9"/>
  <c r="N759" i="9" s="1"/>
  <c r="P770" i="9"/>
  <c r="N770" i="9" s="1"/>
  <c r="P775" i="9"/>
  <c r="N775" i="9" s="1"/>
  <c r="P796" i="9"/>
  <c r="N796" i="9" s="1"/>
  <c r="P800" i="9"/>
  <c r="N800" i="9" s="1"/>
  <c r="P816" i="9"/>
  <c r="N816" i="9" s="1"/>
  <c r="P728" i="9"/>
  <c r="N728" i="9" s="1"/>
  <c r="P741" i="9"/>
  <c r="N741" i="9" s="1"/>
  <c r="P744" i="9"/>
  <c r="N744" i="9" s="1"/>
  <c r="P757" i="9"/>
  <c r="N757" i="9" s="1"/>
  <c r="P758" i="9"/>
  <c r="N758" i="9" s="1"/>
  <c r="P769" i="9"/>
  <c r="N769" i="9" s="1"/>
  <c r="P778" i="9"/>
  <c r="N778" i="9" s="1"/>
  <c r="P804" i="9"/>
  <c r="N804" i="9" s="1"/>
  <c r="P815" i="9"/>
  <c r="N815" i="9" s="1"/>
  <c r="P735" i="9"/>
  <c r="N735" i="9" s="1"/>
  <c r="P745" i="9"/>
  <c r="N745" i="9" s="1"/>
  <c r="P748" i="9"/>
  <c r="N748" i="9" s="1"/>
  <c r="P753" i="9"/>
  <c r="N753" i="9" s="1"/>
  <c r="P764" i="9"/>
  <c r="N764" i="9" s="1"/>
  <c r="P767" i="9"/>
  <c r="N767" i="9" s="1"/>
  <c r="P768" i="9"/>
  <c r="N768" i="9" s="1"/>
  <c r="P787" i="9"/>
  <c r="N787" i="9" s="1"/>
  <c r="P723" i="9"/>
  <c r="N723" i="9" s="1"/>
  <c r="P726" i="9"/>
  <c r="N726" i="9" s="1"/>
  <c r="P739" i="9"/>
  <c r="N739" i="9" s="1"/>
  <c r="P752" i="9"/>
  <c r="N752" i="9" s="1"/>
  <c r="P761" i="9"/>
  <c r="N761" i="9" s="1"/>
  <c r="P766" i="9"/>
  <c r="N766" i="9" s="1"/>
  <c r="P780" i="9"/>
  <c r="N780" i="9" s="1"/>
  <c r="P782" i="9"/>
  <c r="N782" i="9" s="1"/>
  <c r="P791" i="9"/>
  <c r="N791" i="9" s="1"/>
  <c r="P805" i="9"/>
  <c r="N805" i="9" s="1"/>
  <c r="P719" i="9"/>
  <c r="N719" i="9" s="1"/>
  <c r="P750" i="9"/>
  <c r="N750" i="9" s="1"/>
  <c r="P711" i="9"/>
  <c r="N711" i="9" s="1"/>
  <c r="P712" i="9"/>
  <c r="N712" i="9" s="1"/>
  <c r="P746" i="9"/>
  <c r="N746" i="9" s="1"/>
  <c r="P814" i="9"/>
  <c r="N814" i="9" s="1"/>
  <c r="P820" i="9"/>
  <c r="N820" i="9" s="1"/>
  <c r="P788" i="9"/>
  <c r="N788" i="9" s="1"/>
  <c r="P790" i="9"/>
  <c r="N790" i="9" s="1"/>
  <c r="P742" i="9"/>
  <c r="N742" i="9" s="1"/>
  <c r="P718" i="9"/>
  <c r="N718" i="9" s="1"/>
  <c r="P720" i="9"/>
  <c r="N720" i="9" s="1"/>
  <c r="P743" i="9"/>
  <c r="N743" i="9" s="1"/>
  <c r="P807" i="9"/>
  <c r="N807" i="9" s="1"/>
  <c r="P823" i="9"/>
  <c r="N823" i="9" s="1"/>
  <c r="P824" i="9"/>
  <c r="N824" i="9" s="1"/>
  <c r="P717" i="9"/>
  <c r="N717" i="9" s="1"/>
  <c r="P756" i="9"/>
  <c r="N756" i="9" s="1"/>
  <c r="P776" i="9"/>
  <c r="N776" i="9" s="1"/>
  <c r="P806" i="9"/>
  <c r="N806" i="9" s="1"/>
  <c r="P808" i="9"/>
  <c r="N808" i="9" s="1"/>
  <c r="P716" i="9"/>
  <c r="N716" i="9" s="1"/>
  <c r="P724" i="9"/>
  <c r="N724" i="9" s="1"/>
  <c r="P727" i="9"/>
  <c r="N727" i="9" s="1"/>
  <c r="P731" i="9"/>
  <c r="N731" i="9" s="1"/>
  <c r="P738" i="9"/>
  <c r="N738" i="9" s="1"/>
  <c r="P810" i="9"/>
  <c r="N810" i="9" s="1"/>
  <c r="P715" i="9"/>
  <c r="N715" i="9" s="1"/>
  <c r="P733" i="9"/>
  <c r="N733" i="9" s="1"/>
  <c r="P771" i="9"/>
  <c r="N771" i="9" s="1"/>
  <c r="P783" i="9"/>
  <c r="N783" i="9" s="1"/>
  <c r="P794" i="9"/>
  <c r="N794" i="9" s="1"/>
  <c r="P809" i="9"/>
  <c r="N809" i="9" s="1"/>
  <c r="P722" i="9"/>
  <c r="N722" i="9" s="1"/>
  <c r="P734" i="9"/>
  <c r="N734" i="9" s="1"/>
  <c r="P786" i="9"/>
  <c r="N786" i="9" s="1"/>
  <c r="P797" i="9"/>
  <c r="N797" i="9" s="1"/>
  <c r="P798" i="9"/>
  <c r="N798" i="9" s="1"/>
  <c r="P801" i="9"/>
  <c r="N801" i="9" s="1"/>
  <c r="P817" i="9"/>
  <c r="N817" i="9" s="1"/>
  <c r="P819" i="9"/>
  <c r="N819" i="9" s="1"/>
  <c r="P822" i="9"/>
  <c r="N822" i="9" s="1"/>
  <c r="P825" i="9"/>
  <c r="N825" i="9" s="1"/>
  <c r="P811" i="9"/>
  <c r="N811" i="9" s="1"/>
  <c r="P576" i="9"/>
  <c r="N576" i="9" s="1"/>
  <c r="I25" i="1" l="1"/>
  <c r="C25" i="1" l="1"/>
  <c r="I22" i="1"/>
  <c r="I18" i="1"/>
  <c r="C18" i="1"/>
  <c r="D4" i="5" l="1"/>
  <c r="N50" i="5"/>
  <c r="N52" i="5"/>
  <c r="N53" i="5"/>
  <c r="F27" i="5" l="1"/>
  <c r="F28" i="1" s="1"/>
  <c r="O52" i="5"/>
  <c r="Q52" i="5"/>
  <c r="P52" i="5"/>
  <c r="P50" i="5"/>
  <c r="O50" i="5"/>
  <c r="Q50" i="5"/>
  <c r="O53" i="5"/>
  <c r="Q53" i="5"/>
  <c r="P53" i="5"/>
  <c r="F28" i="5" l="1"/>
  <c r="B37" i="5" l="1"/>
  <c r="M21" i="9"/>
  <c r="M22" i="9" s="1"/>
  <c r="O20" i="9" s="1"/>
  <c r="L28" i="1"/>
  <c r="L26" i="1" s="1"/>
  <c r="B20" i="11" l="1"/>
  <c r="B18" i="13" s="1"/>
</calcChain>
</file>

<file path=xl/sharedStrings.xml><?xml version="1.0" encoding="utf-8"?>
<sst xmlns="http://schemas.openxmlformats.org/spreadsheetml/2006/main" count="17643" uniqueCount="2452">
  <si>
    <t>Potwierdzenie wpływu:</t>
  </si>
  <si>
    <t>Numer sprawy:</t>
  </si>
  <si>
    <t>Nazwisko:</t>
  </si>
  <si>
    <t>Imię:</t>
  </si>
  <si>
    <t>PESEL:</t>
  </si>
  <si>
    <t>Punkty za średnią:</t>
  </si>
  <si>
    <t>Adres korespondencyjny:</t>
  </si>
  <si>
    <t>E-mail:</t>
  </si>
  <si>
    <t>Tel.:</t>
  </si>
  <si>
    <t/>
  </si>
  <si>
    <t>ETAP</t>
  </si>
  <si>
    <t>Wnioskodawcą jest:</t>
  </si>
  <si>
    <t>Dane Wnioskodawcy:</t>
  </si>
  <si>
    <t>Wnioskodawca</t>
  </si>
  <si>
    <t>Adres do korespondencji:</t>
  </si>
  <si>
    <t>Opiekun prawny lub inna osoba, która oświadcza, że jest uprawniona do reprezentacji ucznia</t>
  </si>
  <si>
    <t>* Pole opcjonalne</t>
  </si>
  <si>
    <t xml:space="preserve">Przedmiotv </t>
  </si>
  <si>
    <t>Język polski</t>
  </si>
  <si>
    <t>Muzyka</t>
  </si>
  <si>
    <t xml:space="preserve">Plastyka </t>
  </si>
  <si>
    <t>Przyroda</t>
  </si>
  <si>
    <t>Matematyka</t>
  </si>
  <si>
    <t>Wychowanie fizyczne</t>
  </si>
  <si>
    <t>Klasa</t>
  </si>
  <si>
    <t>Historia</t>
  </si>
  <si>
    <t>Wiedza o społeczeństwie</t>
  </si>
  <si>
    <t>Geografia</t>
  </si>
  <si>
    <t>Biologia</t>
  </si>
  <si>
    <t>Chemia</t>
  </si>
  <si>
    <t>Fizyka</t>
  </si>
  <si>
    <t>Informatyka</t>
  </si>
  <si>
    <t>Technika</t>
  </si>
  <si>
    <t>Edukacja dla bezpieczeństwa</t>
  </si>
  <si>
    <t>Historia muzyki</t>
  </si>
  <si>
    <t>Historia sztuki</t>
  </si>
  <si>
    <t>Język łaciński i kultura antyczna</t>
  </si>
  <si>
    <t>Filozofia</t>
  </si>
  <si>
    <t>Podstawy przedsiębiorczości</t>
  </si>
  <si>
    <t>5 Szkoły Podstawowej</t>
  </si>
  <si>
    <t>średnia</t>
  </si>
  <si>
    <t>punkty</t>
  </si>
  <si>
    <t>średnia ogólna</t>
  </si>
  <si>
    <t>5 Szkoły Podstawowej1</t>
  </si>
  <si>
    <t>5 Szkoły Podstawowej2</t>
  </si>
  <si>
    <t>5 Szkoły Podstawowej3</t>
  </si>
  <si>
    <t>5 Szkoły Podstawowej4</t>
  </si>
  <si>
    <t>5 Szkoły Podstawowej5</t>
  </si>
  <si>
    <t>6 Szkoły Podstawowej1</t>
  </si>
  <si>
    <t>6 Szkoły Podstawowej2</t>
  </si>
  <si>
    <t>6 Szkoły Podstawowej3</t>
  </si>
  <si>
    <t>6 Szkoły Podstawowej4</t>
  </si>
  <si>
    <t>6 Szkoły Podstawowej5</t>
  </si>
  <si>
    <t>7 Szkoły Podstawowej1</t>
  </si>
  <si>
    <t>7 Szkoły Podstawowej2</t>
  </si>
  <si>
    <t>7 Szkoły Podstawowej3</t>
  </si>
  <si>
    <t>7 Szkoły Podstawowej4</t>
  </si>
  <si>
    <t>7 Szkoły Podstawowej5</t>
  </si>
  <si>
    <t>8 Szkoły Podstawowej1</t>
  </si>
  <si>
    <t>8 Szkoły Podstawowej2</t>
  </si>
  <si>
    <t>8 Szkoły Podstawowej3</t>
  </si>
  <si>
    <t>8 Szkoły Podstawowej4</t>
  </si>
  <si>
    <t xml:space="preserve">Niniejszym oświadczam, że jako Wnioskodawca, </t>
  </si>
  <si>
    <t>ubiegam się</t>
  </si>
  <si>
    <t>nie ubiegam się</t>
  </si>
  <si>
    <t>Nazwisko Wnioskodawcy:</t>
  </si>
  <si>
    <t>Imię Wnioskodawcy:</t>
  </si>
  <si>
    <t>Punkty</t>
  </si>
  <si>
    <t>- wybierz -</t>
  </si>
  <si>
    <t>Laureat</t>
  </si>
  <si>
    <t>Finalista</t>
  </si>
  <si>
    <t>Tytuł</t>
  </si>
  <si>
    <t>Suma punktów :</t>
  </si>
  <si>
    <t>Suma punktów:</t>
  </si>
  <si>
    <t>NUTS_3</t>
  </si>
  <si>
    <t>NAME_1</t>
  </si>
  <si>
    <t>Brójce</t>
  </si>
  <si>
    <t>Koluszki</t>
  </si>
  <si>
    <t>Nowosolna</t>
  </si>
  <si>
    <t>Tuszyn</t>
  </si>
  <si>
    <t>Dłutów</t>
  </si>
  <si>
    <t>Dobroń</t>
  </si>
  <si>
    <t>Lutomiersk</t>
  </si>
  <si>
    <t>Pabianice</t>
  </si>
  <si>
    <t>Głowno</t>
  </si>
  <si>
    <t>Parzęczew</t>
  </si>
  <si>
    <t>Stryków</t>
  </si>
  <si>
    <t>Zgierz</t>
  </si>
  <si>
    <t>Brzeziny</t>
  </si>
  <si>
    <t>Dmosin</t>
  </si>
  <si>
    <t>Jeżów</t>
  </si>
  <si>
    <t>Rogów</t>
  </si>
  <si>
    <t>Bełchatów</t>
  </si>
  <si>
    <t>Drużbice</t>
  </si>
  <si>
    <t>Kleszczów</t>
  </si>
  <si>
    <t>Kluki</t>
  </si>
  <si>
    <t>Rusiec</t>
  </si>
  <si>
    <t>Szczerców</t>
  </si>
  <si>
    <t>Białaczów</t>
  </si>
  <si>
    <t>Drzewica</t>
  </si>
  <si>
    <t>Mniszków</t>
  </si>
  <si>
    <t>Paradyż</t>
  </si>
  <si>
    <t>Poświętne</t>
  </si>
  <si>
    <t>Sławno</t>
  </si>
  <si>
    <t>Żarnów</t>
  </si>
  <si>
    <t>Aleksandrów</t>
  </si>
  <si>
    <t>Czarnocin</t>
  </si>
  <si>
    <t>Gorzkowice</t>
  </si>
  <si>
    <t>Grabica</t>
  </si>
  <si>
    <t>Łęki Szlacheckie</t>
  </si>
  <si>
    <t>Moszczenica</t>
  </si>
  <si>
    <t>Ręczno</t>
  </si>
  <si>
    <t>Rozprza</t>
  </si>
  <si>
    <t>Sulejów</t>
  </si>
  <si>
    <t>Wola Krzysztoporska</t>
  </si>
  <si>
    <t>Wolbórz</t>
  </si>
  <si>
    <t>Dobryszyce</t>
  </si>
  <si>
    <t>Gidle</t>
  </si>
  <si>
    <t>Gomunice</t>
  </si>
  <si>
    <t>Kamieńsk</t>
  </si>
  <si>
    <t>Kobiele Wielkie</t>
  </si>
  <si>
    <t>Kodrąb</t>
  </si>
  <si>
    <t>Lgota Wielka</t>
  </si>
  <si>
    <t>Ładzice</t>
  </si>
  <si>
    <t>Masłowice</t>
  </si>
  <si>
    <t>Przedbórz</t>
  </si>
  <si>
    <t>Wielgomłyny</t>
  </si>
  <si>
    <t>Żytno</t>
  </si>
  <si>
    <t>Będków</t>
  </si>
  <si>
    <t>Budziszewice</t>
  </si>
  <si>
    <t>Czerniewice</t>
  </si>
  <si>
    <t>Inowłódz</t>
  </si>
  <si>
    <t>Lubochnia</t>
  </si>
  <si>
    <t>Rokiciny</t>
  </si>
  <si>
    <t>Rzeczyca</t>
  </si>
  <si>
    <t>Tomaszów Mazowiecki</t>
  </si>
  <si>
    <t>Ujazd</t>
  </si>
  <si>
    <t>Żelechlinek</t>
  </si>
  <si>
    <t>Buczek</t>
  </si>
  <si>
    <t>Łask</t>
  </si>
  <si>
    <t>Sędziejowice</t>
  </si>
  <si>
    <t>Widawa</t>
  </si>
  <si>
    <t>Wodzierady</t>
  </si>
  <si>
    <t>Działoszyn</t>
  </si>
  <si>
    <t>Kiełczygłów</t>
  </si>
  <si>
    <t>Nowa Brzeźnica</t>
  </si>
  <si>
    <t>Rząśnia</t>
  </si>
  <si>
    <t>Siemkowice</t>
  </si>
  <si>
    <t>Strzelce Wielkie</t>
  </si>
  <si>
    <t>Sulmierzyce</t>
  </si>
  <si>
    <t>Dalików</t>
  </si>
  <si>
    <t>Pęczniew</t>
  </si>
  <si>
    <t>Poddębice</t>
  </si>
  <si>
    <t>Uniejów</t>
  </si>
  <si>
    <t>Wartkowice</t>
  </si>
  <si>
    <t>Zadzim</t>
  </si>
  <si>
    <t>Błaszki</t>
  </si>
  <si>
    <t>Brąszewice</t>
  </si>
  <si>
    <t>Brzeźnio</t>
  </si>
  <si>
    <t>Burzenin</t>
  </si>
  <si>
    <t>Goszczanów</t>
  </si>
  <si>
    <t>Klonowa</t>
  </si>
  <si>
    <t>Sieradz</t>
  </si>
  <si>
    <t>Warta</t>
  </si>
  <si>
    <t>Wróblew</t>
  </si>
  <si>
    <t>Złoczew</t>
  </si>
  <si>
    <t>Biała</t>
  </si>
  <si>
    <t>Czarnożyły</t>
  </si>
  <si>
    <t>Konopnica</t>
  </si>
  <si>
    <t>Mokrsko</t>
  </si>
  <si>
    <t>Osjaków</t>
  </si>
  <si>
    <t>Ostrówek</t>
  </si>
  <si>
    <t>Pątnów</t>
  </si>
  <si>
    <t>Skomlin</t>
  </si>
  <si>
    <t>Wierzchlas</t>
  </si>
  <si>
    <t>Bolesławiec</t>
  </si>
  <si>
    <t>Czastary</t>
  </si>
  <si>
    <t>Galewice</t>
  </si>
  <si>
    <t>Lututów</t>
  </si>
  <si>
    <t>Łubnice</t>
  </si>
  <si>
    <t>Sokolniki</t>
  </si>
  <si>
    <t>Szadek</t>
  </si>
  <si>
    <t>Zapolice</t>
  </si>
  <si>
    <t>Zduńska Wola</t>
  </si>
  <si>
    <t>Bedlno</t>
  </si>
  <si>
    <t>Dąbrowice</t>
  </si>
  <si>
    <t>Krośniewice</t>
  </si>
  <si>
    <t>Krzyżanów</t>
  </si>
  <si>
    <t>Kutno</t>
  </si>
  <si>
    <t>Łanięta</t>
  </si>
  <si>
    <t>Nowe Ostrowy</t>
  </si>
  <si>
    <t>Oporów</t>
  </si>
  <si>
    <t>Strzelce</t>
  </si>
  <si>
    <t>Daszyna</t>
  </si>
  <si>
    <t>Góra Świętej Małgorzaty</t>
  </si>
  <si>
    <t>Grabów</t>
  </si>
  <si>
    <t>Łęczyca</t>
  </si>
  <si>
    <t>Piątek</t>
  </si>
  <si>
    <t>Świnice Warckie</t>
  </si>
  <si>
    <t>Witonia</t>
  </si>
  <si>
    <t>Bielawy</t>
  </si>
  <si>
    <t>Chąśno</t>
  </si>
  <si>
    <t>Domaniewice</t>
  </si>
  <si>
    <t>Kiernozia</t>
  </si>
  <si>
    <t>Kocierzew Południowy</t>
  </si>
  <si>
    <t>Łowicz</t>
  </si>
  <si>
    <t>Łyszkowice</t>
  </si>
  <si>
    <t>Nieborów</t>
  </si>
  <si>
    <t>Zduny</t>
  </si>
  <si>
    <t>Biała Rawska</t>
  </si>
  <si>
    <t>Cielądz</t>
  </si>
  <si>
    <t>Rawa Mazowiecka</t>
  </si>
  <si>
    <t>Regnów</t>
  </si>
  <si>
    <t>Sadkowice</t>
  </si>
  <si>
    <t>Bolimów</t>
  </si>
  <si>
    <t>Głuchów</t>
  </si>
  <si>
    <t>Godzianów</t>
  </si>
  <si>
    <t>Kowiesy</t>
  </si>
  <si>
    <t>Lipce Reymontowskie</t>
  </si>
  <si>
    <t>Maków</t>
  </si>
  <si>
    <t>Nowy Kawęczyn</t>
  </si>
  <si>
    <t>Skierniewice</t>
  </si>
  <si>
    <t>Słupia</t>
  </si>
  <si>
    <t>Łódzkie</t>
  </si>
  <si>
    <t>Województwo</t>
  </si>
  <si>
    <t>pkt</t>
  </si>
  <si>
    <t>Ciechanów</t>
  </si>
  <si>
    <t>Glinojeck</t>
  </si>
  <si>
    <t>Gołymin-Ośrodek</t>
  </si>
  <si>
    <t>Grudusk</t>
  </si>
  <si>
    <t>Ojrzeń</t>
  </si>
  <si>
    <t>Opinogóra Górna</t>
  </si>
  <si>
    <t>Regimin</t>
  </si>
  <si>
    <t>Sońsk</t>
  </si>
  <si>
    <t>Gostynin</t>
  </si>
  <si>
    <t>Pacyna</t>
  </si>
  <si>
    <t>Sanniki</t>
  </si>
  <si>
    <t>Szczawin Kościelny</t>
  </si>
  <si>
    <t>Dzierzgowo</t>
  </si>
  <si>
    <t>Lipowiec Kościelny</t>
  </si>
  <si>
    <t>Radzanów</t>
  </si>
  <si>
    <t>Strzegowo</t>
  </si>
  <si>
    <t>Stupsk</t>
  </si>
  <si>
    <t>Szreńsk</t>
  </si>
  <si>
    <t>Szydłowo</t>
  </si>
  <si>
    <t>Wieczfnia Kościelna</t>
  </si>
  <si>
    <t>Wiśniewo</t>
  </si>
  <si>
    <t>Bielsk</t>
  </si>
  <si>
    <t>Bodzanów</t>
  </si>
  <si>
    <t>Brudzeń Duży</t>
  </si>
  <si>
    <t>Bulkowo</t>
  </si>
  <si>
    <t>Drobin</t>
  </si>
  <si>
    <t>Gąbin</t>
  </si>
  <si>
    <t>Łąck</t>
  </si>
  <si>
    <t>Mała Wieś</t>
  </si>
  <si>
    <t>Nowy Duninów</t>
  </si>
  <si>
    <t>Radzanowo</t>
  </si>
  <si>
    <t>Słubice</t>
  </si>
  <si>
    <t>Słupno</t>
  </si>
  <si>
    <t>Stara Biała</t>
  </si>
  <si>
    <t>Staroźreby</t>
  </si>
  <si>
    <t>Wyszogród</t>
  </si>
  <si>
    <t>Raciąż</t>
  </si>
  <si>
    <t>Baboszewo</t>
  </si>
  <si>
    <t>Czerwińsk nad Wisłą</t>
  </si>
  <si>
    <t>Dzierzążnia</t>
  </si>
  <si>
    <t>Joniec</t>
  </si>
  <si>
    <t>Naruszewo</t>
  </si>
  <si>
    <t>Nowe Miasto</t>
  </si>
  <si>
    <t>Płońsk</t>
  </si>
  <si>
    <t>Sochocin</t>
  </si>
  <si>
    <t>Załuski</t>
  </si>
  <si>
    <t>Gozdowo</t>
  </si>
  <si>
    <t>Mochowo</t>
  </si>
  <si>
    <t>Rościszewo</t>
  </si>
  <si>
    <t>Sierpc</t>
  </si>
  <si>
    <t>Szczutowo</t>
  </si>
  <si>
    <t>Zawidz</t>
  </si>
  <si>
    <t>Bieżuń</t>
  </si>
  <si>
    <t>Kuczbork-Osada</t>
  </si>
  <si>
    <t>Lubowidz</t>
  </si>
  <si>
    <t>Lutocin</t>
  </si>
  <si>
    <t>Siemiątkowo</t>
  </si>
  <si>
    <t>Żuromin</t>
  </si>
  <si>
    <t>Huszlew</t>
  </si>
  <si>
    <t>Łosice</t>
  </si>
  <si>
    <t>Olszanka</t>
  </si>
  <si>
    <t>Platerów</t>
  </si>
  <si>
    <t>Sarnaki</t>
  </si>
  <si>
    <t>Stara Kornica</t>
  </si>
  <si>
    <t>Czerwonka</t>
  </si>
  <si>
    <t>Karniewo</t>
  </si>
  <si>
    <t>Krasnosielc</t>
  </si>
  <si>
    <t>Młynarze</t>
  </si>
  <si>
    <t>Płoniawy-Bramura</t>
  </si>
  <si>
    <t>Różan</t>
  </si>
  <si>
    <t>Rzewnie</t>
  </si>
  <si>
    <t>Sypniewo</t>
  </si>
  <si>
    <t>Szelków</t>
  </si>
  <si>
    <t>Baranowo</t>
  </si>
  <si>
    <t>Czarnia</t>
  </si>
  <si>
    <t>Czerwin</t>
  </si>
  <si>
    <t>Goworowo</t>
  </si>
  <si>
    <t>Kadzidło</t>
  </si>
  <si>
    <t>Lelis</t>
  </si>
  <si>
    <t>Łyse</t>
  </si>
  <si>
    <t>Myszyniec</t>
  </si>
  <si>
    <t>Olszewo-Borki</t>
  </si>
  <si>
    <t>Rzekuń</t>
  </si>
  <si>
    <t>Troszyn</t>
  </si>
  <si>
    <t>Andrzejewo</t>
  </si>
  <si>
    <t>Boguty-Pianki</t>
  </si>
  <si>
    <t>Brok</t>
  </si>
  <si>
    <t>Małkinia Górna</t>
  </si>
  <si>
    <t>Nur</t>
  </si>
  <si>
    <t>Ostrów Mazowiecka</t>
  </si>
  <si>
    <t>Stary Lubotyń</t>
  </si>
  <si>
    <t>Szulborze Wielkie</t>
  </si>
  <si>
    <t>Wąsewo</t>
  </si>
  <si>
    <t>Zaręby Kościelne</t>
  </si>
  <si>
    <t>Chorzele</t>
  </si>
  <si>
    <t>Czernice Borowe</t>
  </si>
  <si>
    <t>Jednorożec</t>
  </si>
  <si>
    <t>Krasne</t>
  </si>
  <si>
    <t>Krzynowłoga Mała</t>
  </si>
  <si>
    <t>Przasnysz</t>
  </si>
  <si>
    <t>Gzy</t>
  </si>
  <si>
    <t>Obryte</t>
  </si>
  <si>
    <t>Pokrzywnica</t>
  </si>
  <si>
    <t>Świercze</t>
  </si>
  <si>
    <t>Winnica</t>
  </si>
  <si>
    <t>Zatory</t>
  </si>
  <si>
    <t>Domanice</t>
  </si>
  <si>
    <t>Korczew</t>
  </si>
  <si>
    <t>Kotuń</t>
  </si>
  <si>
    <t>Mokobody</t>
  </si>
  <si>
    <t>Mordy</t>
  </si>
  <si>
    <t>Paprotnia</t>
  </si>
  <si>
    <t>Przesmyki</t>
  </si>
  <si>
    <t>Siedlce</t>
  </si>
  <si>
    <t>Skórzec</t>
  </si>
  <si>
    <t>Suchożebry</t>
  </si>
  <si>
    <t>Wiśniew</t>
  </si>
  <si>
    <t>Wodynie</t>
  </si>
  <si>
    <t>Zbuczyn</t>
  </si>
  <si>
    <t>Bielany</t>
  </si>
  <si>
    <t>Ceranów</t>
  </si>
  <si>
    <t>Jabłonna Lacka</t>
  </si>
  <si>
    <t>Kosów Lacki</t>
  </si>
  <si>
    <t>Repki</t>
  </si>
  <si>
    <t>Sabnie</t>
  </si>
  <si>
    <t>Sokołów Podlaski</t>
  </si>
  <si>
    <t>Sterdyń</t>
  </si>
  <si>
    <t>Grębków</t>
  </si>
  <si>
    <t>Korytnica</t>
  </si>
  <si>
    <t>Liw</t>
  </si>
  <si>
    <t>Łochów</t>
  </si>
  <si>
    <t>Miedzna</t>
  </si>
  <si>
    <t>Sadowne</t>
  </si>
  <si>
    <t>Stoczek</t>
  </si>
  <si>
    <t>Wierzbno</t>
  </si>
  <si>
    <t>Brańszczyk</t>
  </si>
  <si>
    <t>Długosiodło</t>
  </si>
  <si>
    <t>Rząśnik</t>
  </si>
  <si>
    <t>Somianka</t>
  </si>
  <si>
    <t>Zabrodzie</t>
  </si>
  <si>
    <t>Białobrzegi</t>
  </si>
  <si>
    <t>Promna</t>
  </si>
  <si>
    <t>Stara Błotnica</t>
  </si>
  <si>
    <t>Stromiec</t>
  </si>
  <si>
    <t>Wyśmierzyce</t>
  </si>
  <si>
    <t>Garbatka-Letnisko</t>
  </si>
  <si>
    <t>Głowaczów</t>
  </si>
  <si>
    <t>Gniewoszów</t>
  </si>
  <si>
    <t>Grabów nad Pilicą</t>
  </si>
  <si>
    <t>Magnuszew</t>
  </si>
  <si>
    <t>Sieciechów</t>
  </si>
  <si>
    <t>Chotcza</t>
  </si>
  <si>
    <t>Ciepielów</t>
  </si>
  <si>
    <t>Lipsko</t>
  </si>
  <si>
    <t>Rzeczniów</t>
  </si>
  <si>
    <t>Sienno</t>
  </si>
  <si>
    <t>Solec nad Wisłą</t>
  </si>
  <si>
    <t>Borkowice</t>
  </si>
  <si>
    <t>Gielniów</t>
  </si>
  <si>
    <t>Klwów</t>
  </si>
  <si>
    <t>Odrzywół</t>
  </si>
  <si>
    <t>Potworów</t>
  </si>
  <si>
    <t>Przysucha</t>
  </si>
  <si>
    <t>Rusinów</t>
  </si>
  <si>
    <t>Wieniawa</t>
  </si>
  <si>
    <t>Gózd</t>
  </si>
  <si>
    <t>Iłża</t>
  </si>
  <si>
    <t>Jastrzębia</t>
  </si>
  <si>
    <t>Jedlińsk</t>
  </si>
  <si>
    <t>Jedlnia-Letnisko</t>
  </si>
  <si>
    <t>Kowala</t>
  </si>
  <si>
    <t>Pionki</t>
  </si>
  <si>
    <t>Przytyk</t>
  </si>
  <si>
    <t>Skaryszew</t>
  </si>
  <si>
    <t>Wierzbica</t>
  </si>
  <si>
    <t>Wolanów</t>
  </si>
  <si>
    <t>Zakrzew</t>
  </si>
  <si>
    <t>Chlewiska</t>
  </si>
  <si>
    <t>Jastrząb</t>
  </si>
  <si>
    <t>Mirów</t>
  </si>
  <si>
    <t>Orońsko</t>
  </si>
  <si>
    <t>Kazanów</t>
  </si>
  <si>
    <t>Policzna</t>
  </si>
  <si>
    <t>Przyłęk</t>
  </si>
  <si>
    <t>Tczów</t>
  </si>
  <si>
    <t>Zwoleń</t>
  </si>
  <si>
    <t>Łaskarzew</t>
  </si>
  <si>
    <t>Borowie</t>
  </si>
  <si>
    <t>Garwolin</t>
  </si>
  <si>
    <t>Górzno</t>
  </si>
  <si>
    <t>Maciejowice</t>
  </si>
  <si>
    <t>Miastków Kościelny</t>
  </si>
  <si>
    <t>Parysów</t>
  </si>
  <si>
    <t>Sobolew</t>
  </si>
  <si>
    <t>Trojanów</t>
  </si>
  <si>
    <t>Wilga</t>
  </si>
  <si>
    <t>Żelechów</t>
  </si>
  <si>
    <t>Nieporęt</t>
  </si>
  <si>
    <t>Serock</t>
  </si>
  <si>
    <t>Cegłów</t>
  </si>
  <si>
    <t>Dębe Wielkie</t>
  </si>
  <si>
    <t>Dobre</t>
  </si>
  <si>
    <t>Halinów</t>
  </si>
  <si>
    <t>Jakubów</t>
  </si>
  <si>
    <t>Kałuszyn</t>
  </si>
  <si>
    <t>Latowicz</t>
  </si>
  <si>
    <t>Mrozy</t>
  </si>
  <si>
    <t>Siennica</t>
  </si>
  <si>
    <t>Stanisławów</t>
  </si>
  <si>
    <t>Czosnów</t>
  </si>
  <si>
    <t>Leoncin</t>
  </si>
  <si>
    <t>Zakroczym</t>
  </si>
  <si>
    <t>Kołbiel</t>
  </si>
  <si>
    <t>Osieck</t>
  </si>
  <si>
    <t>Sobienie-Jeziory</t>
  </si>
  <si>
    <t>Wiązowna</t>
  </si>
  <si>
    <t>Dąbrówka</t>
  </si>
  <si>
    <t>Jadów</t>
  </si>
  <si>
    <t>Klembów</t>
  </si>
  <si>
    <t>Strachówka</t>
  </si>
  <si>
    <t>Baranów</t>
  </si>
  <si>
    <t>Jaktorów</t>
  </si>
  <si>
    <t>Żabia Wola</t>
  </si>
  <si>
    <t>Belsk Duży</t>
  </si>
  <si>
    <t>Błędów</t>
  </si>
  <si>
    <t>Chynów</t>
  </si>
  <si>
    <t>Goszczyn</t>
  </si>
  <si>
    <t>Jasieniec</t>
  </si>
  <si>
    <t>Mogielnica</t>
  </si>
  <si>
    <t>Nowe Miasto nad Pilicą</t>
  </si>
  <si>
    <t>Pniewy</t>
  </si>
  <si>
    <t>Warka</t>
  </si>
  <si>
    <t>Góra Kalwaria</t>
  </si>
  <si>
    <t>Lesznowola</t>
  </si>
  <si>
    <t>Prażmów</t>
  </si>
  <si>
    <t>Tarczyn</t>
  </si>
  <si>
    <t>Brochów</t>
  </si>
  <si>
    <t>Iłów</t>
  </si>
  <si>
    <t>Młodzieszyn</t>
  </si>
  <si>
    <t>Nowa Sucha</t>
  </si>
  <si>
    <t>Rybno</t>
  </si>
  <si>
    <t>Sochaczew</t>
  </si>
  <si>
    <t>Kampinos</t>
  </si>
  <si>
    <t>Leszno</t>
  </si>
  <si>
    <t>Mszczonów</t>
  </si>
  <si>
    <t>Puszcza Mariańska</t>
  </si>
  <si>
    <t>Radziejowice</t>
  </si>
  <si>
    <t>Mazowieckie</t>
  </si>
  <si>
    <t>Małopolskie</t>
  </si>
  <si>
    <t>Drwinia</t>
  </si>
  <si>
    <t>Lipnica Murowana</t>
  </si>
  <si>
    <t>Łapanów</t>
  </si>
  <si>
    <t>Nowy Wiśnicz</t>
  </si>
  <si>
    <t>Rzezawa</t>
  </si>
  <si>
    <t>Trzciana</t>
  </si>
  <si>
    <t>Żegocina</t>
  </si>
  <si>
    <t>Czernichów</t>
  </si>
  <si>
    <t>Igołomia-Wawrzeńczyce</t>
  </si>
  <si>
    <t>Iwanowice</t>
  </si>
  <si>
    <t>Jerzmanowice-Przeginia</t>
  </si>
  <si>
    <t>Krzeszowice</t>
  </si>
  <si>
    <t>Liszki</t>
  </si>
  <si>
    <t>Michałowice</t>
  </si>
  <si>
    <t>Mogilany</t>
  </si>
  <si>
    <t>Słomniki</t>
  </si>
  <si>
    <t>Zabierzów</t>
  </si>
  <si>
    <t>Charsznica</t>
  </si>
  <si>
    <t>Gołcza</t>
  </si>
  <si>
    <t>Kozłów</t>
  </si>
  <si>
    <t>Książ Wielki</t>
  </si>
  <si>
    <t>Miechów</t>
  </si>
  <si>
    <t>Racławice</t>
  </si>
  <si>
    <t>Słaboszów</t>
  </si>
  <si>
    <t>Lubień</t>
  </si>
  <si>
    <t>Myślenice</t>
  </si>
  <si>
    <t>Pcim</t>
  </si>
  <si>
    <t>Raciechowice</t>
  </si>
  <si>
    <t>Tokarnia</t>
  </si>
  <si>
    <t>Wiśniowa</t>
  </si>
  <si>
    <t>Koniusza</t>
  </si>
  <si>
    <t>Koszyce</t>
  </si>
  <si>
    <t>Nowe Brzesko</t>
  </si>
  <si>
    <t>Pałecznica</t>
  </si>
  <si>
    <t>Proszowice</t>
  </si>
  <si>
    <t>Radziemice</t>
  </si>
  <si>
    <t>Biskupice</t>
  </si>
  <si>
    <t>Gdów</t>
  </si>
  <si>
    <t>Bobowa</t>
  </si>
  <si>
    <t>Lipinki</t>
  </si>
  <si>
    <t>Łużna</t>
  </si>
  <si>
    <t>Ropa</t>
  </si>
  <si>
    <t>Sękowa</t>
  </si>
  <si>
    <t>Uście Gorlickie</t>
  </si>
  <si>
    <t>Dobra</t>
  </si>
  <si>
    <t>Jodłownik</t>
  </si>
  <si>
    <t>Kamienica</t>
  </si>
  <si>
    <t>Laskowa</t>
  </si>
  <si>
    <t>Łukowica</t>
  </si>
  <si>
    <t>Niedźwiedź</t>
  </si>
  <si>
    <t>Słopnice</t>
  </si>
  <si>
    <t>Tymbark</t>
  </si>
  <si>
    <t>Gródek nad Dunajcem</t>
  </si>
  <si>
    <t>Kamionka Wielka</t>
  </si>
  <si>
    <t>Korzenna</t>
  </si>
  <si>
    <t>Krynica-Zdrój</t>
  </si>
  <si>
    <t>Łabowa</t>
  </si>
  <si>
    <t>Łącko</t>
  </si>
  <si>
    <t>Łososina Dolna</t>
  </si>
  <si>
    <t>Podegrodzie</t>
  </si>
  <si>
    <t>Czarny Dunajec</t>
  </si>
  <si>
    <t>Czorsztyn</t>
  </si>
  <si>
    <t>Jabłonka</t>
  </si>
  <si>
    <t>Krościenko nad Dunajcem</t>
  </si>
  <si>
    <t>Lipnica Wielka</t>
  </si>
  <si>
    <t>Łapsze Niżne</t>
  </si>
  <si>
    <t>Ochotnica Dolna</t>
  </si>
  <si>
    <t>Raba Wyżna</t>
  </si>
  <si>
    <t>Bukowina Tatrzańska</t>
  </si>
  <si>
    <t>Kościelisko</t>
  </si>
  <si>
    <t>Alwernia</t>
  </si>
  <si>
    <t>Babice</t>
  </si>
  <si>
    <t>Klucze</t>
  </si>
  <si>
    <t>Trzyciąż</t>
  </si>
  <si>
    <t>Wolbrom</t>
  </si>
  <si>
    <t>Polanka Wielka</t>
  </si>
  <si>
    <t>Przeciszów</t>
  </si>
  <si>
    <t>Jordanów</t>
  </si>
  <si>
    <t>Budzów</t>
  </si>
  <si>
    <t>Bystra-Sidzina</t>
  </si>
  <si>
    <t>Stryszawa</t>
  </si>
  <si>
    <t>Zawoja</t>
  </si>
  <si>
    <t>Zembrzyce</t>
  </si>
  <si>
    <t>Brzeźnica</t>
  </si>
  <si>
    <t>Lanckorona</t>
  </si>
  <si>
    <t>Mucharz</t>
  </si>
  <si>
    <t>Stryszów</t>
  </si>
  <si>
    <t>Borzęcin</t>
  </si>
  <si>
    <t>Czchów</t>
  </si>
  <si>
    <t>Dębno</t>
  </si>
  <si>
    <t>Gnojnik</t>
  </si>
  <si>
    <t>Iwkowa</t>
  </si>
  <si>
    <t>Szczurowa</t>
  </si>
  <si>
    <t>Bolesław</t>
  </si>
  <si>
    <t>Gręboszów</t>
  </si>
  <si>
    <t>Mędrzechów</t>
  </si>
  <si>
    <t>Olesno</t>
  </si>
  <si>
    <t>Radgoszcz</t>
  </si>
  <si>
    <t>Szczucin</t>
  </si>
  <si>
    <t>Ciężkowice</t>
  </si>
  <si>
    <t>Gromnik</t>
  </si>
  <si>
    <t>Pleśna</t>
  </si>
  <si>
    <t>Ryglice</t>
  </si>
  <si>
    <t>Rzepiennik Strzyżewski</t>
  </si>
  <si>
    <t>Skrzyszów</t>
  </si>
  <si>
    <t>Wietrzychowice</t>
  </si>
  <si>
    <t>Wojnicz</t>
  </si>
  <si>
    <t>Zakliczyn</t>
  </si>
  <si>
    <t>Żabno</t>
  </si>
  <si>
    <t>Szerzyny</t>
  </si>
  <si>
    <t>Limanowa (gmina wiejska)</t>
  </si>
  <si>
    <t>Nowy Targ (gmina wiejska)</t>
  </si>
  <si>
    <t>Śląskie</t>
  </si>
  <si>
    <t>_PL114</t>
  </si>
  <si>
    <t>_PL115</t>
  </si>
  <si>
    <t>_PL116</t>
  </si>
  <si>
    <t>_PL117</t>
  </si>
  <si>
    <t>_PL121</t>
  </si>
  <si>
    <t>_PL122</t>
  </si>
  <si>
    <t>_PL128</t>
  </si>
  <si>
    <t>_PL129</t>
  </si>
  <si>
    <t>_PL12A</t>
  </si>
  <si>
    <t>_PL214</t>
  </si>
  <si>
    <t>_PL215</t>
  </si>
  <si>
    <t>_PL216</t>
  </si>
  <si>
    <t>_PL217</t>
  </si>
  <si>
    <t>Wilamowice</t>
  </si>
  <si>
    <t>Dębowiec</t>
  </si>
  <si>
    <t>Goleszów</t>
  </si>
  <si>
    <t>Hażlach</t>
  </si>
  <si>
    <t>Strumień</t>
  </si>
  <si>
    <t>Gilowice</t>
  </si>
  <si>
    <t>Jeleśnia</t>
  </si>
  <si>
    <t>Koszarawa</t>
  </si>
  <si>
    <t>Łękawica</t>
  </si>
  <si>
    <t>Ślemień</t>
  </si>
  <si>
    <t>Świnna</t>
  </si>
  <si>
    <t>Ujsoły</t>
  </si>
  <si>
    <t>Boronów</t>
  </si>
  <si>
    <t>Ciasna</t>
  </si>
  <si>
    <t>Herby</t>
  </si>
  <si>
    <t>Kochanowice</t>
  </si>
  <si>
    <t>Koszęcin</t>
  </si>
  <si>
    <t>Pawonków</t>
  </si>
  <si>
    <t>Woźniki</t>
  </si>
  <si>
    <t>Kalety</t>
  </si>
  <si>
    <t>Krupski Młyn</t>
  </si>
  <si>
    <t>Ożarowice</t>
  </si>
  <si>
    <t>Tworóg</t>
  </si>
  <si>
    <t>Zbrosławice</t>
  </si>
  <si>
    <t>Dąbrowa Zielona</t>
  </si>
  <si>
    <t>Janów</t>
  </si>
  <si>
    <t>Kamienica Polska</t>
  </si>
  <si>
    <t>Kłomnice</t>
  </si>
  <si>
    <t>Koniecpol</t>
  </si>
  <si>
    <t>Konopiska</t>
  </si>
  <si>
    <t>Kruszyna</t>
  </si>
  <si>
    <t>Lelów</t>
  </si>
  <si>
    <t>Mstów</t>
  </si>
  <si>
    <t>Mykanów</t>
  </si>
  <si>
    <t>Olsztyn</t>
  </si>
  <si>
    <t>Przyrów</t>
  </si>
  <si>
    <t>Starcza</t>
  </si>
  <si>
    <t>Kłobuck</t>
  </si>
  <si>
    <t>Krzepice</t>
  </si>
  <si>
    <t>Lipie</t>
  </si>
  <si>
    <t>Miedźno</t>
  </si>
  <si>
    <t>Opatów</t>
  </si>
  <si>
    <t>Panki</t>
  </si>
  <si>
    <t>Popów</t>
  </si>
  <si>
    <t>Przystajń</t>
  </si>
  <si>
    <t>Wręczyca Wielka</t>
  </si>
  <si>
    <t>Koziegłowy</t>
  </si>
  <si>
    <t>Niegowa</t>
  </si>
  <si>
    <t>Poraj</t>
  </si>
  <si>
    <t>Żarki</t>
  </si>
  <si>
    <t>Rudziniec</t>
  </si>
  <si>
    <t>Sośnicowice</t>
  </si>
  <si>
    <t>Toszek</t>
  </si>
  <si>
    <t>Wielowieś</t>
  </si>
  <si>
    <t>Krzanowice</t>
  </si>
  <si>
    <t>Krzyżanowice</t>
  </si>
  <si>
    <t>Nędza</t>
  </si>
  <si>
    <t>Pietrowice Wielkie</t>
  </si>
  <si>
    <t>Rudnik</t>
  </si>
  <si>
    <t>Lyski</t>
  </si>
  <si>
    <t>Mszana</t>
  </si>
  <si>
    <t>Mierzęcice</t>
  </si>
  <si>
    <t>Siewierz</t>
  </si>
  <si>
    <t>Irządze</t>
  </si>
  <si>
    <t>Kroczyce</t>
  </si>
  <si>
    <t>Łazy</t>
  </si>
  <si>
    <t>Pilica</t>
  </si>
  <si>
    <t>Szczekociny</t>
  </si>
  <si>
    <t>Włodowice</t>
  </si>
  <si>
    <t>Żarnowiec</t>
  </si>
  <si>
    <t>Orzesze</t>
  </si>
  <si>
    <t>Kobiór</t>
  </si>
  <si>
    <t>Miedźna</t>
  </si>
  <si>
    <t>Bojszowy</t>
  </si>
  <si>
    <t>_PL225</t>
  </si>
  <si>
    <t>_PL228</t>
  </si>
  <si>
    <t>_PL224</t>
  </si>
  <si>
    <t>_PL229</t>
  </si>
  <si>
    <t>_PL227</t>
  </si>
  <si>
    <t>_PL22B</t>
  </si>
  <si>
    <t>_PL22C</t>
  </si>
  <si>
    <t>Lubelskie</t>
  </si>
  <si>
    <t>Biała Podlaska</t>
  </si>
  <si>
    <t>Drelów</t>
  </si>
  <si>
    <t>Janów Podlaski</t>
  </si>
  <si>
    <t>Kodeń</t>
  </si>
  <si>
    <t>Konstantynów</t>
  </si>
  <si>
    <t>Leśna Podlaska</t>
  </si>
  <si>
    <t>Łomazy</t>
  </si>
  <si>
    <t>Międzyrzec Podlaski</t>
  </si>
  <si>
    <t>Piszczac</t>
  </si>
  <si>
    <t>Rokitno</t>
  </si>
  <si>
    <t>Rossosz</t>
  </si>
  <si>
    <t>Sławatycze</t>
  </si>
  <si>
    <t>Sosnówka</t>
  </si>
  <si>
    <t>Terespol</t>
  </si>
  <si>
    <t>Tuczna</t>
  </si>
  <si>
    <t>Wisznice</t>
  </si>
  <si>
    <t>Zalesie</t>
  </si>
  <si>
    <t>Dębowa Kłoda</t>
  </si>
  <si>
    <t>Jabłoń</t>
  </si>
  <si>
    <t>Milanów</t>
  </si>
  <si>
    <t>Parczew</t>
  </si>
  <si>
    <t>Podedwórze</t>
  </si>
  <si>
    <t>Siemień</t>
  </si>
  <si>
    <t>Sosnowica</t>
  </si>
  <si>
    <t>Borki</t>
  </si>
  <si>
    <t>Czemierniki</t>
  </si>
  <si>
    <t>Kąkolewnica</t>
  </si>
  <si>
    <t>Komarówka Podlaska</t>
  </si>
  <si>
    <t>Radzyń Podlaski</t>
  </si>
  <si>
    <t>Ulan-Majorat</t>
  </si>
  <si>
    <t>Wohyń</t>
  </si>
  <si>
    <t>Hanna</t>
  </si>
  <si>
    <t>Hańsk</t>
  </si>
  <si>
    <t>Stary Brus</t>
  </si>
  <si>
    <t>Urszulin</t>
  </si>
  <si>
    <t>Włodawa</t>
  </si>
  <si>
    <t>Wola Uhruska</t>
  </si>
  <si>
    <t>Wyryki</t>
  </si>
  <si>
    <t>Biłgoraj</t>
  </si>
  <si>
    <t>Biszcza</t>
  </si>
  <si>
    <t>Frampol</t>
  </si>
  <si>
    <t>Goraj</t>
  </si>
  <si>
    <t>Józefów</t>
  </si>
  <si>
    <t>Księżpol</t>
  </si>
  <si>
    <t>Łukowa</t>
  </si>
  <si>
    <t>Obsza</t>
  </si>
  <si>
    <t>Potok Górny</t>
  </si>
  <si>
    <t>Tarnogród</t>
  </si>
  <si>
    <t>Tereszpol</t>
  </si>
  <si>
    <t>Turobin</t>
  </si>
  <si>
    <t>Rejowiec Fabryczny</t>
  </si>
  <si>
    <t>Białopole</t>
  </si>
  <si>
    <t>Chełm</t>
  </si>
  <si>
    <t>Dorohusk</t>
  </si>
  <si>
    <t>Dubienka</t>
  </si>
  <si>
    <t>Kamień</t>
  </si>
  <si>
    <t>Leśniowice</t>
  </si>
  <si>
    <t>Ruda-Huta</t>
  </si>
  <si>
    <t>Sawin</t>
  </si>
  <si>
    <t>Siedliszcze</t>
  </si>
  <si>
    <t>Wojsławice</t>
  </si>
  <si>
    <t>Żmudź</t>
  </si>
  <si>
    <t>Rejowiec</t>
  </si>
  <si>
    <t>Dołhobyczów</t>
  </si>
  <si>
    <t>Horodło</t>
  </si>
  <si>
    <t>Hrubieszów</t>
  </si>
  <si>
    <t>Mircze</t>
  </si>
  <si>
    <t>Trzeszczany</t>
  </si>
  <si>
    <t>Uchanie</t>
  </si>
  <si>
    <t>Werbkowice</t>
  </si>
  <si>
    <t>Fajsławice</t>
  </si>
  <si>
    <t>Gorzków</t>
  </si>
  <si>
    <t>Izbica</t>
  </si>
  <si>
    <t>Krasnystaw</t>
  </si>
  <si>
    <t>Kraśniczyn</t>
  </si>
  <si>
    <t>Łopiennik Górny</t>
  </si>
  <si>
    <t>Siennica Różana</t>
  </si>
  <si>
    <t>Żółkiewka</t>
  </si>
  <si>
    <t>Bełżec</t>
  </si>
  <si>
    <t>Jarczów</t>
  </si>
  <si>
    <t>Krynice</t>
  </si>
  <si>
    <t>Lubycza Królewska</t>
  </si>
  <si>
    <t>Łaszczów</t>
  </si>
  <si>
    <t>Rachanie</t>
  </si>
  <si>
    <t>Susiec</t>
  </si>
  <si>
    <t>Tarnawatka</t>
  </si>
  <si>
    <t>Telatyn</t>
  </si>
  <si>
    <t>Tomaszów Lubelski</t>
  </si>
  <si>
    <t>Tyszowce</t>
  </si>
  <si>
    <t>Ulhówek</t>
  </si>
  <si>
    <t>Adamów</t>
  </si>
  <si>
    <t>Grabowiec</t>
  </si>
  <si>
    <t>Komarów-Osada</t>
  </si>
  <si>
    <t>Krasnobród</t>
  </si>
  <si>
    <t>Łabunie</t>
  </si>
  <si>
    <t>Miączyn</t>
  </si>
  <si>
    <t>Nielisz</t>
  </si>
  <si>
    <t>Radecznica</t>
  </si>
  <si>
    <t>Sitno</t>
  </si>
  <si>
    <t>Skierbieszów</t>
  </si>
  <si>
    <t>Stary Zamość</t>
  </si>
  <si>
    <t>Sułów</t>
  </si>
  <si>
    <t>Zamość</t>
  </si>
  <si>
    <t>Zwierzyniec</t>
  </si>
  <si>
    <t>Abramów</t>
  </si>
  <si>
    <t>Firlej</t>
  </si>
  <si>
    <t>Jeziorzany</t>
  </si>
  <si>
    <t>Kamionka</t>
  </si>
  <si>
    <t>Kock</t>
  </si>
  <si>
    <t>Lubartów</t>
  </si>
  <si>
    <t>Michów</t>
  </si>
  <si>
    <t>Niedźwiada</t>
  </si>
  <si>
    <t>Ostrów Lubelski</t>
  </si>
  <si>
    <t>Serniki</t>
  </si>
  <si>
    <t>Uścimów</t>
  </si>
  <si>
    <t>Bełżyce</t>
  </si>
  <si>
    <t>Borzechów</t>
  </si>
  <si>
    <t>Bychawa</t>
  </si>
  <si>
    <t>Garbów</t>
  </si>
  <si>
    <t>Głusk</t>
  </si>
  <si>
    <t>Jabłonna</t>
  </si>
  <si>
    <t>Jastków</t>
  </si>
  <si>
    <t>Krzczonów</t>
  </si>
  <si>
    <t>Niedrzwica Duża</t>
  </si>
  <si>
    <t>Niemce</t>
  </si>
  <si>
    <t>Strzyżewice</t>
  </si>
  <si>
    <t>Wojciechów</t>
  </si>
  <si>
    <t>Wólka</t>
  </si>
  <si>
    <t>Wysokie</t>
  </si>
  <si>
    <t>Cyców</t>
  </si>
  <si>
    <t>Ludwin</t>
  </si>
  <si>
    <t>Milejów</t>
  </si>
  <si>
    <t>Puchaczów</t>
  </si>
  <si>
    <t>Spiczyn</t>
  </si>
  <si>
    <t>Mełgiew</t>
  </si>
  <si>
    <t>Piaski</t>
  </si>
  <si>
    <t>Rybczewice</t>
  </si>
  <si>
    <t>Trawniki</t>
  </si>
  <si>
    <t>Batorz</t>
  </si>
  <si>
    <t>Chrzanów</t>
  </si>
  <si>
    <t>Dzwola</t>
  </si>
  <si>
    <t>Godziszów</t>
  </si>
  <si>
    <t>Modliborzyce</t>
  </si>
  <si>
    <t>Potok Wielki</t>
  </si>
  <si>
    <t>Annopol</t>
  </si>
  <si>
    <t>Dzierzkowice</t>
  </si>
  <si>
    <t>Gościeradów</t>
  </si>
  <si>
    <t>Szastarka</t>
  </si>
  <si>
    <t>Trzydnik Duży</t>
  </si>
  <si>
    <t>Urzędów</t>
  </si>
  <si>
    <t>Wilkołaz</t>
  </si>
  <si>
    <t>Zakrzówek</t>
  </si>
  <si>
    <t>Stoczek Łukowski</t>
  </si>
  <si>
    <t>Krzywda</t>
  </si>
  <si>
    <t>Łuków</t>
  </si>
  <si>
    <t>Serokomla</t>
  </si>
  <si>
    <t>Stanin</t>
  </si>
  <si>
    <t>Trzebieszów</t>
  </si>
  <si>
    <t>Wojcieszków</t>
  </si>
  <si>
    <t>Wola Mysłowska</t>
  </si>
  <si>
    <t>Chodel</t>
  </si>
  <si>
    <t>Józefów nad Wisłą</t>
  </si>
  <si>
    <t>Karczmiska</t>
  </si>
  <si>
    <t>Łaziska</t>
  </si>
  <si>
    <t>Opole Lubelskie</t>
  </si>
  <si>
    <t>Poniatowa</t>
  </si>
  <si>
    <t>Wilków</t>
  </si>
  <si>
    <t>Janowiec</t>
  </si>
  <si>
    <t>Kazimierz Dolny</t>
  </si>
  <si>
    <t>Końskowola</t>
  </si>
  <si>
    <t>Kurów</t>
  </si>
  <si>
    <t>Markuszów</t>
  </si>
  <si>
    <t>Nałęczów</t>
  </si>
  <si>
    <t>Puławy</t>
  </si>
  <si>
    <t>Wąwolnica</t>
  </si>
  <si>
    <t>Żyrzyn</t>
  </si>
  <si>
    <t>Kłoczew</t>
  </si>
  <si>
    <t>Nowodwór</t>
  </si>
  <si>
    <t>Ryki</t>
  </si>
  <si>
    <t>Stężyca</t>
  </si>
  <si>
    <t>Ułęż</t>
  </si>
  <si>
    <t>_PL311</t>
  </si>
  <si>
    <t>_PL312</t>
  </si>
  <si>
    <t>_PL314</t>
  </si>
  <si>
    <t>_PL315</t>
  </si>
  <si>
    <t>Podkarpackie</t>
  </si>
  <si>
    <t>Czarna</t>
  </si>
  <si>
    <t>Lutowiska</t>
  </si>
  <si>
    <t>Ustrzyki Dolne</t>
  </si>
  <si>
    <t>Brzozów</t>
  </si>
  <si>
    <t>Domaradz</t>
  </si>
  <si>
    <t>Dydnia</t>
  </si>
  <si>
    <t>Haczów</t>
  </si>
  <si>
    <t>Nozdrzec</t>
  </si>
  <si>
    <t>Jasło</t>
  </si>
  <si>
    <t>Krempna</t>
  </si>
  <si>
    <t>Nowy Żmigród</t>
  </si>
  <si>
    <t>Osiek Jasielski</t>
  </si>
  <si>
    <t>Tarnowiec</t>
  </si>
  <si>
    <t>Dukla</t>
  </si>
  <si>
    <t>Wojaszówka</t>
  </si>
  <si>
    <t>Jaśliska</t>
  </si>
  <si>
    <t>Besko</t>
  </si>
  <si>
    <t>Bukowsko</t>
  </si>
  <si>
    <t>Komańcza</t>
  </si>
  <si>
    <t>Sanok</t>
  </si>
  <si>
    <t>Tyrawa Wołoska</t>
  </si>
  <si>
    <t>Zagórz</t>
  </si>
  <si>
    <t>Zarszyn</t>
  </si>
  <si>
    <t>Baligród</t>
  </si>
  <si>
    <t>Cisna</t>
  </si>
  <si>
    <t>Lesko</t>
  </si>
  <si>
    <t>Olszanica</t>
  </si>
  <si>
    <t>Solina</t>
  </si>
  <si>
    <t>Chłopice</t>
  </si>
  <si>
    <t>Jarosław</t>
  </si>
  <si>
    <t>Laszki</t>
  </si>
  <si>
    <t>Pawłosiów</t>
  </si>
  <si>
    <t>Pruchnik</t>
  </si>
  <si>
    <t>Radymno</t>
  </si>
  <si>
    <t>Rokietnica</t>
  </si>
  <si>
    <t>Roźwienica</t>
  </si>
  <si>
    <t>Wiązownica</t>
  </si>
  <si>
    <t>Cieszanów</t>
  </si>
  <si>
    <t>Horyniec-Zdrój</t>
  </si>
  <si>
    <t>Lubaczów</t>
  </si>
  <si>
    <t>Narol</t>
  </si>
  <si>
    <t>Oleszyce</t>
  </si>
  <si>
    <t>Stary Dzików</t>
  </si>
  <si>
    <t>Wielkie Oczy</t>
  </si>
  <si>
    <t>Bircza</t>
  </si>
  <si>
    <t>Dubiecko</t>
  </si>
  <si>
    <t>Fredropol</t>
  </si>
  <si>
    <t>Krasiczyn</t>
  </si>
  <si>
    <t>Krzywcza</t>
  </si>
  <si>
    <t>Medyka</t>
  </si>
  <si>
    <t>Orły</t>
  </si>
  <si>
    <t>Przemyśl</t>
  </si>
  <si>
    <t>Stubno</t>
  </si>
  <si>
    <t>Adamówka</t>
  </si>
  <si>
    <t>Jawornik Polski</t>
  </si>
  <si>
    <t>Kańczuga</t>
  </si>
  <si>
    <t>Przeworsk</t>
  </si>
  <si>
    <t>Sieniawa</t>
  </si>
  <si>
    <t>Tryńcza</t>
  </si>
  <si>
    <t>Zarzecze</t>
  </si>
  <si>
    <t>Cmolas</t>
  </si>
  <si>
    <t>Kolbuszowa</t>
  </si>
  <si>
    <t>Majdan Królewski</t>
  </si>
  <si>
    <t>Niwiska</t>
  </si>
  <si>
    <t>Raniżów</t>
  </si>
  <si>
    <t>Dzikowiec</t>
  </si>
  <si>
    <t>Żołynia</t>
  </si>
  <si>
    <t>Iwierzyce</t>
  </si>
  <si>
    <t>Ostrów</t>
  </si>
  <si>
    <t>Wielopole Skrzyńskie</t>
  </si>
  <si>
    <t>Dynów</t>
  </si>
  <si>
    <t>Błażowa</t>
  </si>
  <si>
    <t>Chmielnik</t>
  </si>
  <si>
    <t>Hyżne</t>
  </si>
  <si>
    <t>Sokołów Małopolski</t>
  </si>
  <si>
    <t>Świlcza</t>
  </si>
  <si>
    <t>Czudec</t>
  </si>
  <si>
    <t>Frysztak</t>
  </si>
  <si>
    <t>Niebylec</t>
  </si>
  <si>
    <t>Brzostek</t>
  </si>
  <si>
    <t>Jodłowa</t>
  </si>
  <si>
    <t>Pilzno</t>
  </si>
  <si>
    <t>Żyraków</t>
  </si>
  <si>
    <t>Grodzisko Dolne</t>
  </si>
  <si>
    <t>Kuryłówka</t>
  </si>
  <si>
    <t>Leżajsk</t>
  </si>
  <si>
    <t>Nowa Sarzyna</t>
  </si>
  <si>
    <t>Borowa</t>
  </si>
  <si>
    <t>Czermin</t>
  </si>
  <si>
    <t>Gawłuszowice</t>
  </si>
  <si>
    <t>Padew Narodowa</t>
  </si>
  <si>
    <t>Przecław</t>
  </si>
  <si>
    <t>Radomyśl Wielki</t>
  </si>
  <si>
    <t>Tuszów Narodowy</t>
  </si>
  <si>
    <t>Wadowice Górne</t>
  </si>
  <si>
    <t>Harasiuki</t>
  </si>
  <si>
    <t>Jarocin</t>
  </si>
  <si>
    <t>Jeżowe</t>
  </si>
  <si>
    <t>Krzeszów</t>
  </si>
  <si>
    <t>Ulanów</t>
  </si>
  <si>
    <t>Bojanów</t>
  </si>
  <si>
    <t>Pysznica</t>
  </si>
  <si>
    <t>Radomyśl nad Sanem</t>
  </si>
  <si>
    <t>Zaklików</t>
  </si>
  <si>
    <t>Zaleszany</t>
  </si>
  <si>
    <t>Baranów Sandomierski</t>
  </si>
  <si>
    <t>Gorzyce</t>
  </si>
  <si>
    <t>Grębów</t>
  </si>
  <si>
    <t>Nowa Dęba</t>
  </si>
  <si>
    <t>_PL323</t>
  </si>
  <si>
    <t>_PL324</t>
  </si>
  <si>
    <t>_PL325</t>
  </si>
  <si>
    <t>_PL326</t>
  </si>
  <si>
    <t>Świętokrzyskie</t>
  </si>
  <si>
    <t>Bieliny</t>
  </si>
  <si>
    <t>Bodzentyn</t>
  </si>
  <si>
    <t>Chęciny</t>
  </si>
  <si>
    <t>Daleszyce</t>
  </si>
  <si>
    <t>Górno</t>
  </si>
  <si>
    <t>Łagów</t>
  </si>
  <si>
    <t>Łopuszno</t>
  </si>
  <si>
    <t>Miedziana Góra</t>
  </si>
  <si>
    <t>Mniów</t>
  </si>
  <si>
    <t>Morawica</t>
  </si>
  <si>
    <t>Nowa Słupia</t>
  </si>
  <si>
    <t>Piekoszów</t>
  </si>
  <si>
    <t>Pierzchnica</t>
  </si>
  <si>
    <t>Raków</t>
  </si>
  <si>
    <t>Strawczyn</t>
  </si>
  <si>
    <t>Fałków</t>
  </si>
  <si>
    <t>Gowarczów</t>
  </si>
  <si>
    <t>Radoszyce</t>
  </si>
  <si>
    <t>Ruda Maleniecka</t>
  </si>
  <si>
    <t>Słupia (Konecka)</t>
  </si>
  <si>
    <t>Smyków</t>
  </si>
  <si>
    <t>Stąporków</t>
  </si>
  <si>
    <t>Bałtów</t>
  </si>
  <si>
    <t>Ćmielów</t>
  </si>
  <si>
    <t>Kunów</t>
  </si>
  <si>
    <t>Waśniów</t>
  </si>
  <si>
    <t>Bliżyn</t>
  </si>
  <si>
    <t>Łączna</t>
  </si>
  <si>
    <t>Skarżysko Kościelne</t>
  </si>
  <si>
    <t>Brody</t>
  </si>
  <si>
    <t>Mirzec</t>
  </si>
  <si>
    <t>Pawłów</t>
  </si>
  <si>
    <t>Busko-Zdrój</t>
  </si>
  <si>
    <t>Gnojno</t>
  </si>
  <si>
    <t>Nowy Korczyn</t>
  </si>
  <si>
    <t>Pacanów</t>
  </si>
  <si>
    <t>Solec-Zdrój</t>
  </si>
  <si>
    <t>Stopnica</t>
  </si>
  <si>
    <t>Tuczępy</t>
  </si>
  <si>
    <t>Wiślica</t>
  </si>
  <si>
    <t>Imielno</t>
  </si>
  <si>
    <t>Jędrzejów</t>
  </si>
  <si>
    <t>Małogoszcz</t>
  </si>
  <si>
    <t>Nagłowice</t>
  </si>
  <si>
    <t>Oksa</t>
  </si>
  <si>
    <t>Sędziszów</t>
  </si>
  <si>
    <t>Słupia (Jędrzejowska)</t>
  </si>
  <si>
    <t>Sobków</t>
  </si>
  <si>
    <t>Wodzisław</t>
  </si>
  <si>
    <t>Bejsce</t>
  </si>
  <si>
    <t>Kazimierza Wielka</t>
  </si>
  <si>
    <t>Opatowiec</t>
  </si>
  <si>
    <t>Skalbmierz</t>
  </si>
  <si>
    <t>Baćkowice</t>
  </si>
  <si>
    <t>Iwaniska</t>
  </si>
  <si>
    <t>Lipnik</t>
  </si>
  <si>
    <t>Ożarów</t>
  </si>
  <si>
    <t>Sadowie</t>
  </si>
  <si>
    <t>Tarłów</t>
  </si>
  <si>
    <t>Wojciechowice</t>
  </si>
  <si>
    <t>Działoszyce</t>
  </si>
  <si>
    <t>Kije</t>
  </si>
  <si>
    <t>Michałów</t>
  </si>
  <si>
    <t>Pińczów</t>
  </si>
  <si>
    <t>Złota</t>
  </si>
  <si>
    <t>Dwikozy</t>
  </si>
  <si>
    <t>Klimontów</t>
  </si>
  <si>
    <t>Koprzywnica</t>
  </si>
  <si>
    <t>Łoniów</t>
  </si>
  <si>
    <t>Obrazów</t>
  </si>
  <si>
    <t>Samborzec</t>
  </si>
  <si>
    <t>Wilczyce</t>
  </si>
  <si>
    <t>Zawichost</t>
  </si>
  <si>
    <t>Bogoria</t>
  </si>
  <si>
    <t>Oleśnica</t>
  </si>
  <si>
    <t>Osiek</t>
  </si>
  <si>
    <t>Rytwiany</t>
  </si>
  <si>
    <t>Staszów</t>
  </si>
  <si>
    <t>Szydłów</t>
  </si>
  <si>
    <t>Kluczewsko</t>
  </si>
  <si>
    <t>Krasocin</t>
  </si>
  <si>
    <t>Moskorzew</t>
  </si>
  <si>
    <t>Radków</t>
  </si>
  <si>
    <t>Secemin</t>
  </si>
  <si>
    <t>Włoszczowa</t>
  </si>
  <si>
    <t>_PL331</t>
  </si>
  <si>
    <t>_PL332</t>
  </si>
  <si>
    <t>Podlaskie</t>
  </si>
  <si>
    <t>Choroszcz</t>
  </si>
  <si>
    <t>Dobrzyniewo Duże</t>
  </si>
  <si>
    <t>Gródek</t>
  </si>
  <si>
    <t>Juchnowiec Kościelny</t>
  </si>
  <si>
    <t>Michałowo</t>
  </si>
  <si>
    <t>Supraśl</t>
  </si>
  <si>
    <t>Suraż</t>
  </si>
  <si>
    <t>Turośń Kościelna</t>
  </si>
  <si>
    <t>Tykocin</t>
  </si>
  <si>
    <t>Wasilków</t>
  </si>
  <si>
    <t>Zabłudów</t>
  </si>
  <si>
    <t>Zawady</t>
  </si>
  <si>
    <t>Dąbrowa Białostocka</t>
  </si>
  <si>
    <t>Korycin</t>
  </si>
  <si>
    <t>Krynki</t>
  </si>
  <si>
    <t>Kuźnica</t>
  </si>
  <si>
    <t>Nowy Dwór</t>
  </si>
  <si>
    <t>Sidra</t>
  </si>
  <si>
    <t>Sokółka</t>
  </si>
  <si>
    <t>Suchowola</t>
  </si>
  <si>
    <t>Szudziałowo</t>
  </si>
  <si>
    <t>Brańsk</t>
  </si>
  <si>
    <t>Bielsk Podlaski</t>
  </si>
  <si>
    <t>Boćki</t>
  </si>
  <si>
    <t>Orla</t>
  </si>
  <si>
    <t>Rudka</t>
  </si>
  <si>
    <t>Wyszki</t>
  </si>
  <si>
    <t>Białowieża</t>
  </si>
  <si>
    <t>Czeremcha</t>
  </si>
  <si>
    <t>Czyże</t>
  </si>
  <si>
    <t>Dubicze Cerkiewne</t>
  </si>
  <si>
    <t>Hajnówka</t>
  </si>
  <si>
    <t>Kleszczele</t>
  </si>
  <si>
    <t>Narew</t>
  </si>
  <si>
    <t>Narewka</t>
  </si>
  <si>
    <t>Grabowo</t>
  </si>
  <si>
    <t>Kolno</t>
  </si>
  <si>
    <t>Mały Płock</t>
  </si>
  <si>
    <t>Stawiski</t>
  </si>
  <si>
    <t>Turośl</t>
  </si>
  <si>
    <t>Jedwabne</t>
  </si>
  <si>
    <t>Łomża</t>
  </si>
  <si>
    <t>Miastkowo</t>
  </si>
  <si>
    <t>Nowogród</t>
  </si>
  <si>
    <t>Piątnica</t>
  </si>
  <si>
    <t>Przytuły</t>
  </si>
  <si>
    <t>Śniadowo</t>
  </si>
  <si>
    <t>Wizna</t>
  </si>
  <si>
    <t>Zbójna</t>
  </si>
  <si>
    <t>Drohiczyn</t>
  </si>
  <si>
    <t>Dziadkowice</t>
  </si>
  <si>
    <t>Grodzisk</t>
  </si>
  <si>
    <t>Mielnik</t>
  </si>
  <si>
    <t>Milejczyce</t>
  </si>
  <si>
    <t>Nurzec-Stacja</t>
  </si>
  <si>
    <t>Perlejewo</t>
  </si>
  <si>
    <t>Siemiatycze</t>
  </si>
  <si>
    <t>Ciechanowiec</t>
  </si>
  <si>
    <t>Czyżew</t>
  </si>
  <si>
    <t>Klukowo</t>
  </si>
  <si>
    <t>Kobylin-Borzymy</t>
  </si>
  <si>
    <t>Kulesze Kościelne</t>
  </si>
  <si>
    <t>Nowe Piekuty</t>
  </si>
  <si>
    <t>Sokoły</t>
  </si>
  <si>
    <t>Szepietowo</t>
  </si>
  <si>
    <t>Wysokie Mazowieckie</t>
  </si>
  <si>
    <t>Kołaki Kościelne</t>
  </si>
  <si>
    <t>Rutki</t>
  </si>
  <si>
    <t>Szumowo</t>
  </si>
  <si>
    <t>Zambrów</t>
  </si>
  <si>
    <t>Augustów</t>
  </si>
  <si>
    <t>Bargłów Kościelny</t>
  </si>
  <si>
    <t>Lipsk</t>
  </si>
  <si>
    <t>Nowinka</t>
  </si>
  <si>
    <t>Płaska</t>
  </si>
  <si>
    <t>Sztabin</t>
  </si>
  <si>
    <t>Grajewo</t>
  </si>
  <si>
    <t>Radziłów</t>
  </si>
  <si>
    <t>Rajgród</t>
  </si>
  <si>
    <t>Szczuczyn</t>
  </si>
  <si>
    <t>Wąsosz</t>
  </si>
  <si>
    <t>Goniądz</t>
  </si>
  <si>
    <t>Jasionówka</t>
  </si>
  <si>
    <t>Jaświły</t>
  </si>
  <si>
    <t>Knyszyn</t>
  </si>
  <si>
    <t>Krypno</t>
  </si>
  <si>
    <t>Mońki</t>
  </si>
  <si>
    <t>Trzcianne</t>
  </si>
  <si>
    <t>Giby</t>
  </si>
  <si>
    <t>Krasnopol</t>
  </si>
  <si>
    <t>Puńsk</t>
  </si>
  <si>
    <t>Sejny</t>
  </si>
  <si>
    <t>Bakałarzewo</t>
  </si>
  <si>
    <t>Filipów</t>
  </si>
  <si>
    <t>Jeleniewo</t>
  </si>
  <si>
    <t>Przerośl</t>
  </si>
  <si>
    <t>Raczki</t>
  </si>
  <si>
    <t>Rutka-Tartak</t>
  </si>
  <si>
    <t>Suwałki</t>
  </si>
  <si>
    <t>Szypliszki</t>
  </si>
  <si>
    <t>Wiżajny</t>
  </si>
  <si>
    <t>_PL343</t>
  </si>
  <si>
    <t>_PL344</t>
  </si>
  <si>
    <t>_PL345</t>
  </si>
  <si>
    <t>Wielkopolskie</t>
  </si>
  <si>
    <t>Jaraczewo</t>
  </si>
  <si>
    <t>Kotlin</t>
  </si>
  <si>
    <t>Żerków</t>
  </si>
  <si>
    <t>Blizanów</t>
  </si>
  <si>
    <t>Ceków-Kolonia</t>
  </si>
  <si>
    <t>Godziesze Wielkie</t>
  </si>
  <si>
    <t>Koźminek</t>
  </si>
  <si>
    <t>Lisków</t>
  </si>
  <si>
    <t>Mycielin</t>
  </si>
  <si>
    <t>Opatówek</t>
  </si>
  <si>
    <t>Stawiszyn</t>
  </si>
  <si>
    <t>Szczytniki</t>
  </si>
  <si>
    <t>Żelazków</t>
  </si>
  <si>
    <t>Bralin</t>
  </si>
  <si>
    <t>Kępno</t>
  </si>
  <si>
    <t>Łęka Opatowska</t>
  </si>
  <si>
    <t>Perzów</t>
  </si>
  <si>
    <t>Rychtal</t>
  </si>
  <si>
    <t>Trzcinica</t>
  </si>
  <si>
    <t>Kobylin</t>
  </si>
  <si>
    <t>Koźmin Wielkopolski</t>
  </si>
  <si>
    <t>Krotoszyn</t>
  </si>
  <si>
    <t>Rozdrażew</t>
  </si>
  <si>
    <t>Nowe Skalmierzyce</t>
  </si>
  <si>
    <t>Odolanów</t>
  </si>
  <si>
    <t>Ostrów Wielkopolski</t>
  </si>
  <si>
    <t>Przygodzice</t>
  </si>
  <si>
    <t>Raszków</t>
  </si>
  <si>
    <t>Sieroszewice</t>
  </si>
  <si>
    <t>Sośnie</t>
  </si>
  <si>
    <t>Czajków</t>
  </si>
  <si>
    <t>Doruchów</t>
  </si>
  <si>
    <t>Grabów nad Prosną</t>
  </si>
  <si>
    <t>Kobyla Góra</t>
  </si>
  <si>
    <t>Kraszewice</t>
  </si>
  <si>
    <t>Mikstat</t>
  </si>
  <si>
    <t>Ostrzeszów</t>
  </si>
  <si>
    <t>Chocz</t>
  </si>
  <si>
    <t>Dobrzyca</t>
  </si>
  <si>
    <t>Gizałki</t>
  </si>
  <si>
    <t>Gołuchów</t>
  </si>
  <si>
    <t>Czerniejewo</t>
  </si>
  <si>
    <t>Gniezno</t>
  </si>
  <si>
    <t>Kiszkowo</t>
  </si>
  <si>
    <t>Kłecko</t>
  </si>
  <si>
    <t>Łubowo</t>
  </si>
  <si>
    <t>Mieleszyn</t>
  </si>
  <si>
    <t>Niechanowo</t>
  </si>
  <si>
    <t>Trzemeszno</t>
  </si>
  <si>
    <t>Witkowo</t>
  </si>
  <si>
    <t>Babiak</t>
  </si>
  <si>
    <t>Chodów</t>
  </si>
  <si>
    <t>Dąbie</t>
  </si>
  <si>
    <t>Grzegorzew</t>
  </si>
  <si>
    <t>Koło</t>
  </si>
  <si>
    <t>Kościelec</t>
  </si>
  <si>
    <t>Olszówka</t>
  </si>
  <si>
    <t>Osiek Mały</t>
  </si>
  <si>
    <t>Przedecz</t>
  </si>
  <si>
    <t>Golina</t>
  </si>
  <si>
    <t>Grodziec</t>
  </si>
  <si>
    <t>Kazimierz Biskupi</t>
  </si>
  <si>
    <t>Kleczew</t>
  </si>
  <si>
    <t>Kramsk</t>
  </si>
  <si>
    <t>Krzymów</t>
  </si>
  <si>
    <t>Rychwał</t>
  </si>
  <si>
    <t>Rzgów</t>
  </si>
  <si>
    <t>Skulsk</t>
  </si>
  <si>
    <t>Sompolno</t>
  </si>
  <si>
    <t>Ślesin</t>
  </si>
  <si>
    <t>Wierzbinek</t>
  </si>
  <si>
    <t>Wilczyn</t>
  </si>
  <si>
    <t>Lądek</t>
  </si>
  <si>
    <t>Orchowo</t>
  </si>
  <si>
    <t>Ostrowite</t>
  </si>
  <si>
    <t>Powidz</t>
  </si>
  <si>
    <t>Słupca</t>
  </si>
  <si>
    <t>Strzałkowo</t>
  </si>
  <si>
    <t>Zagórów</t>
  </si>
  <si>
    <t>Brudzew</t>
  </si>
  <si>
    <t>Kawęczyn</t>
  </si>
  <si>
    <t>Malanów</t>
  </si>
  <si>
    <t>Przykona</t>
  </si>
  <si>
    <t>Tuliszków</t>
  </si>
  <si>
    <t>Turek</t>
  </si>
  <si>
    <t>Władysławów</t>
  </si>
  <si>
    <t>Kołaczkowo</t>
  </si>
  <si>
    <t>Miłosław</t>
  </si>
  <si>
    <t>Nekla</t>
  </si>
  <si>
    <t>Pyzdry</t>
  </si>
  <si>
    <t>Borek Wielkopolski</t>
  </si>
  <si>
    <t>Krobia</t>
  </si>
  <si>
    <t>Pępowo</t>
  </si>
  <si>
    <t>Pogorzela</t>
  </si>
  <si>
    <t>Poniec</t>
  </si>
  <si>
    <t>Granowo</t>
  </si>
  <si>
    <t>Kamieniec</t>
  </si>
  <si>
    <t>Rakoniewice</t>
  </si>
  <si>
    <t>Wielichowo</t>
  </si>
  <si>
    <t>Czempiń</t>
  </si>
  <si>
    <t>Kościan</t>
  </si>
  <si>
    <t>Krzywiń</t>
  </si>
  <si>
    <t>Śmigiel</t>
  </si>
  <si>
    <t>Krzemieniewo</t>
  </si>
  <si>
    <t>Lipno</t>
  </si>
  <si>
    <t>Osieczna</t>
  </si>
  <si>
    <t>Rydzyna</t>
  </si>
  <si>
    <t>Święciechowa</t>
  </si>
  <si>
    <t>Wijewo</t>
  </si>
  <si>
    <t>Włoszakowice</t>
  </si>
  <si>
    <t>Chrzypsko Wielkie</t>
  </si>
  <si>
    <t>Kwilcz</t>
  </si>
  <si>
    <t>Międzychód</t>
  </si>
  <si>
    <t>Sieraków</t>
  </si>
  <si>
    <t>Kuślin</t>
  </si>
  <si>
    <t>Lwówek</t>
  </si>
  <si>
    <t>Miedzichowo</t>
  </si>
  <si>
    <t>Nowy Tomyśl</t>
  </si>
  <si>
    <t>Opalenica</t>
  </si>
  <si>
    <t>Bojanowo</t>
  </si>
  <si>
    <t>Jutrosin</t>
  </si>
  <si>
    <t>Miejska Górka</t>
  </si>
  <si>
    <t>Pakosław</t>
  </si>
  <si>
    <t>Przemęt</t>
  </si>
  <si>
    <t>Siedlec</t>
  </si>
  <si>
    <t>Wolsztyn</t>
  </si>
  <si>
    <t>Budzyń</t>
  </si>
  <si>
    <t>Chodzież</t>
  </si>
  <si>
    <t>Margonin</t>
  </si>
  <si>
    <t>Szamocin</t>
  </si>
  <si>
    <t>Czarnków</t>
  </si>
  <si>
    <t>Drawsko</t>
  </si>
  <si>
    <t>Krzyż Wielkopolski</t>
  </si>
  <si>
    <t>Lubasz</t>
  </si>
  <si>
    <t>Połajewo</t>
  </si>
  <si>
    <t>Trzcianka</t>
  </si>
  <si>
    <t>Wieleń</t>
  </si>
  <si>
    <t>Białośliwie</t>
  </si>
  <si>
    <t>Kaczory</t>
  </si>
  <si>
    <t>Łobżenica</t>
  </si>
  <si>
    <t>Miasteczko Krajeńskie</t>
  </si>
  <si>
    <t>Ujście</t>
  </si>
  <si>
    <t>Wyrzysk</t>
  </si>
  <si>
    <t>Wysoka</t>
  </si>
  <si>
    <t>Damasławek</t>
  </si>
  <si>
    <t>Gołańcz</t>
  </si>
  <si>
    <t>Mieścisko</t>
  </si>
  <si>
    <t>Skoki</t>
  </si>
  <si>
    <t>Wapno</t>
  </si>
  <si>
    <t>Wągrowiec</t>
  </si>
  <si>
    <t>Krajenka</t>
  </si>
  <si>
    <t>Lipka</t>
  </si>
  <si>
    <t>Okonek</t>
  </si>
  <si>
    <t>Tarnówka</t>
  </si>
  <si>
    <t>Zakrzewo</t>
  </si>
  <si>
    <t>Złotów</t>
  </si>
  <si>
    <t>Ryczywół</t>
  </si>
  <si>
    <t>Buk</t>
  </si>
  <si>
    <t>Dopiewo</t>
  </si>
  <si>
    <t>Kleszczewo</t>
  </si>
  <si>
    <t>Kostrzyn</t>
  </si>
  <si>
    <t>Kórnik</t>
  </si>
  <si>
    <t>Pobiedziska</t>
  </si>
  <si>
    <t>Stęszew</t>
  </si>
  <si>
    <t>Obrzycko</t>
  </si>
  <si>
    <t>Duszniki</t>
  </si>
  <si>
    <t>Kaźmierz</t>
  </si>
  <si>
    <t>Ostroróg</t>
  </si>
  <si>
    <t>Dominowo</t>
  </si>
  <si>
    <t>Krzykosy</t>
  </si>
  <si>
    <t>Nowe Miasto nad Wartą</t>
  </si>
  <si>
    <t>Zaniemyśl</t>
  </si>
  <si>
    <t>Brodnica</t>
  </si>
  <si>
    <t>Dolsk</t>
  </si>
  <si>
    <t>Książ Wielkopolski</t>
  </si>
  <si>
    <t>_PL416</t>
  </si>
  <si>
    <t>_PL414</t>
  </si>
  <si>
    <t>_PL417</t>
  </si>
  <si>
    <t>_PL411</t>
  </si>
  <si>
    <t>_PL418</t>
  </si>
  <si>
    <t>Zachodniopomorskie</t>
  </si>
  <si>
    <t>Białogard</t>
  </si>
  <si>
    <t>Karlino</t>
  </si>
  <si>
    <t>Tychowo</t>
  </si>
  <si>
    <t>Czaplinek</t>
  </si>
  <si>
    <t>Drawsko Pomorskie</t>
  </si>
  <si>
    <t>Kalisz Pomorski</t>
  </si>
  <si>
    <t>Ostrowice</t>
  </si>
  <si>
    <t>Wierzchowo</t>
  </si>
  <si>
    <t>Dygowo</t>
  </si>
  <si>
    <t>Gościno</t>
  </si>
  <si>
    <t>Kołobrzeg</t>
  </si>
  <si>
    <t>Rymań</t>
  </si>
  <si>
    <t>Siemyśl</t>
  </si>
  <si>
    <t>Ustronie Morskie</t>
  </si>
  <si>
    <t>Będzino</t>
  </si>
  <si>
    <t>Biesiekierz</t>
  </si>
  <si>
    <t>Bobolice</t>
  </si>
  <si>
    <t>Manowo</t>
  </si>
  <si>
    <t>Mielno</t>
  </si>
  <si>
    <t>Polanów</t>
  </si>
  <si>
    <t>Sianów</t>
  </si>
  <si>
    <t>Świeszyno</t>
  </si>
  <si>
    <t>Darłowo</t>
  </si>
  <si>
    <t>Malechowo</t>
  </si>
  <si>
    <t>Postomino</t>
  </si>
  <si>
    <t>Barwice</t>
  </si>
  <si>
    <t>Biały Bór</t>
  </si>
  <si>
    <t>Borne Sulinowo</t>
  </si>
  <si>
    <t>Grzmiąca</t>
  </si>
  <si>
    <t>Szczecinek</t>
  </si>
  <si>
    <t>Brzeżno</t>
  </si>
  <si>
    <t>Połczyn-Zdrój</t>
  </si>
  <si>
    <t>Rąbino</t>
  </si>
  <si>
    <t>Sławoborze</t>
  </si>
  <si>
    <t>Świdwin</t>
  </si>
  <si>
    <t>Człopa</t>
  </si>
  <si>
    <t>Mirosławiec</t>
  </si>
  <si>
    <t>Tuczno</t>
  </si>
  <si>
    <t>Wałcz</t>
  </si>
  <si>
    <t>Bierzwnik</t>
  </si>
  <si>
    <t>Choszczno</t>
  </si>
  <si>
    <t>Drawno</t>
  </si>
  <si>
    <t>Krzęcin</t>
  </si>
  <si>
    <t>Pełczyce</t>
  </si>
  <si>
    <t>Recz</t>
  </si>
  <si>
    <t>Brojce</t>
  </si>
  <si>
    <t>Gryfice</t>
  </si>
  <si>
    <t>Karnice</t>
  </si>
  <si>
    <t>Płoty</t>
  </si>
  <si>
    <t>Rewal</t>
  </si>
  <si>
    <t>Trzebiatów</t>
  </si>
  <si>
    <t>Barlinek</t>
  </si>
  <si>
    <t>Boleszkowice</t>
  </si>
  <si>
    <t>Myślibórz</t>
  </si>
  <si>
    <t>Nowogródek Pomorski</t>
  </si>
  <si>
    <t>Bielice</t>
  </si>
  <si>
    <t>Kozielice</t>
  </si>
  <si>
    <t>Lipiany</t>
  </si>
  <si>
    <t>Przelewice</t>
  </si>
  <si>
    <t>Pyrzyce</t>
  </si>
  <si>
    <t>Warnice</t>
  </si>
  <si>
    <t>Chociwel</t>
  </si>
  <si>
    <t>Dobrzany</t>
  </si>
  <si>
    <t>Dolice</t>
  </si>
  <si>
    <t>Ińsko</t>
  </si>
  <si>
    <t>Kobylanka</t>
  </si>
  <si>
    <t>Marianowo</t>
  </si>
  <si>
    <t>Stara Dąbrowa</t>
  </si>
  <si>
    <t>Stargard Szczeciński</t>
  </si>
  <si>
    <t>Suchań</t>
  </si>
  <si>
    <t>Łobez</t>
  </si>
  <si>
    <t>Radowo Małe</t>
  </si>
  <si>
    <t>Resko</t>
  </si>
  <si>
    <t>Węgorzyno</t>
  </si>
  <si>
    <t>Goleniów</t>
  </si>
  <si>
    <t>Maszewo</t>
  </si>
  <si>
    <t>Nowogard</t>
  </si>
  <si>
    <t>Osina</t>
  </si>
  <si>
    <t>Przybiernów</t>
  </si>
  <si>
    <t>Stepnica</t>
  </si>
  <si>
    <t>Banie</t>
  </si>
  <si>
    <t>Cedynia</t>
  </si>
  <si>
    <t>Chojna</t>
  </si>
  <si>
    <t>Mieszkowice</t>
  </si>
  <si>
    <t>Moryń</t>
  </si>
  <si>
    <t>Stare Czarnowo</t>
  </si>
  <si>
    <t>Trzcińsko-Zdrój</t>
  </si>
  <si>
    <t>Widuchowa</t>
  </si>
  <si>
    <t>Dziwnów</t>
  </si>
  <si>
    <t>Golczewo</t>
  </si>
  <si>
    <t>Kamień Pomorski</t>
  </si>
  <si>
    <t>Świerzno</t>
  </si>
  <si>
    <t>Wolin</t>
  </si>
  <si>
    <t>Dobra (Szczecińska)</t>
  </si>
  <si>
    <t>Kołbaskowo</t>
  </si>
  <si>
    <t>Nowe Warpno</t>
  </si>
  <si>
    <t>Police</t>
  </si>
  <si>
    <t>_PL422</t>
  </si>
  <si>
    <t>_PL423</t>
  </si>
  <si>
    <t>_PL425</t>
  </si>
  <si>
    <t>Lubuskie</t>
  </si>
  <si>
    <t>Bogdaniec</t>
  </si>
  <si>
    <t>Deszczno</t>
  </si>
  <si>
    <t>Kłodawa</t>
  </si>
  <si>
    <t>Lubiszyn</t>
  </si>
  <si>
    <t>Santok</t>
  </si>
  <si>
    <t>Witnica</t>
  </si>
  <si>
    <t>Bledzew</t>
  </si>
  <si>
    <t>Międzyrzecz</t>
  </si>
  <si>
    <t>Przytoczna</t>
  </si>
  <si>
    <t>Pszczew</t>
  </si>
  <si>
    <t>Skwierzyna</t>
  </si>
  <si>
    <t>Trzciel</t>
  </si>
  <si>
    <t>Cybinka</t>
  </si>
  <si>
    <t>Górzyca</t>
  </si>
  <si>
    <t>Ośno Lubuskie</t>
  </si>
  <si>
    <t>Rzepin</t>
  </si>
  <si>
    <t>Dobiegniew</t>
  </si>
  <si>
    <t>Drezdenko</t>
  </si>
  <si>
    <t>Stare Kurowo</t>
  </si>
  <si>
    <t>Strzelce Krajeńskie</t>
  </si>
  <si>
    <t>Zwierzyn</t>
  </si>
  <si>
    <t>Krzeszyce</t>
  </si>
  <si>
    <t>Lubniewice</t>
  </si>
  <si>
    <t>Słońsk</t>
  </si>
  <si>
    <t>Sulęcin</t>
  </si>
  <si>
    <t>Torzym</t>
  </si>
  <si>
    <t>Bobrowice</t>
  </si>
  <si>
    <t>Bytnica</t>
  </si>
  <si>
    <t>Gubin</t>
  </si>
  <si>
    <t>Krosno Odrzańskie</t>
  </si>
  <si>
    <t>Bytom Odrzański</t>
  </si>
  <si>
    <t>Kolsko</t>
  </si>
  <si>
    <t>Kożuchów</t>
  </si>
  <si>
    <t>Nowa Sól</t>
  </si>
  <si>
    <t>Nowe Miasteczko</t>
  </si>
  <si>
    <t>Siedlisko</t>
  </si>
  <si>
    <t>Lubrza</t>
  </si>
  <si>
    <t>Skąpe</t>
  </si>
  <si>
    <t>Szczaniec</t>
  </si>
  <si>
    <t>Świebodzin</t>
  </si>
  <si>
    <t>Babimost</t>
  </si>
  <si>
    <t>Bojadła</t>
  </si>
  <si>
    <t>Czerwieńsk</t>
  </si>
  <si>
    <t>Kargowa</t>
  </si>
  <si>
    <t>Nowogród Bobrzański</t>
  </si>
  <si>
    <t>Sulechów</t>
  </si>
  <si>
    <t>Świdnica</t>
  </si>
  <si>
    <t>Trzebiechów</t>
  </si>
  <si>
    <t>Zabór</t>
  </si>
  <si>
    <t>Zielona Góra</t>
  </si>
  <si>
    <t>Gozdnica</t>
  </si>
  <si>
    <t>Iłowa</t>
  </si>
  <si>
    <t>Małomice</t>
  </si>
  <si>
    <t>Niegosławice</t>
  </si>
  <si>
    <t>Szprotawa</t>
  </si>
  <si>
    <t>Wymiarki</t>
  </si>
  <si>
    <t>Żagań</t>
  </si>
  <si>
    <t>Jasień</t>
  </si>
  <si>
    <t>Lipinki Łużyckie</t>
  </si>
  <si>
    <t>Przewóz</t>
  </si>
  <si>
    <t>Trzebiel</t>
  </si>
  <si>
    <t>Tuplice</t>
  </si>
  <si>
    <t>Żary</t>
  </si>
  <si>
    <t>Sława</t>
  </si>
  <si>
    <t>Szlichtyngowa</t>
  </si>
  <si>
    <t>Wschowa</t>
  </si>
  <si>
    <t>_PL431</t>
  </si>
  <si>
    <t>_PL432</t>
  </si>
  <si>
    <t>Dolnośląskie</t>
  </si>
  <si>
    <t>Gromadka</t>
  </si>
  <si>
    <t>Nowogrodziec</t>
  </si>
  <si>
    <t>Osiecznica</t>
  </si>
  <si>
    <t>Warta Bolesławiecka</t>
  </si>
  <si>
    <t>Bolków</t>
  </si>
  <si>
    <t>Męcinka</t>
  </si>
  <si>
    <t>Mściwojów</t>
  </si>
  <si>
    <t>Paszowice</t>
  </si>
  <si>
    <t>Wądroże Wielkie</t>
  </si>
  <si>
    <t>Janowice Wielkie</t>
  </si>
  <si>
    <t>Jeżów Sudecki</t>
  </si>
  <si>
    <t>Mysłakowice</t>
  </si>
  <si>
    <t>Podgórzyn</t>
  </si>
  <si>
    <t>Stara Kamienica</t>
  </si>
  <si>
    <t>Kamienna Góra</t>
  </si>
  <si>
    <t>Lubawka</t>
  </si>
  <si>
    <t>Marciszów</t>
  </si>
  <si>
    <t>Leśna</t>
  </si>
  <si>
    <t>Lubań</t>
  </si>
  <si>
    <t>Platerówka</t>
  </si>
  <si>
    <t>Siekierczyn</t>
  </si>
  <si>
    <t>Lubomierz</t>
  </si>
  <si>
    <t>Lwówek Śląski</t>
  </si>
  <si>
    <t>Mirsk</t>
  </si>
  <si>
    <t>Wleń</t>
  </si>
  <si>
    <t>Zawidów</t>
  </si>
  <si>
    <t>Bogatynia</t>
  </si>
  <si>
    <t>Sulików</t>
  </si>
  <si>
    <t>Węgliniec</t>
  </si>
  <si>
    <t>Zgorzelec</t>
  </si>
  <si>
    <t>Wojcieszów</t>
  </si>
  <si>
    <t>Pielgrzymka</t>
  </si>
  <si>
    <t>Świerzawa</t>
  </si>
  <si>
    <t>Zagrodno</t>
  </si>
  <si>
    <t>Złotoryja</t>
  </si>
  <si>
    <t>Jerzmanowa</t>
  </si>
  <si>
    <t>Kotla</t>
  </si>
  <si>
    <t>Pęcław</t>
  </si>
  <si>
    <t>Żukowice</t>
  </si>
  <si>
    <t>Góra</t>
  </si>
  <si>
    <t>Jemielno</t>
  </si>
  <si>
    <t>Niechlów</t>
  </si>
  <si>
    <t>Chojnów</t>
  </si>
  <si>
    <t>Krotoszyce</t>
  </si>
  <si>
    <t>Kunice</t>
  </si>
  <si>
    <t>Legnickie Pole</t>
  </si>
  <si>
    <t>Miłkowice</t>
  </si>
  <si>
    <t>Prochowice</t>
  </si>
  <si>
    <t>Ruja</t>
  </si>
  <si>
    <t>Lubin</t>
  </si>
  <si>
    <t>Rudna</t>
  </si>
  <si>
    <t>Ścinawa</t>
  </si>
  <si>
    <t>Chocianów</t>
  </si>
  <si>
    <t>Gaworzyce</t>
  </si>
  <si>
    <t>Grębocice</t>
  </si>
  <si>
    <t>Przemków</t>
  </si>
  <si>
    <t>Radwanice</t>
  </si>
  <si>
    <t>Dzierżoniów</t>
  </si>
  <si>
    <t>Łagiewniki</t>
  </si>
  <si>
    <t>Niemcza</t>
  </si>
  <si>
    <t>Bystrzyca Kłodzka</t>
  </si>
  <si>
    <t>Kłodzko</t>
  </si>
  <si>
    <t>Lądek-Zdrój</t>
  </si>
  <si>
    <t>Lewin Kłodzki</t>
  </si>
  <si>
    <t>Międzylesie</t>
  </si>
  <si>
    <t>Nowa Ruda</t>
  </si>
  <si>
    <t>Stronie Śląskie</t>
  </si>
  <si>
    <t>Szczytna</t>
  </si>
  <si>
    <t>Dobromierz</t>
  </si>
  <si>
    <t>Jaworzyna Śląska</t>
  </si>
  <si>
    <t>Marcinowice</t>
  </si>
  <si>
    <t>Strzegom</t>
  </si>
  <si>
    <t>Żarów</t>
  </si>
  <si>
    <t>Czarny Bór</t>
  </si>
  <si>
    <t>Mieroszów</t>
  </si>
  <si>
    <t>Stare Bogaczowice</t>
  </si>
  <si>
    <t>Walim</t>
  </si>
  <si>
    <t>Bardo</t>
  </si>
  <si>
    <t>Ciepłowody</t>
  </si>
  <si>
    <t>Kamieniec Ząbkowicki</t>
  </si>
  <si>
    <t>Stoszowice</t>
  </si>
  <si>
    <t>Ząbkowice Śląskie</t>
  </si>
  <si>
    <t>Ziębice</t>
  </si>
  <si>
    <t>Złoty Stok</t>
  </si>
  <si>
    <t>Cieszków</t>
  </si>
  <si>
    <t>Krośnice</t>
  </si>
  <si>
    <t>Milicz</t>
  </si>
  <si>
    <t>Bierutów</t>
  </si>
  <si>
    <t>Dobroszyce</t>
  </si>
  <si>
    <t>Dziadowa Kłoda</t>
  </si>
  <si>
    <t>Międzybórz</t>
  </si>
  <si>
    <t>Syców</t>
  </si>
  <si>
    <t>Twardogóra</t>
  </si>
  <si>
    <t>Domaniów</t>
  </si>
  <si>
    <t>Jelcz-Laskowice</t>
  </si>
  <si>
    <t>Oława</t>
  </si>
  <si>
    <t>Borów</t>
  </si>
  <si>
    <t>Kondratowice</t>
  </si>
  <si>
    <t>Przeworno</t>
  </si>
  <si>
    <t>Strzelin</t>
  </si>
  <si>
    <t>Wiązów</t>
  </si>
  <si>
    <t>Kostomłoty</t>
  </si>
  <si>
    <t>Malczyce</t>
  </si>
  <si>
    <t>Miękinia</t>
  </si>
  <si>
    <t>Środa Śląska</t>
  </si>
  <si>
    <t>Udanin</t>
  </si>
  <si>
    <t>Oborniki Śląskie</t>
  </si>
  <si>
    <t>Prusice</t>
  </si>
  <si>
    <t>Trzebnica</t>
  </si>
  <si>
    <t>Wisznia Mała</t>
  </si>
  <si>
    <t>Zawonia</t>
  </si>
  <si>
    <t>Żmigród</t>
  </si>
  <si>
    <t>Brzeg Dolny</t>
  </si>
  <si>
    <t>Wińsko</t>
  </si>
  <si>
    <t>Wołów</t>
  </si>
  <si>
    <t>Czernica</t>
  </si>
  <si>
    <t>Długołęka</t>
  </si>
  <si>
    <t>Jordanów Śląski</t>
  </si>
  <si>
    <t>Kąty Wrocławskie</t>
  </si>
  <si>
    <t>Kobierzyce</t>
  </si>
  <si>
    <t>Mietków</t>
  </si>
  <si>
    <t>Sobótka</t>
  </si>
  <si>
    <t>Żórawina</t>
  </si>
  <si>
    <t>_PL515</t>
  </si>
  <si>
    <t>_PL516</t>
  </si>
  <si>
    <t>_PL517</t>
  </si>
  <si>
    <t>_PL518</t>
  </si>
  <si>
    <t>Opolskie</t>
  </si>
  <si>
    <t>Skarbimierz</t>
  </si>
  <si>
    <t>Grodków</t>
  </si>
  <si>
    <t>Lewin Brzeski</t>
  </si>
  <si>
    <t>Lubsza</t>
  </si>
  <si>
    <t>Byczyna</t>
  </si>
  <si>
    <t>Lasowice Wielkie</t>
  </si>
  <si>
    <t>Wołczyn</t>
  </si>
  <si>
    <t>Domaszowice</t>
  </si>
  <si>
    <t>Namysłów</t>
  </si>
  <si>
    <t>Pokój</t>
  </si>
  <si>
    <t>Świerczów</t>
  </si>
  <si>
    <t>Głuchołazy</t>
  </si>
  <si>
    <t>Kamiennik</t>
  </si>
  <si>
    <t>Korfantów</t>
  </si>
  <si>
    <t>Łambinowice</t>
  </si>
  <si>
    <t>Nysa</t>
  </si>
  <si>
    <t>Otmuchów</t>
  </si>
  <si>
    <t>Paczków</t>
  </si>
  <si>
    <t>Pakosławice</t>
  </si>
  <si>
    <t>Skoroszyce</t>
  </si>
  <si>
    <t>Głogówek</t>
  </si>
  <si>
    <t>Baborów</t>
  </si>
  <si>
    <t>Branice</t>
  </si>
  <si>
    <t>Głubczyce</t>
  </si>
  <si>
    <t>Kietrz</t>
  </si>
  <si>
    <t>Bierawa</t>
  </si>
  <si>
    <t>Cisek</t>
  </si>
  <si>
    <t>Pawłowiczki</t>
  </si>
  <si>
    <t>Polska Cerekiew</t>
  </si>
  <si>
    <t>Reńska Wieś</t>
  </si>
  <si>
    <t>Gogolin</t>
  </si>
  <si>
    <t>Strzeleczki</t>
  </si>
  <si>
    <t>Walce</t>
  </si>
  <si>
    <t>Dobrodzień</t>
  </si>
  <si>
    <t>Gorzów Śląski</t>
  </si>
  <si>
    <t>Praszka</t>
  </si>
  <si>
    <t>Radłów</t>
  </si>
  <si>
    <t>Rudniki</t>
  </si>
  <si>
    <t>Zębowice</t>
  </si>
  <si>
    <t>Chrząstowice</t>
  </si>
  <si>
    <t>Dąbrowa</t>
  </si>
  <si>
    <t>Dobrzeń Wielki</t>
  </si>
  <si>
    <t>Komprachcice</t>
  </si>
  <si>
    <t>Łubniany</t>
  </si>
  <si>
    <t>Murów</t>
  </si>
  <si>
    <t>Niemodlin</t>
  </si>
  <si>
    <t>Ozimek</t>
  </si>
  <si>
    <t>Popielów</t>
  </si>
  <si>
    <t>Prószków</t>
  </si>
  <si>
    <t>Tarnów Opolski</t>
  </si>
  <si>
    <t>Tułowice</t>
  </si>
  <si>
    <t>Turawa</t>
  </si>
  <si>
    <t>Izbicko</t>
  </si>
  <si>
    <t>Jemielnica</t>
  </si>
  <si>
    <t>Kolonowskie</t>
  </si>
  <si>
    <t>Leśnica</t>
  </si>
  <si>
    <t>Strzelce Opolskie</t>
  </si>
  <si>
    <t>_PL521</t>
  </si>
  <si>
    <t>_PL522</t>
  </si>
  <si>
    <t>Kujawsko-Pomorskie</t>
  </si>
  <si>
    <t>Białe Błota</t>
  </si>
  <si>
    <t>Dąbrowa Chełmińska</t>
  </si>
  <si>
    <t>Dobrcz</t>
  </si>
  <si>
    <t>Koronowo</t>
  </si>
  <si>
    <t>Nowa Wieś Wielka</t>
  </si>
  <si>
    <t>Osielsko</t>
  </si>
  <si>
    <t>Sicienko</t>
  </si>
  <si>
    <t>Chełmża</t>
  </si>
  <si>
    <t>Czernikowo</t>
  </si>
  <si>
    <t>Lubicz</t>
  </si>
  <si>
    <t>Łubianka</t>
  </si>
  <si>
    <t>Łysomice</t>
  </si>
  <si>
    <t>Obrowo</t>
  </si>
  <si>
    <t>Wielka Nieszawka</t>
  </si>
  <si>
    <t>Zławieś Wielka</t>
  </si>
  <si>
    <t>Bobrowo</t>
  </si>
  <si>
    <t>Brzozie</t>
  </si>
  <si>
    <t>Bartniczka</t>
  </si>
  <si>
    <t>Jabłonowo Pomorskie</t>
  </si>
  <si>
    <t>Świedziebnia</t>
  </si>
  <si>
    <t>Zbiczno</t>
  </si>
  <si>
    <t>Chełmno</t>
  </si>
  <si>
    <t>Kijewo Królewskie</t>
  </si>
  <si>
    <t>Lisewo</t>
  </si>
  <si>
    <t>Papowo Biskupie</t>
  </si>
  <si>
    <t>Stolno</t>
  </si>
  <si>
    <t>Unisław</t>
  </si>
  <si>
    <t>Ciechocin</t>
  </si>
  <si>
    <t>Golub-Dobrzyń</t>
  </si>
  <si>
    <t>Kowalewo Pomorskie</t>
  </si>
  <si>
    <t>Radomin</t>
  </si>
  <si>
    <t>Zbójno</t>
  </si>
  <si>
    <t>Grudziądz</t>
  </si>
  <si>
    <t>Gruta</t>
  </si>
  <si>
    <t>Łasin</t>
  </si>
  <si>
    <t>Radzyń Chełmiński</t>
  </si>
  <si>
    <t>Rogóźno</t>
  </si>
  <si>
    <t>Świecie nad Osą</t>
  </si>
  <si>
    <t>Kamień Krajeński</t>
  </si>
  <si>
    <t>Sępólno Krajeńskie</t>
  </si>
  <si>
    <t>Sośno</t>
  </si>
  <si>
    <t>Więcbork</t>
  </si>
  <si>
    <t>Bukowiec</t>
  </si>
  <si>
    <t>Dragacz</t>
  </si>
  <si>
    <t>Drzycim</t>
  </si>
  <si>
    <t>Jeżewo</t>
  </si>
  <si>
    <t>Lniano</t>
  </si>
  <si>
    <t>Osie</t>
  </si>
  <si>
    <t>Pruszcz</t>
  </si>
  <si>
    <t>Świekatowo</t>
  </si>
  <si>
    <t>Warlubie</t>
  </si>
  <si>
    <t>Cekcyn</t>
  </si>
  <si>
    <t>Gostycyn</t>
  </si>
  <si>
    <t>Kęsowo</t>
  </si>
  <si>
    <t>Lubiewo</t>
  </si>
  <si>
    <t>Śliwice</t>
  </si>
  <si>
    <t>Tuchola</t>
  </si>
  <si>
    <t>Dębowa Łąka</t>
  </si>
  <si>
    <t>Książki</t>
  </si>
  <si>
    <t>Płużnica</t>
  </si>
  <si>
    <t>Wąbrzeźno</t>
  </si>
  <si>
    <t>Nieszawa</t>
  </si>
  <si>
    <t>Aleksandrów Kujawski</t>
  </si>
  <si>
    <t>Bądkowo</t>
  </si>
  <si>
    <t>Koneck</t>
  </si>
  <si>
    <t>Raciążek</t>
  </si>
  <si>
    <t>Waganiec</t>
  </si>
  <si>
    <t>Dąbrowa Biskupia</t>
  </si>
  <si>
    <t>Gniewkowo</t>
  </si>
  <si>
    <t>Inowrocław</t>
  </si>
  <si>
    <t>Janikowo</t>
  </si>
  <si>
    <t>Kruszwica</t>
  </si>
  <si>
    <t>Rojewo</t>
  </si>
  <si>
    <t>Złotniki Kujawskie</t>
  </si>
  <si>
    <t>Bobrowniki</t>
  </si>
  <si>
    <t>Chrostkowo</t>
  </si>
  <si>
    <t>Dobrzyń nad Wisłą</t>
  </si>
  <si>
    <t>Kikół</t>
  </si>
  <si>
    <t>Skępe</t>
  </si>
  <si>
    <t>Tłuchowo</t>
  </si>
  <si>
    <t>Wielgie</t>
  </si>
  <si>
    <t>Jeziora Wielkie</t>
  </si>
  <si>
    <t>Mogilno</t>
  </si>
  <si>
    <t>Strzelno</t>
  </si>
  <si>
    <t>Kcynia</t>
  </si>
  <si>
    <t>Mrocza</t>
  </si>
  <si>
    <t>Nakło nad Notecią</t>
  </si>
  <si>
    <t>Sadki</t>
  </si>
  <si>
    <t>Szubin</t>
  </si>
  <si>
    <t>Bytoń</t>
  </si>
  <si>
    <t>Osięciny</t>
  </si>
  <si>
    <t>Piotrków Kujawski</t>
  </si>
  <si>
    <t>Radziejów</t>
  </si>
  <si>
    <t>Topólka</t>
  </si>
  <si>
    <t>Brzuze</t>
  </si>
  <si>
    <t>Rogowo</t>
  </si>
  <si>
    <t>Rypin</t>
  </si>
  <si>
    <t>Skrwilno</t>
  </si>
  <si>
    <t>Wąpielsk</t>
  </si>
  <si>
    <t>Kowal</t>
  </si>
  <si>
    <t>Baruchowo</t>
  </si>
  <si>
    <t>Boniewo</t>
  </si>
  <si>
    <t>Brześć Kujawski</t>
  </si>
  <si>
    <t>Choceń</t>
  </si>
  <si>
    <t>Chodecz</t>
  </si>
  <si>
    <t>Fabianki</t>
  </si>
  <si>
    <t>Izbica Kujawska</t>
  </si>
  <si>
    <t>Lubanie</t>
  </si>
  <si>
    <t>Lubień Kujawski</t>
  </si>
  <si>
    <t>Lubraniec</t>
  </si>
  <si>
    <t>Włocławek</t>
  </si>
  <si>
    <t>Barcin</t>
  </si>
  <si>
    <t>Gąsawa</t>
  </si>
  <si>
    <t>Janowiec Wielkopolski</t>
  </si>
  <si>
    <t>Łabiszyn</t>
  </si>
  <si>
    <t>_PL613</t>
  </si>
  <si>
    <t>_PL614</t>
  </si>
  <si>
    <t>_PL615</t>
  </si>
  <si>
    <t>Warmińsko-Mazurskie</t>
  </si>
  <si>
    <t>Braniewo</t>
  </si>
  <si>
    <t>Frombork</t>
  </si>
  <si>
    <t>Lelkowo</t>
  </si>
  <si>
    <t>Pieniężno</t>
  </si>
  <si>
    <t>Płoskinia</t>
  </si>
  <si>
    <t>Wilczęta</t>
  </si>
  <si>
    <t>Działdowo</t>
  </si>
  <si>
    <t>Iłowo-Osada</t>
  </si>
  <si>
    <t>Lidzbark</t>
  </si>
  <si>
    <t>Płośnica</t>
  </si>
  <si>
    <t>Elbląg</t>
  </si>
  <si>
    <t>Godkowo</t>
  </si>
  <si>
    <t>Gronowo Elbląskie</t>
  </si>
  <si>
    <t>Markusy</t>
  </si>
  <si>
    <t>Milejewo</t>
  </si>
  <si>
    <t>Młynary</t>
  </si>
  <si>
    <t>Pasłęk</t>
  </si>
  <si>
    <t>Rychliki</t>
  </si>
  <si>
    <t>Tolkmicko</t>
  </si>
  <si>
    <t>Iława</t>
  </si>
  <si>
    <t>Kisielice</t>
  </si>
  <si>
    <t>Lubawa</t>
  </si>
  <si>
    <t>Susz</t>
  </si>
  <si>
    <t>Zalewo</t>
  </si>
  <si>
    <t>Biskupiec</t>
  </si>
  <si>
    <t>Grodziczno</t>
  </si>
  <si>
    <t>Kurzętnik</t>
  </si>
  <si>
    <t>Nowe Miasto Lubawskie</t>
  </si>
  <si>
    <t>Dąbrówno</t>
  </si>
  <si>
    <t>Grunwald</t>
  </si>
  <si>
    <t>Łukta</t>
  </si>
  <si>
    <t>Małdyty</t>
  </si>
  <si>
    <t>Miłakowo</t>
  </si>
  <si>
    <t>Miłomłyn</t>
  </si>
  <si>
    <t>Morąg</t>
  </si>
  <si>
    <t>Ostróda</t>
  </si>
  <si>
    <t>Ełk</t>
  </si>
  <si>
    <t>Kalinowo</t>
  </si>
  <si>
    <t>Prostki</t>
  </si>
  <si>
    <t>Stare Juchy</t>
  </si>
  <si>
    <t>Giżycko</t>
  </si>
  <si>
    <t>Kruklanki</t>
  </si>
  <si>
    <t>Miłki</t>
  </si>
  <si>
    <t>Ryn</t>
  </si>
  <si>
    <t>Wydminy</t>
  </si>
  <si>
    <t>Kowale Oleckie</t>
  </si>
  <si>
    <t>Olecko</t>
  </si>
  <si>
    <t>Świętajno</t>
  </si>
  <si>
    <t>Wieliczki</t>
  </si>
  <si>
    <t>Biała Piska</t>
  </si>
  <si>
    <t>Orzysz</t>
  </si>
  <si>
    <t>Pisz</t>
  </si>
  <si>
    <t>Ruciane-Nida</t>
  </si>
  <si>
    <t>Banie Mazurskie</t>
  </si>
  <si>
    <t>Dubeninki</t>
  </si>
  <si>
    <t>Gołdap</t>
  </si>
  <si>
    <t>Budry</t>
  </si>
  <si>
    <t>Pozezdrze</t>
  </si>
  <si>
    <t>Węgorzewo</t>
  </si>
  <si>
    <t>Górowo Iławeckie</t>
  </si>
  <si>
    <t>Bartoszyce</t>
  </si>
  <si>
    <t>Bisztynek</t>
  </si>
  <si>
    <t>Sępopol</t>
  </si>
  <si>
    <t>Barciany</t>
  </si>
  <si>
    <t>Kętrzyn</t>
  </si>
  <si>
    <t>Korsze</t>
  </si>
  <si>
    <t>Reszel</t>
  </si>
  <si>
    <t>Srokowo</t>
  </si>
  <si>
    <t>Kiwity</t>
  </si>
  <si>
    <t>Lidzbark Warmiński</t>
  </si>
  <si>
    <t>Lubomino</t>
  </si>
  <si>
    <t>Orneta</t>
  </si>
  <si>
    <t>Mikołajki</t>
  </si>
  <si>
    <t>Mrągowo</t>
  </si>
  <si>
    <t>Piecki</t>
  </si>
  <si>
    <t>Sorkwity</t>
  </si>
  <si>
    <t>Janowiec Kościelny</t>
  </si>
  <si>
    <t>Janowo</t>
  </si>
  <si>
    <t>Kozłowo</t>
  </si>
  <si>
    <t>Nidzica</t>
  </si>
  <si>
    <t>Barczewo</t>
  </si>
  <si>
    <t>Dobre Miasto</t>
  </si>
  <si>
    <t>Dywity</t>
  </si>
  <si>
    <t>Gietrzwałd</t>
  </si>
  <si>
    <t>Jeziorany</t>
  </si>
  <si>
    <t>Jonkowo</t>
  </si>
  <si>
    <t>Olsztynek</t>
  </si>
  <si>
    <t>Purda</t>
  </si>
  <si>
    <t>Stawiguda</t>
  </si>
  <si>
    <t>Świątki</t>
  </si>
  <si>
    <t>Dźwierzuty</t>
  </si>
  <si>
    <t>Jedwabno</t>
  </si>
  <si>
    <t>Pasym</t>
  </si>
  <si>
    <t>Rozogi</t>
  </si>
  <si>
    <t>Szczytno</t>
  </si>
  <si>
    <t>Wielbark</t>
  </si>
  <si>
    <t>_PL621</t>
  </si>
  <si>
    <t>_PL623</t>
  </si>
  <si>
    <t>_PL622</t>
  </si>
  <si>
    <t>Pomorskie</t>
  </si>
  <si>
    <t>Cedry Wielkie</t>
  </si>
  <si>
    <t>Kolbudy</t>
  </si>
  <si>
    <t>Przywidz</t>
  </si>
  <si>
    <t>Suchy Dąb</t>
  </si>
  <si>
    <t>Trąbki Wielkie</t>
  </si>
  <si>
    <t>Chmielno</t>
  </si>
  <si>
    <t>Kartuzy</t>
  </si>
  <si>
    <t>Przodkowo</t>
  </si>
  <si>
    <t>Sierakowice</t>
  </si>
  <si>
    <t>Somonino</t>
  </si>
  <si>
    <t>Sulęczyno</t>
  </si>
  <si>
    <t>Żukowo</t>
  </si>
  <si>
    <t>Krynica Morska</t>
  </si>
  <si>
    <t>Nowy Dwór Gdański</t>
  </si>
  <si>
    <t>Ostaszewo</t>
  </si>
  <si>
    <t>Stegna</t>
  </si>
  <si>
    <t>Sztutowo</t>
  </si>
  <si>
    <t>Hel</t>
  </si>
  <si>
    <t>Jastarnia</t>
  </si>
  <si>
    <t>Kosakowo</t>
  </si>
  <si>
    <t>Krokowa</t>
  </si>
  <si>
    <t>Puck</t>
  </si>
  <si>
    <t>Choczewo</t>
  </si>
  <si>
    <t>Gniewino</t>
  </si>
  <si>
    <t>Linia</t>
  </si>
  <si>
    <t>Łęczyce</t>
  </si>
  <si>
    <t>Szemud</t>
  </si>
  <si>
    <t>Borzytuchom</t>
  </si>
  <si>
    <t>Czarna Dąbrówka</t>
  </si>
  <si>
    <t>Kołczygłowy</t>
  </si>
  <si>
    <t>Lipnica</t>
  </si>
  <si>
    <t>Miastko</t>
  </si>
  <si>
    <t>Parchowo</t>
  </si>
  <si>
    <t>Studzienice</t>
  </si>
  <si>
    <t>Trzebielino</t>
  </si>
  <si>
    <t>Tuchomie</t>
  </si>
  <si>
    <t>Brusy</t>
  </si>
  <si>
    <t>Chojnice</t>
  </si>
  <si>
    <t>Czersk</t>
  </si>
  <si>
    <t>Konarzyny</t>
  </si>
  <si>
    <t>Czarne</t>
  </si>
  <si>
    <t>Człuchów</t>
  </si>
  <si>
    <t>Debrzno</t>
  </si>
  <si>
    <t>Koczała</t>
  </si>
  <si>
    <t>Przechlewo</t>
  </si>
  <si>
    <t>Rzeczenica</t>
  </si>
  <si>
    <t>Łeba</t>
  </si>
  <si>
    <t>Cewice</t>
  </si>
  <si>
    <t>Nowa Wieś Lęborska</t>
  </si>
  <si>
    <t>Wicko</t>
  </si>
  <si>
    <t>Damnica</t>
  </si>
  <si>
    <t>Dębnica Kaszubska</t>
  </si>
  <si>
    <t>Główczyce</t>
  </si>
  <si>
    <t>Kępice</t>
  </si>
  <si>
    <t>Kobylnica</t>
  </si>
  <si>
    <t>Potęgowo</t>
  </si>
  <si>
    <t>Słupsk</t>
  </si>
  <si>
    <t>Smołdzino</t>
  </si>
  <si>
    <t>Ustka</t>
  </si>
  <si>
    <t>Dziemiany</t>
  </si>
  <si>
    <t>Karsin</t>
  </si>
  <si>
    <t>Kościerzyna</t>
  </si>
  <si>
    <t>Liniewo</t>
  </si>
  <si>
    <t>Lipusz</t>
  </si>
  <si>
    <t>Nowa Karczma</t>
  </si>
  <si>
    <t>Stara Kiszewa</t>
  </si>
  <si>
    <t>Gardeja</t>
  </si>
  <si>
    <t>Kwidzyn</t>
  </si>
  <si>
    <t>Prabuty</t>
  </si>
  <si>
    <t>Ryjewo</t>
  </si>
  <si>
    <t>Sadlinki</t>
  </si>
  <si>
    <t>Lichnowy</t>
  </si>
  <si>
    <t>Malbork</t>
  </si>
  <si>
    <t>Miłoradz</t>
  </si>
  <si>
    <t>Nowy Staw</t>
  </si>
  <si>
    <t>Stare Pole</t>
  </si>
  <si>
    <t>Czarna Woda</t>
  </si>
  <si>
    <t>Skórcz</t>
  </si>
  <si>
    <t>Bobowo</t>
  </si>
  <si>
    <t>Kaliska</t>
  </si>
  <si>
    <t>Lubichowo</t>
  </si>
  <si>
    <t>Skarszewy</t>
  </si>
  <si>
    <t>Smętowo Graniczne</t>
  </si>
  <si>
    <t>Starogard Gdański</t>
  </si>
  <si>
    <t>Zblewo</t>
  </si>
  <si>
    <t>Gniew</t>
  </si>
  <si>
    <t>Morzeszczyn</t>
  </si>
  <si>
    <t>Pelplin</t>
  </si>
  <si>
    <t>Subkowy</t>
  </si>
  <si>
    <t>Tczew</t>
  </si>
  <si>
    <t>Dzierzgoń</t>
  </si>
  <si>
    <t>Mikołajki Pomorskie</t>
  </si>
  <si>
    <t>Stary Dzierzgoń</t>
  </si>
  <si>
    <t>Stary Targ</t>
  </si>
  <si>
    <t>Sztum</t>
  </si>
  <si>
    <t>_PL634</t>
  </si>
  <si>
    <t>_PL631</t>
  </si>
  <si>
    <t>_PL635</t>
  </si>
  <si>
    <t>-</t>
  </si>
  <si>
    <t>IV. Załączniki:</t>
  </si>
  <si>
    <t>1.</t>
  </si>
  <si>
    <t>2.</t>
  </si>
  <si>
    <t>3.</t>
  </si>
  <si>
    <t>4.</t>
  </si>
  <si>
    <t>5.</t>
  </si>
  <si>
    <t>6.</t>
  </si>
  <si>
    <t>7.</t>
  </si>
  <si>
    <t>8.</t>
  </si>
  <si>
    <t>9.</t>
  </si>
  <si>
    <t>10.</t>
  </si>
  <si>
    <t>11.</t>
  </si>
  <si>
    <t>12.</t>
  </si>
  <si>
    <t>13.</t>
  </si>
  <si>
    <t>Decyzja w sprawie ustalenia prawa do zasiłku rodzinnego oraz dodatków do zasiłku rodzinnego  - oryginał lub kserokopia poświadczona za zgodnosć z oryginałem;</t>
  </si>
  <si>
    <t>Oświadczenie o przysługującym uprawnieniu do otrzymania zasiłku rodzinnego oraz dodatków do zasiłku rodzinnego;</t>
  </si>
  <si>
    <t>Lp.</t>
  </si>
  <si>
    <t>Nazwa załącznika:</t>
  </si>
  <si>
    <t>V. Oświadczenia</t>
  </si>
  <si>
    <t xml:space="preserve">Powodzenia! </t>
  </si>
  <si>
    <t>/należy wypełnić każdorazowo/</t>
  </si>
  <si>
    <t>Dane adresowe:</t>
  </si>
  <si>
    <t>Nie wyrażam zgody</t>
  </si>
  <si>
    <t>Suma punktów w ocenianych kryteriach:</t>
  </si>
  <si>
    <t xml:space="preserve">Przedstawiciel ustawowy (rodzic), który oświadcza, że jest uprawniony do reprezentacji ucznia </t>
  </si>
  <si>
    <t>Uczeń mający pełną zdolność do czynności prawnych</t>
  </si>
  <si>
    <t>UWAGA! 
Wnioskodawca powinien wskazać dokładny adres, w tym województwo na terenie którego zlokalizowana jest szkoła.</t>
  </si>
  <si>
    <t>UWAGA!
W toku postępowania Wnioskodawca ma obowiązek powiadomienia o każdej zmianie swojego adresu. Konsekwencją zaniedbania przez Wnioskodawcę ww. obowiązku będzie doręczanie pism pod dotychczasowy adres ze skutkiem prawnym.</t>
  </si>
  <si>
    <t>Średnia arytmetyczna ocen z zakresu obowiązkowych przedmiotów kształcenia ogólnego:</t>
  </si>
  <si>
    <t>Punkty za średnią ocen z zakresu obowiązkowych przedmiotów kształcenia ogólnego:</t>
  </si>
  <si>
    <t xml:space="preserve">"INSTRUKCJA WYPEŁNIANIA WNIOSKU O PRZYZNANIE STYPENDIUM" </t>
  </si>
  <si>
    <t xml:space="preserve">Wniosek o przyznanie stypendium należy wypełnić ELEKTRONICZNIE. </t>
  </si>
  <si>
    <t>Niniejszym, w celu udowodnienia okoliczności, na które się powołuję załączam do wniosku:</t>
  </si>
  <si>
    <t>Liczba sztuk:</t>
  </si>
  <si>
    <t>Inny (podać jaki):</t>
  </si>
  <si>
    <r>
      <t xml:space="preserve">Wypełnieniu podlegają wyłącznie pola, zawierające listy rozwijane oznaczone </t>
    </r>
    <r>
      <rPr>
        <b/>
        <sz val="11"/>
        <color rgb="FF00B050"/>
        <rFont val="Arial Narrow"/>
        <family val="2"/>
        <charset val="238"/>
      </rPr>
      <t>zieloną</t>
    </r>
    <r>
      <rPr>
        <sz val="11"/>
        <color theme="1"/>
        <rFont val="Arial Narrow"/>
        <family val="2"/>
        <charset val="238"/>
      </rPr>
      <t xml:space="preserve"> adnotacją "</t>
    </r>
    <r>
      <rPr>
        <b/>
        <i/>
        <sz val="11"/>
        <color rgb="FF00B050"/>
        <rFont val="Arial Narrow"/>
        <family val="2"/>
        <charset val="238"/>
      </rPr>
      <t>- wybierz -</t>
    </r>
    <r>
      <rPr>
        <sz val="11"/>
        <color theme="1"/>
        <rFont val="Arial Narrow"/>
        <family val="2"/>
        <charset val="238"/>
      </rPr>
      <t>"</t>
    </r>
  </si>
  <si>
    <r>
      <t xml:space="preserve">oraz pola o </t>
    </r>
    <r>
      <rPr>
        <b/>
        <sz val="11"/>
        <color rgb="FF00B050"/>
        <rFont val="Arial Narrow"/>
        <family val="2"/>
        <charset val="238"/>
      </rPr>
      <t>zielonym</t>
    </r>
  </si>
  <si>
    <t>tle.</t>
  </si>
  <si>
    <t xml:space="preserve">UWAGA! Jeżeli Wnioskodawca ubiega się o dodatkowe punkty w ww. kryterium należy dołączyć do wniosku oświadczenie o wywodzeniu się Ucznia z rodziny wielodzietnej.
</t>
  </si>
  <si>
    <t>Spytkowice (p.oświęcimski)</t>
  </si>
  <si>
    <t>Spytkowice (p.nowosądecki)</t>
  </si>
  <si>
    <t>obecnie</t>
  </si>
  <si>
    <t>Język obcy nowożytny</t>
  </si>
  <si>
    <t>Język obcy nowożytny (1)</t>
  </si>
  <si>
    <t>Język obcy nowożytny (2)</t>
  </si>
  <si>
    <t>poprzedni rok, za który będzie stypendium</t>
  </si>
  <si>
    <t>Rok za który stypendium</t>
  </si>
  <si>
    <t>OBSZAR WIEJSKI</t>
  </si>
  <si>
    <t>TRUDNA SYTUACJA MATERIALNA</t>
  </si>
  <si>
    <t>RODZINA WIELODZIETNA</t>
  </si>
  <si>
    <t>OSOBA NIEPEŁNOSPRAWNA</t>
  </si>
  <si>
    <t>DO OKŁADKI</t>
  </si>
  <si>
    <t>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t>
  </si>
  <si>
    <t>VI. Sprawdzenie poprawności wypełnienia wniosku</t>
  </si>
  <si>
    <t>Numer strony</t>
  </si>
  <si>
    <t>000</t>
  </si>
  <si>
    <t>001</t>
  </si>
  <si>
    <t>011</t>
  </si>
  <si>
    <t>101</t>
  </si>
  <si>
    <t>100</t>
  </si>
  <si>
    <t>110</t>
  </si>
  <si>
    <t>010</t>
  </si>
  <si>
    <t>111</t>
  </si>
  <si>
    <t>Pole uczeń</t>
  </si>
  <si>
    <t>Pole wniskodawca</t>
  </si>
  <si>
    <t>Pole dane osobowe</t>
  </si>
  <si>
    <t>Deklaracja</t>
  </si>
  <si>
    <t>Wybór roku ITN/IPN lub/i wybór studiów</t>
  </si>
  <si>
    <t>00</t>
  </si>
  <si>
    <t>01</t>
  </si>
  <si>
    <t>10</t>
  </si>
  <si>
    <t>11</t>
  </si>
  <si>
    <t>zamieszkanie</t>
  </si>
  <si>
    <t>województwo</t>
  </si>
  <si>
    <t>gmina</t>
  </si>
  <si>
    <t>sytacja mat.</t>
  </si>
  <si>
    <t>wieledzietność</t>
  </si>
  <si>
    <t>niepełnosprawność</t>
  </si>
  <si>
    <t>000000</t>
  </si>
  <si>
    <t>000001</t>
  </si>
  <si>
    <t>000010</t>
  </si>
  <si>
    <t>000011</t>
  </si>
  <si>
    <t>000100</t>
  </si>
  <si>
    <t>000101</t>
  </si>
  <si>
    <t>000110</t>
  </si>
  <si>
    <t>000111</t>
  </si>
  <si>
    <t>001000</t>
  </si>
  <si>
    <t>001001</t>
  </si>
  <si>
    <t>001010</t>
  </si>
  <si>
    <t>001011</t>
  </si>
  <si>
    <t>001100</t>
  </si>
  <si>
    <t>001101</t>
  </si>
  <si>
    <t>001110</t>
  </si>
  <si>
    <t>001111</t>
  </si>
  <si>
    <t>010000</t>
  </si>
  <si>
    <t>010001</t>
  </si>
  <si>
    <t>010010</t>
  </si>
  <si>
    <t>010011</t>
  </si>
  <si>
    <t>010100</t>
  </si>
  <si>
    <t>010101</t>
  </si>
  <si>
    <t>010110</t>
  </si>
  <si>
    <t>010111</t>
  </si>
  <si>
    <t>011000</t>
  </si>
  <si>
    <t>011001</t>
  </si>
  <si>
    <t>011010</t>
  </si>
  <si>
    <t>011011</t>
  </si>
  <si>
    <t>011100</t>
  </si>
  <si>
    <t>011101</t>
  </si>
  <si>
    <t>011110</t>
  </si>
  <si>
    <t>011111</t>
  </si>
  <si>
    <t>100000</t>
  </si>
  <si>
    <t>100001</t>
  </si>
  <si>
    <t>100010</t>
  </si>
  <si>
    <t>100011</t>
  </si>
  <si>
    <t>100100</t>
  </si>
  <si>
    <t>100101</t>
  </si>
  <si>
    <t>100110</t>
  </si>
  <si>
    <t>100111</t>
  </si>
  <si>
    <t>101000</t>
  </si>
  <si>
    <t>101001</t>
  </si>
  <si>
    <t>101010</t>
  </si>
  <si>
    <t>101011</t>
  </si>
  <si>
    <t>101100</t>
  </si>
  <si>
    <t>101101</t>
  </si>
  <si>
    <t>101110</t>
  </si>
  <si>
    <t>101111</t>
  </si>
  <si>
    <t>110000</t>
  </si>
  <si>
    <t>110001</t>
  </si>
  <si>
    <t>110010</t>
  </si>
  <si>
    <t>110011</t>
  </si>
  <si>
    <t>110100</t>
  </si>
  <si>
    <t>110101</t>
  </si>
  <si>
    <t>110110</t>
  </si>
  <si>
    <t>110111</t>
  </si>
  <si>
    <t>111000</t>
  </si>
  <si>
    <t>111001</t>
  </si>
  <si>
    <t>111010</t>
  </si>
  <si>
    <t>111011</t>
  </si>
  <si>
    <t>111100</t>
  </si>
  <si>
    <t>111101</t>
  </si>
  <si>
    <t>111110</t>
  </si>
  <si>
    <t>111111</t>
  </si>
  <si>
    <t>Wykaz danych do uzupełnienia</t>
  </si>
  <si>
    <t>→</t>
  </si>
  <si>
    <t>→ proszę wybrać z listy - "Uczeń uczęszcza do klasy:"</t>
  </si>
  <si>
    <t>→ proszę wybrać z listy - "Wnioskodawcą jest:"</t>
  </si>
  <si>
    <t>→ proszę wybrać z listy odpowiednią opcję dot. przyznania dodatkowych punktów z tytułu uczestnictwa w niestandardowych formach kształcenia</t>
  </si>
  <si>
    <t>→ proszę wybrać rok z listy "Indywidualny program lub tok nauki (…)" lub/i "Uczestnictwo w zajęciach przewidzianych tokiem studiów (…)"</t>
  </si>
  <si>
    <t>→ proszę wybrać z listy odpowiednią opcję dot. przyznania dodatkowych punktów z tytułu zamieszkiwania na obszarze wiejskim</t>
  </si>
  <si>
    <t>→ proszę wybrać województwo z listy</t>
  </si>
  <si>
    <t>→ proszę wybrać gminę z listy</t>
  </si>
  <si>
    <t>→ proszę wybrać z listy odpowiednią opcję dot. przyznania dodatkowych punktów w związku z trudną sytacją materialną</t>
  </si>
  <si>
    <t>→ proszę wybrać z listy odpowiednią opcję dot. przyznania dodatkowych punktów ze względu na okoliczność pochodzenia z rodziny wielodzietnej</t>
  </si>
  <si>
    <t>→ proszę wybrać z listy odpowiednią opcję dot. przyznania dodatkowych punktów ze względu na niepełnosprawność</t>
  </si>
  <si>
    <t>Plastyka</t>
  </si>
  <si>
    <t>5 szkoły podstawowej</t>
  </si>
  <si>
    <t>6 szkoły podstawowej</t>
  </si>
  <si>
    <t>7 szkoły podstawowej</t>
  </si>
  <si>
    <t>8 szkoły podstawowej</t>
  </si>
  <si>
    <t>1 branżowej szkoły I stopnia</t>
  </si>
  <si>
    <t>2 branżowej szkoły I stopnia</t>
  </si>
  <si>
    <t>4 szkoły podstawowej</t>
  </si>
  <si>
    <t>1 branżowej szkoły I stopnia1</t>
  </si>
  <si>
    <t>1 branżowej szkoły I stopnia2</t>
  </si>
  <si>
    <t>1 branżowej szkoły I stopnia3</t>
  </si>
  <si>
    <t>1 branżowej szkoły I stopnia4</t>
  </si>
  <si>
    <t>1 branżowej szkoły I stopnia5</t>
  </si>
  <si>
    <t>2 branżowej szkoły I stopnia1</t>
  </si>
  <si>
    <t>2 branżowej szkoły I stopnia2</t>
  </si>
  <si>
    <t>2 branżowej szkoły I stopnia3</t>
  </si>
  <si>
    <t>2 branżowej szkoły I stopnia4</t>
  </si>
  <si>
    <t>2 branżowej szkoły I stopnia5</t>
  </si>
  <si>
    <t>Spytkowice (p. nowotarski)</t>
  </si>
  <si>
    <t>Spytkowice (p. wadowicki)</t>
  </si>
  <si>
    <t>→ proszę uzupełnić obowiązkowe pola na zielonym tle na STRONIE 3</t>
  </si>
  <si>
    <t>1 branżowej szkoły II stopnia</t>
  </si>
  <si>
    <t>2 branżowej szkoły II stopnia</t>
  </si>
  <si>
    <t>1 branżowej szkoły II stopnia5</t>
  </si>
  <si>
    <t>1 branżowej szkoły II stopnia4</t>
  </si>
  <si>
    <t>1 branżowej szkoły II stopnia3</t>
  </si>
  <si>
    <t>1 branżowej szkoły II stopnia2</t>
  </si>
  <si>
    <t>1 branżowej szkoły II stopnia1</t>
  </si>
  <si>
    <t>2 branżowej szkoły II stopnia5</t>
  </si>
  <si>
    <t>2 branżowej szkoły II stopnia4</t>
  </si>
  <si>
    <t>2 branżowej szkoły II stopnia3</t>
  </si>
  <si>
    <t>2 branżowej szkoły II stopnia2</t>
  </si>
  <si>
    <t>2 branżowej szkoły II stopnia1</t>
  </si>
  <si>
    <t>Progresja wyników edukacyjnych</t>
  </si>
  <si>
    <t>progresja wyników edukacyjnych</t>
  </si>
  <si>
    <t>0</t>
  </si>
  <si>
    <t>1</t>
  </si>
  <si>
    <t>→ proszę wybrać z listy odpowiednią opcję dot. przyznania dodatkowych punktów z tytułu progresji wyników edukacyjnych</t>
  </si>
  <si>
    <t>Świadectwo szkolne za rok szkolny 2021/2022 - oryginał lub kopia poświadczona za zgodność z oryginałem;</t>
  </si>
  <si>
    <t xml:space="preserve">Zaświadczenie lub inny dokument ze wskazaniem rocznych ocen klasyfikacyjnych w roku szkolnym 2021/2022 (m.in. w przypadku posiadania świadectwa ukończenia szkoły); </t>
  </si>
  <si>
    <t>8 Szkoły Podstawowej5</t>
  </si>
  <si>
    <t xml:space="preserve">Niniejszym potwierdzam prawdziwość danych zawartych we wniosku o przyznanie stypendium i w dokumentach do niego załączonych. </t>
  </si>
  <si>
    <t>Jestem świadomy odpowiedzialności karnej o kórej mowa w art.. 270 Kodeksu Karnego.</t>
  </si>
  <si>
    <t>1 szkoły podstawowej</t>
  </si>
  <si>
    <t>2 szkoły podstawowej</t>
  </si>
  <si>
    <t>3 szkoły podstawowej</t>
  </si>
  <si>
    <t>1 szkoły ponadpodstawowej</t>
  </si>
  <si>
    <t>2 szkoły ponadpodstawowej</t>
  </si>
  <si>
    <t>3 szkoły ponadpodstawowej</t>
  </si>
  <si>
    <t>UWAGA!
Należy wskazać klasę, do której Uczeń uczęszcza w bieżącym roku szkolnym tj. 2023/2024</t>
  </si>
  <si>
    <t>Wniosek o przyznanie stypendium na rok szkolny 2023/2024</t>
  </si>
  <si>
    <t>o przyznanie stypendium</t>
  </si>
  <si>
    <t>Liczba członków najblizszej rodziny ucznia (wliczając ucznia):</t>
  </si>
  <si>
    <t>2022/2023</t>
  </si>
  <si>
    <t>Zasięg</t>
  </si>
  <si>
    <t>Rok szkolny, w którym przeprowadzana była olimpiada lub konkurs</t>
  </si>
  <si>
    <t>Rodzaj</t>
  </si>
  <si>
    <t>Dochód na członka rodziny</t>
  </si>
  <si>
    <t>Uwaga! Uczeń, który w roku szkolnym 2022/2023 uzyskał średnią arytmetyczną ocen wyższą o co najmniej 0,25 w stosunku do roku szkolnego 2021/2022 ma możliwość ubiegania się o dodatkowe 5 pkt z tytułu progresji wyników edukacyjnych. W przypadku ubiegania się o dodatkowe punkty należy do wniosku dołączyć oryginał lub kserokopię poświadczoną za zgodność z oryginałem świadectwa szkolnego za rok szkolny 2021/2022 lub zaświadczenie ze wskazaniem rocznych ocen klasyfikacyjnych w roku szkolnym 2021/2022.</t>
  </si>
  <si>
    <t>Suma punktów za progresję:</t>
  </si>
  <si>
    <t>Konkurs</t>
  </si>
  <si>
    <t>Olimpiada</t>
  </si>
  <si>
    <t>gminny</t>
  </si>
  <si>
    <t>powiatowy</t>
  </si>
  <si>
    <t>wojewódzki</t>
  </si>
  <si>
    <t>ponadwojewódzki</t>
  </si>
  <si>
    <t>międzynarodowy</t>
  </si>
  <si>
    <t>trzeci stopień (centralny)</t>
  </si>
  <si>
    <t>miejsce 1</t>
  </si>
  <si>
    <t>miejsce 2</t>
  </si>
  <si>
    <t>miejsce 3</t>
  </si>
  <si>
    <t>wyróżnienie</t>
  </si>
  <si>
    <t>zwycięzca</t>
  </si>
  <si>
    <t>laureat</t>
  </si>
  <si>
    <t>finalista</t>
  </si>
  <si>
    <t>Rok</t>
  </si>
  <si>
    <t>zasięg konkursu</t>
  </si>
  <si>
    <t>Miejsce 1</t>
  </si>
  <si>
    <t>Miejsce 2</t>
  </si>
  <si>
    <t>Miejsce 3</t>
  </si>
  <si>
    <t>Wyróżnienie</t>
  </si>
  <si>
    <t>Świadectwo szkolne za rok szkolny 2022/2023 - oryginał lub kopia poświadczona za zgodność z oryginałem;</t>
  </si>
  <si>
    <t xml:space="preserve">Zaświadczenie lub inny dokument ze wskazaniem rocznych ocen klasyfikacyjnych w roku szkolnym 2022/2023 (m.in. w przypadku posiadania świadectwa ukończenia szkoły); </t>
  </si>
  <si>
    <t>Zaświadczenie organizatora konkursu lub olimpiady (o ile okoliczność ta nie została poświadczona na świadectwie szkolnym za rok szkolny 2022/2023) - oryginał lub kopia poświadczona za zgodność z oryginałem;</t>
  </si>
  <si>
    <t>1 liceum ogólnokształcącego</t>
  </si>
  <si>
    <t>2 liceum ogólnokształcącego</t>
  </si>
  <si>
    <t>3 liceum ogólnokształcącego</t>
  </si>
  <si>
    <t>4 liceum ogólnokształcącego</t>
  </si>
  <si>
    <t>Historia i Teraźniejszość</t>
  </si>
  <si>
    <t>1 technikum</t>
  </si>
  <si>
    <t>2 technikum</t>
  </si>
  <si>
    <t>3 technikum</t>
  </si>
  <si>
    <t>4 technikum</t>
  </si>
  <si>
    <t>5 technikum</t>
  </si>
  <si>
    <t>3 branżowej szkoły I stopnia</t>
  </si>
  <si>
    <t>1 liceum ogólnokształcącego1</t>
  </si>
  <si>
    <t>1 liceum ogólnokształcącego2</t>
  </si>
  <si>
    <t>1 liceum ogólnokształcącego3</t>
  </si>
  <si>
    <t>1 liceum ogólnokształcącego4</t>
  </si>
  <si>
    <t>1 liceum ogólnokształcącego5</t>
  </si>
  <si>
    <t>2 liceum ogólnokształcącego1</t>
  </si>
  <si>
    <t>2 liceum ogólnokształcącego2</t>
  </si>
  <si>
    <t>2 liceum ogólnokształcącego3</t>
  </si>
  <si>
    <t>2 liceum ogólnokształcącego4</t>
  </si>
  <si>
    <t>2 liceum ogólnokształcącego5</t>
  </si>
  <si>
    <t>3 liceum ogólnokształcącego1</t>
  </si>
  <si>
    <t>3 liceum ogólnokształcącego2</t>
  </si>
  <si>
    <t>3 liceum ogólnokształcącego3</t>
  </si>
  <si>
    <t>3 liceum ogólnokształcącego4</t>
  </si>
  <si>
    <t>3 liceum ogólnokształcącego5</t>
  </si>
  <si>
    <t>4 liceum ogólnokształcącego1</t>
  </si>
  <si>
    <t>4 liceum ogólnokształcącego2</t>
  </si>
  <si>
    <t>4 liceum ogólnokształcącego3</t>
  </si>
  <si>
    <t>4 liceum ogólnokształcącego4</t>
  </si>
  <si>
    <t>4 liceum ogólnokształcącego5</t>
  </si>
  <si>
    <t>3 branżowej szkoły I stopnia1</t>
  </si>
  <si>
    <t>3 branżowej szkoły I stopnia2</t>
  </si>
  <si>
    <t>3 branżowej szkoły I stopnia3</t>
  </si>
  <si>
    <t>3 branżowej szkoły I stopnia4</t>
  </si>
  <si>
    <t>3 branżowej szkoły I stopnia5</t>
  </si>
  <si>
    <t>4 technikum1</t>
  </si>
  <si>
    <t>4 technikum2</t>
  </si>
  <si>
    <t>4 technikum3</t>
  </si>
  <si>
    <t>4 technikum4</t>
  </si>
  <si>
    <t>4 technikum5</t>
  </si>
  <si>
    <t>1 technikum1</t>
  </si>
  <si>
    <t>2 technikum1</t>
  </si>
  <si>
    <t>3 technikum1</t>
  </si>
  <si>
    <t>5 technikum1</t>
  </si>
  <si>
    <t>1 technikum2</t>
  </si>
  <si>
    <t>1 technikum3</t>
  </si>
  <si>
    <t>1 technikum4</t>
  </si>
  <si>
    <t>1 technikum5</t>
  </si>
  <si>
    <t>2 technikum2</t>
  </si>
  <si>
    <t>2 technikum3</t>
  </si>
  <si>
    <t>2 technikum5</t>
  </si>
  <si>
    <t>2 technikum4</t>
  </si>
  <si>
    <t>3 technikum2</t>
  </si>
  <si>
    <t>3 technikum3</t>
  </si>
  <si>
    <t>3 technikum5</t>
  </si>
  <si>
    <t>3 technikum4</t>
  </si>
  <si>
    <t>5 technikum2</t>
  </si>
  <si>
    <t>5 technikum3</t>
  </si>
  <si>
    <t>5 technikum5</t>
  </si>
  <si>
    <t>5 technikum4</t>
  </si>
  <si>
    <t>14.</t>
  </si>
  <si>
    <t>Konkurs 2-4</t>
  </si>
  <si>
    <t>Konkurs 5+</t>
  </si>
  <si>
    <t>Olimpiada międzynarodowa</t>
  </si>
  <si>
    <t>Olimpiada centralna</t>
  </si>
  <si>
    <t>Uczeń w roku szkolnym 2023/2024 uczęszcza do klasy:</t>
  </si>
  <si>
    <t>2-8</t>
  </si>
  <si>
    <t>UWAGA! Olimpiady oraz konkursy musza dotyczyć zakresu przedmiotów podstawy programowej kształcenia ogólnego.</t>
  </si>
  <si>
    <t>UWAGA! Obszarami wiejskimi są tereny położone poza granicami administracyjnymi miast oraz miasta do 20 tys. Mieszkańców wg stanu na dzień 31.12.2023.</t>
  </si>
  <si>
    <t>Oświadczam, że uczeń zamieszkuje (zgodnie ze stroną 3 niniejszego wniosku) pod adresem:</t>
  </si>
  <si>
    <t>1. Dochód na członka rodziny</t>
  </si>
  <si>
    <t>2. Uczeń lub członek jego najbliższej rodziny jest osobą niepełnosprawną</t>
  </si>
  <si>
    <t>3. Uczeń wywodzi się z rodziny samotnie wychowującej dziecko</t>
  </si>
  <si>
    <t>4. Uczeń jest członkiem rodziny wielodzietnej</t>
  </si>
  <si>
    <t>6. Progresja wyników edukacyjnych</t>
  </si>
  <si>
    <t>8. Olimpiady i konkursy</t>
  </si>
  <si>
    <t>7. Olimpiady i konkursy</t>
  </si>
  <si>
    <t>9. Uczeń zamieszkuje na obszarze wiejskim</t>
  </si>
  <si>
    <t>10. Rodzina ucznia znajduje się w trudnej sytuacji materialnej</t>
  </si>
  <si>
    <t xml:space="preserve">UWAGA! Jeżeli Wnioskodawca ubiega się o dodatkowe punkty w ww. kryterium należy dołączyć do wniosku oryginał lub kserokopię poświadczoną za zgodność z oryginałem aktualnego orzeczenia o niepełnosprawności ucznia lub członka jego najbliższej rodziny. Wnioskodawca uprawniony jest do anonimizacji (zaczernienia uniemożliwiającego odczytanie) symbolu przyczyny niepełnosprawności, wskazań o których mowa w art. 6b ust. 3 pkt 1-9 ustawy z dnia 27 sierpnia 1997 r. o rehablitacji zawodowej i społecznej oraz zatrudnieniu osób niepełnosprawnych określonych przez skład orzekający, w tym również zawartych w uzasadnieniu i pouczeniu orzeczenia.
</t>
  </si>
  <si>
    <t>Dane ucznia:</t>
  </si>
  <si>
    <t>Pełna nazwa i adres szkoły (w tym województwo), do której uczeń uczęszcza:</t>
  </si>
  <si>
    <t>&gt; Należy wybrać:"nie ubiegam się" lub "ubiegam się" z listy rozwijanej.</t>
  </si>
  <si>
    <t>UWAGA! Należy dołączyć do wniosku każdorazowo oryginał lub kserokopię poświadczoną za zgodność z oryginałem zaświadczenia organizatora konkursu lub olimpiady (o ile okoliczność ta nie została poświadczona na świadectwie szkolnym za rok szkolny 2022/2023).</t>
  </si>
  <si>
    <t>Tytuł, który uzyskał uczeń</t>
  </si>
  <si>
    <t>Przedmiot</t>
  </si>
  <si>
    <t>W przypadku zaistnienia uzasadnionych wątpliwości, co do powyższej okoliczności zobowiązuję się przedłożyć dokumenty poświadczające fakt zamieszkiwania ucznia pod wskazanym adresem.</t>
  </si>
  <si>
    <t>uczeń</t>
  </si>
  <si>
    <t>członek najbliższej rodziny ucznia</t>
  </si>
  <si>
    <t>Edukacja wczesnoszkolna</t>
  </si>
  <si>
    <t>&gt; Należy wybrać:"uczeń" lub "członek najbliższej rodziny" z listy rozwijanej.</t>
  </si>
  <si>
    <t>&gt; Należy wybrać: "Wyrażam zgodę" lub "Nie wyrażam zgody"</t>
  </si>
  <si>
    <r>
      <t xml:space="preserve">Dokładny adres zamieszkania, </t>
    </r>
    <r>
      <rPr>
        <sz val="11"/>
        <color rgb="FFFF0000"/>
        <rFont val="Arial"/>
        <family val="2"/>
        <charset val="238"/>
      </rPr>
      <t>w tym powiat,</t>
    </r>
    <r>
      <rPr>
        <sz val="11"/>
        <color theme="1"/>
        <rFont val="Arial"/>
        <family val="2"/>
        <charset val="238"/>
      </rPr>
      <t xml:space="preserve"> ucznia:</t>
    </r>
  </si>
  <si>
    <t>* Tel.:</t>
  </si>
  <si>
    <t>* E-mail:</t>
  </si>
  <si>
    <t>Kryteria oceny</t>
  </si>
  <si>
    <t>Kryteria oceny:</t>
  </si>
  <si>
    <t>o dodatkowe punkty z tytułu</t>
  </si>
  <si>
    <t>progresji o dodatkowe punkty z tytułu progresji  wyników  edukacyjnych.</t>
  </si>
  <si>
    <t>w związku  z nieprzekraczaniem półtorakrotności minimalnego wynagrodzenia brutto na członka rodziny ucznia w roku kalendarzowym poprzedzającym rok szkolny na który przyznane będzie stypendium.</t>
  </si>
  <si>
    <t xml:space="preserve">o przyznanie stypendium </t>
  </si>
  <si>
    <t>z uwagi na okoliczność, że uczeń lub członek jego najbliższej rodziny jest osobą niepełnosprawną.</t>
  </si>
  <si>
    <t>z uwagi na okoliczność, że uczeń jest członkiem rodziny wielodzietnej.</t>
  </si>
  <si>
    <t>na przetwarzanie moich danych osobowych /danych osobowych</t>
  </si>
  <si>
    <t>Klasa / etap edukacyjny:</t>
  </si>
  <si>
    <t>Średnia ocen:</t>
  </si>
  <si>
    <t>Zamieszkiwanie na obszarze wiejskim:</t>
  </si>
  <si>
    <t>Ciężka sytuacja materialna:</t>
  </si>
  <si>
    <t>Niepełnosprawność ucznia lub członka najbliższej rodziny:</t>
  </si>
  <si>
    <t>Wywodzenie się ucznia z rodziny wielodzietnej:</t>
  </si>
  <si>
    <t>o przyznanie dodatkowych punktów z tytułu uzyskanych przez  ucznia osiągnięć</t>
  </si>
  <si>
    <t>w konkursach i olimpiadach.</t>
  </si>
  <si>
    <t>o przyznanie dodatkowych</t>
  </si>
  <si>
    <t>punktów w związku z zamieszkiwaniem ucznia na obszarze wiejskim.</t>
  </si>
  <si>
    <t>punktów w związku z trudną sytuacją materialną rodziny ucznia.</t>
  </si>
  <si>
    <t xml:space="preserve">punktów z uwagi na okoliczność, że </t>
  </si>
  <si>
    <t>jest osobą</t>
  </si>
  <si>
    <t>niepełnosprawną.</t>
  </si>
  <si>
    <t>punktów z uwagi na okoliczność, że uczeń jest członkiem rodziny wielodzietnej.</t>
  </si>
  <si>
    <t>Oświadczenie o wywodzeniu się ucznia z rodziny wielodzietnej;</t>
  </si>
  <si>
    <t>Oświadczenie o wywodzeniu się ucznia z rodziny samotnie wychowującej dziecko;</t>
  </si>
  <si>
    <t>Aktualne orzeczenie o niepełnosprawności ucznia lub członka najbliższej rodziny;</t>
  </si>
  <si>
    <t>Zaświadczenie organizatora konkursu lub olimpiady (o ile okoliczność ta nie została poświadczona na świadectwie szkolnym);</t>
  </si>
  <si>
    <t>Nazwa olimpiady lub konkursu, w której uczeń uczestniczył</t>
  </si>
  <si>
    <t>UWAGA! Każdy przedstawiony dokument powinien być oryginałem albo kopią poświadczoną za zgodność z oryginałem przez osobę do tego upoważnioną.</t>
  </si>
  <si>
    <t>→ proszę wybrać z listy - "Dochód na członka rodziny:"</t>
  </si>
  <si>
    <t>→ proszę wybrać z listy - "Uczeń lub członek jego najbliższej rodziny jest osobą niepełnosprawną:"</t>
  </si>
  <si>
    <t>→ proszę wybrać z listy - "Uczeń wywodzi się z rodziny samotnie wychowującej dziecko:"</t>
  </si>
  <si>
    <t>→ proszę wybrać z listy - "Uczeń jest członkiem rodziny wielodzietnej:"</t>
  </si>
  <si>
    <t>→ proszę wpisać - "Dochód rodziny:"</t>
  </si>
  <si>
    <t>→ proszę wpisać - "Liczba członków najbliższej rodziny ucznia:"</t>
  </si>
  <si>
    <t>Oświadczam, że we współpracy z Opiekunem dydaktycznym sporządziłem w formie pisemnej Indywidualny Plan Rozwoju na rok szkolny 2023/2024 względnie zobowiązuję się do jego opracowania w formie pisemnej nie później niż w terminie do 30 dni od dnia zakończenia naboru wniosków o przyznanie stypendium na rok szkolny 2023/2024. Jednocześnie oświadczam, że w przypadku przyznania stypendium przedłożę bez zbędnej zwłoki ww. formularz oraz pozostałe dokumenty wymagane Regulaminem.</t>
  </si>
  <si>
    <t>→ proszę wybrać z listy - "Uczeń zamieszkuje na obszarze wiejskim:"</t>
  </si>
  <si>
    <t>→ proszę wybrać z listy - "Rodzina ucznia znajduje się w trudnej sytuacji materialnej:"</t>
  </si>
  <si>
    <t>→ proszę wpisać adres zamieszkania ucznia na "stronie 3"</t>
  </si>
  <si>
    <t>11. Uczeń lub członek jego najbliższej rodziny jest osobą niepełnosprawną</t>
  </si>
  <si>
    <t>Dane zostały wprowadzone</t>
  </si>
  <si>
    <t>Wszystkie dane zostały wprowadzone</t>
  </si>
  <si>
    <t>5. Przedmioty realizowane przez ucznia w roku szkolnym 2022/2023</t>
  </si>
  <si>
    <t>wnoszony w odpowiedzi na ogłoszenie naboru 
w ramach projektu pn. „Małopolski program wspierania uczniów”
Działania FEMP.06.12 Edukacja – projekty Województwa Małopolskiego typ projektu A</t>
  </si>
  <si>
    <t>Potwierdzam, że zapoznałem się z Regulamin wsparcia stypendialnego dla uczniów w ramach Działania FEMP.06.12 Edukacja – projekty Województwa Małopolskiego typ projektu A. Małopolski program wspierania uczniów.</t>
  </si>
  <si>
    <t>Wniosek należy wypełnić począwszy od "STRONY 3" do "STRONY 9" (patrz: arkusze / zakładki u dołu strony / ekranu), nie omijając żadnej z nich. Arkusz / zakładka o nazwie "OKŁADKA" jest nieedytowalna (dane w niej zawarte generują się na podstawie danych wpisanych na "STRONACH 3-9").</t>
  </si>
  <si>
    <r>
      <t>Kryteria oceny ujęte są na "STRONACH 4-7". Na tych stronach w polu "</t>
    </r>
    <r>
      <rPr>
        <b/>
        <i/>
        <sz val="11"/>
        <color rgb="FF00B050"/>
        <rFont val="Arial Narrow"/>
        <family val="2"/>
        <charset val="238"/>
      </rPr>
      <t>- wybierz -</t>
    </r>
    <r>
      <rPr>
        <sz val="11"/>
        <rFont val="Arial Narrow"/>
        <family val="2"/>
        <charset val="238"/>
      </rPr>
      <t>"</t>
    </r>
    <r>
      <rPr>
        <sz val="11"/>
        <color theme="1"/>
        <rFont val="Arial Narrow"/>
        <family val="2"/>
        <charset val="238"/>
      </rPr>
      <t xml:space="preserve"> należy zadeklarować czy Wnioskodawca ubiega się / nie ubiega się o  punkty z danego zakresu poprzez wybranie z listy rozwijanej właściwej odpowiedzi i postępowanie według dalszych instrukcji. </t>
    </r>
  </si>
  <si>
    <t>Listy rozwijane z konkursami, olimpiadami i olimpiadami międzynarodowymi zawarte są na "STRONIE 6".</t>
  </si>
  <si>
    <t xml:space="preserve">Na "STRONIE 8" należy wymienić dokumenty, w tym ich liczbę, załączane do wniosku. </t>
  </si>
  <si>
    <t>"STRONA 9" zawiera oświadczenia Wnioskodawcy, w tym dotyczące przetwarzania danych osobowych.</t>
  </si>
  <si>
    <t>Niewyrażenie zgody na przetwarzanie danych osobowych na "STRONIE 9" skutkować będzie pozostawieniem wniosku bez rozpoznania.</t>
  </si>
  <si>
    <t>Na "STRONIE 10" znajduje się sprawdzenie poprawności wypełnienia wniosku. Jeśli dane wymagają uzupełnienia to informacja o tym fakcie, będzie widoczna na "OKŁADCE", a szczegóły na "STRONIE 10".</t>
  </si>
  <si>
    <t>→ Dochód na członka rodziny przekracza półtarokrotność minimalnego wynagrodzeni brutto.</t>
  </si>
  <si>
    <t>Wyrażam zgodę</t>
  </si>
  <si>
    <r>
      <t xml:space="preserve">Niniejszym oświadczam, że dochód rodziny, której jestem członkiem </t>
    </r>
    <r>
      <rPr>
        <b/>
        <sz val="11"/>
        <color theme="1"/>
        <rFont val="Arial"/>
        <family val="2"/>
        <charset val="238"/>
      </rPr>
      <t>za rok 2022</t>
    </r>
    <r>
      <rPr>
        <sz val="11"/>
        <color theme="1"/>
        <rFont val="Arial"/>
        <family val="2"/>
        <charset val="238"/>
      </rPr>
      <t xml:space="preserve"> wynosi:</t>
    </r>
  </si>
  <si>
    <t>UWAGA! W przypadku zaznaczenia opcji „Nie wyrażam zgody” wniosek nie będzie podlegał rozpoznaniu, ponieważ wyrażenie zgody na przetwarzanie danych osobowych jest niezbędne do przeprowadzenia naboru wniosków o przyznanie stypendium i ich oceny, a w przypadku otrzymania stypendium również w celu realizacji projektu pn. „Małopolski program wspierania uczniów"!</t>
  </si>
  <si>
    <t>UWAGA!
Wnioskodawcą może być wyłącznie uczeń mający pełną zdolność do czynności prawnych lub w przypadku ucznia niemającego zdolności do czynności prawnych jego przedstawiciel ustawowy (jeden z rodziców lub oboje łącznie) względnie opiekun prawny bądź inna osoba uprawniona do reprezentacji ucznia zgodnie z zasadami ogólnymi.</t>
  </si>
  <si>
    <t xml:space="preserve">Po wypełnieniu wszystkich pól na "STRONACH 3-9" na "OKŁADCE" pojawi się podsumowanie punktowe. </t>
  </si>
  <si>
    <t>Zaświadczenie o wysokości dochodu podatnika w  podatku dochodowym od osób fizycznych wystawione przez Urząd Skarbowy za rok kalendarzowy 2022;</t>
  </si>
  <si>
    <t>Zaświadczenie z Urzędu Gminy dotyczące dochodu z 1 ha przeliczeniowego za rok kalendarzowy 2022;</t>
  </si>
  <si>
    <t>Inne zaświadczenia potwierdzające uzyskanie dochodu za rok kalendarzowy 2022;</t>
  </si>
  <si>
    <t>Rodzina samotnie wychowująca dziecko</t>
  </si>
  <si>
    <t>Liczba Olimpiad i Konkursów:</t>
  </si>
  <si>
    <t>Punkty za Olimpiady i konkursy</t>
  </si>
  <si>
    <t>13. Uczeń jest członkiem rodziny wielodzietnej</t>
  </si>
  <si>
    <t>12. Uczeń wywodzi się z rodziny samotnie wychowującej dziecko</t>
  </si>
  <si>
    <t>punktów z uwagi na okoliczność, że uczeń jest członkiem rodziny rodziny samotnie wychowującej dziecko.</t>
  </si>
  <si>
    <t>z uwagi na okoliczność, że uczeń jest członkiem rodziny samotnie wychowującej dziecko.</t>
  </si>
  <si>
    <t xml:space="preserve">UWAGA! Jeżeli Wnioskodawca ubiega się o dodatkowe punkty w ww. kryterium należy dołączyć do wniosku oświadczenie o wywodzeniu się ucznia z rodziny samotnie wychowującej dziecko.
</t>
  </si>
  <si>
    <t xml:space="preserve">UWAGA! Jeżeli Wnioskodawca ubiega się o dodatkowe punkty w ww. kryterium należy dołączyć do wniosku oryginał lub kserokopię poświadczoną za zgodność z oryginałem decyzji w sprawie ustalenia prawa do zasiłku rodzinnego lub dodatków do zasiłku rodzinnego.
</t>
  </si>
  <si>
    <t>&gt; Dochód na członka rodziny przekracza półtarokrotność minimalnego wynagrodzeni brutto.</t>
  </si>
  <si>
    <t>……………………….</t>
  </si>
  <si>
    <t>miejscowość i data</t>
  </si>
  <si>
    <t>podpis</t>
  </si>
  <si>
    <t>………………………………………….                                                           ………...………………………………..</t>
  </si>
  <si>
    <t>UWAGA! Wniosek nie spełnia warunków formalnych i nie będzie podlegał rozpoznaniu.</t>
  </si>
  <si>
    <t xml:space="preserve">wnoszony w odpowiedzi na ogłoszenie naboru </t>
  </si>
  <si>
    <t>w ramach projektu pn. „Małopolski program wspierania uczniów”</t>
  </si>
  <si>
    <t>Działania FEMP.06.12 Edukacja – projekty Województwa Małopolskiego typ projektu A</t>
  </si>
  <si>
    <r>
      <rPr>
        <b/>
        <sz val="12"/>
        <color theme="1"/>
        <rFont val="Arial"/>
        <family val="2"/>
        <charset val="238"/>
      </rPr>
      <t xml:space="preserve">ZGODA NA PRZETWARZANIE DANYCH OSOBOWYCH </t>
    </r>
    <r>
      <rPr>
        <sz val="12"/>
        <color theme="1"/>
        <rFont val="Arial"/>
        <family val="2"/>
        <charset val="238"/>
      </rPr>
      <t xml:space="preserve">
członka najbliższej rodziny ucznia ubiegającego się o wsparcie stypendialne w ramach projektu pn. Małopolski program wspierania uczniów wspófinansowanego ze środków Unii Europejskiej, Europejskiego Funduszu Społecznego +, Priorytet FEMP.06 Fundusze europejskie dla rynku pracy, edukacji i wyłączenia społecznego w ramach programu Fundusze Europejskie 
dla Małopolski 2021-2027
Wyrażam zgodę na przetwarzanie moich danych osobowych / danych osobowych dziecka, którego jestem przedstawicielem ustawowych / opiekunem prawnym lub inną osobą upoważnioną do działania w jego imieniu, w związku z ubieganiem się przez członka najbliższej rodziny o wsparcie stypendialne dla uczniów w projekcie pn. Małopolski program wspierania uczniów wspófinansowanym ze środków Unii Europejskiej, Europejskiego Funduszu Społecznego +, Priorytet FEMP.06 Fundusze europejskie dla rynku pracy, edukacji i wyłączenia społecznego w ramach programu Fundusze Europejskie dla Małopolski 2021-2027 przez Administratora danych osobowych – Województwo Małopolskie, z siedzibą w   Krakowie, ul. Basztowa 22, 
31-156 Kraków, adres do korespondencji ul. Racławicka  56, 30-017 Kraków w celu przeprowadzenia naboru wniosków o przyznanie stypendium i ich oceny w zakresie kryterium dotyczącego posiadania statusu osoby niepełnosprawnej przez członka najbliższej rodziny Ucznia, a w przypadku otrzymania stypendium również w celu realizacji projektu pn. Małopolski Program Wspierania Uczniów. Wyrażenie zgody jest dobrowolne, jednak niezbędne do realizacji powyższego celu w  przypadku powoływania się Wnioskodawcy na spełnienie kryterium związanego z posiadaniem statusu osoby niepełnosprawnej przez członka najbliższej rodziny ucznia. Jednocześnie oświadczam, że zapoznałam/em się z klauzulami informacyjnymi RODO.
</t>
    </r>
  </si>
  <si>
    <r>
      <t xml:space="preserve">Po dokonaniu na "STRONIE 3" wyboru etapu edukacyjnego/klasy automatycznie na "STRONIE 5" zostaną wygenerowane przedmioty właściwe dla danego etapu edukacyjnego. W polach oznaczonych </t>
    </r>
    <r>
      <rPr>
        <b/>
        <sz val="11"/>
        <color rgb="FF00B050"/>
        <rFont val="Arial Narrow"/>
        <family val="2"/>
        <charset val="238"/>
      </rPr>
      <t xml:space="preserve">zielonym </t>
    </r>
    <r>
      <rPr>
        <sz val="11"/>
        <rFont val="Arial Narrow"/>
        <family val="2"/>
        <charset val="238"/>
      </rPr>
      <t>tłem</t>
    </r>
    <r>
      <rPr>
        <sz val="11"/>
        <color theme="1"/>
        <rFont val="Arial Narrow"/>
        <family val="2"/>
        <charset val="238"/>
      </rPr>
      <t xml:space="preserve"> należy wpisać cyfrowo oceny ze świadectwa (tj. 6, 5, 4, itd.). Jeśli Uczeń w roku szkolnym 2022/2023 nie uzyskał wymaganej średniej ocen na danym etapie edukacyjnym wówczas u dołu "STRONY 5" pojawi się </t>
    </r>
    <r>
      <rPr>
        <b/>
        <sz val="11"/>
        <color rgb="FFFF0000"/>
        <rFont val="Arial Narrow"/>
        <family val="2"/>
        <charset val="238"/>
      </rPr>
      <t xml:space="preserve">na czerwono </t>
    </r>
    <r>
      <rPr>
        <sz val="11"/>
        <color theme="1"/>
        <rFont val="Arial Narrow"/>
        <family val="2"/>
        <charset val="238"/>
      </rPr>
      <t>stosowny komunikat.</t>
    </r>
  </si>
  <si>
    <t>dziecka, którego  jestem przedstawicielem ustawowym/ opiekunem prawnym/lub inną osobą upoważnioną do działania w jego imieniu, zawartych we wniosku o przyznanie stypendium przez Administratora danych osobowych – Województwo Małopolskie, z siedzibą w Krakowie, ul. Basztowa 22, 31-156 Kraków, adres do korespondencji ul. Racławicka 56, 30-017 Kraków w celu przeprowadzenia naboru wniosków o przyznanie stypendium i ich oceny, a w przypadku otrzymania stypendium również w celu realizacji projektu pn. "Małopolski program wspierania uczniów”. Wyrażenie zgody jest dobrowolne, jednak niezbędne do realizacji wskazanego wyżej celu. Jednocześnie oświadczam, że zapoznałam/em się z klauzulami informacyjnymi RODO.</t>
  </si>
  <si>
    <t>Po wypełnieniu wniosku należy go zapisać, wydrukować wybierając opcję "drukuj cały skoroszyt" lub analogiczną opcję np. "drukuj wszystkie strony", a następnie podpisać. Na "STRONIE 9" własnoręczny podpis winien złożyć  Wnioskodawca, lub pełnoletni uczeń, z zastrzeżeniem, iż w przypadku dołączenia do wniosku kopi aktualnego orzeczenia o niepełnosprawności członka najbliższej rodziny ucznia, wymagane jest wyrażenie zgodny na przetwarzanie danych osobowych osoby, której dotyczy orzeczenie – „STRONA 9”. Brak wyrażenia zgody na przetwarzanie danych osobowych przez tą osobę skutkować będzie pozostawieniem wniosku bez rozpoznania lub nienaliczeniem dodatkowych punktów.</t>
  </si>
  <si>
    <t xml:space="preserve">Załącznik nr 3 
do uchwały Nr 276/24 
Zarządu Województwa Małopolskiego
z dnia 14 lutego 2024 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</si>
</sst>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quot;zł&quot;"/>
  </numFmts>
  <fonts count="39" x14ac:knownFonts="1">
    <font>
      <sz val="11"/>
      <color theme="1"/>
      <name val="Calibri"/>
      <family val="2"/>
      <scheme val="minor"/>
    </font>
    <font>
      <sz val="11"/>
      <color theme="1"/>
      <name val="Arial Narrow"/>
      <family val="2"/>
      <charset val="238"/>
    </font>
    <font>
      <b/>
      <sz val="11"/>
      <color theme="1"/>
      <name val="Arial Narrow"/>
      <family val="2"/>
      <charset val="238"/>
    </font>
    <font>
      <b/>
      <sz val="11"/>
      <color theme="1"/>
      <name val="Calibri"/>
      <family val="2"/>
      <scheme val="minor"/>
    </font>
    <font>
      <sz val="10"/>
      <color theme="1"/>
      <name val="Arial Narrow"/>
      <family val="2"/>
      <charset val="238"/>
    </font>
    <font>
      <sz val="9"/>
      <color theme="1"/>
      <name val="Calibri"/>
      <family val="2"/>
      <scheme val="minor"/>
    </font>
    <font>
      <b/>
      <sz val="16"/>
      <color theme="1"/>
      <name val="Arial Narrow"/>
      <family val="2"/>
      <charset val="238"/>
    </font>
    <font>
      <sz val="11"/>
      <color theme="1"/>
      <name val="Arial"/>
      <family val="2"/>
      <charset val="238"/>
    </font>
    <font>
      <sz val="10"/>
      <color theme="1"/>
      <name val="Arial"/>
      <family val="2"/>
      <charset val="238"/>
    </font>
    <font>
      <b/>
      <sz val="11"/>
      <color rgb="FFFF0000"/>
      <name val="Arial"/>
      <family val="2"/>
      <charset val="238"/>
    </font>
    <font>
      <b/>
      <sz val="12"/>
      <color theme="1"/>
      <name val="Arial Narrow"/>
      <family val="2"/>
      <charset val="238"/>
    </font>
    <font>
      <sz val="10.7"/>
      <color theme="1"/>
      <name val="Arial Narrow"/>
      <family val="2"/>
      <charset val="238"/>
    </font>
    <font>
      <u/>
      <sz val="11"/>
      <color theme="10"/>
      <name val="Calibri"/>
      <family val="2"/>
      <scheme val="minor"/>
    </font>
    <font>
      <sz val="10"/>
      <color theme="1"/>
      <name val="Calibri"/>
      <family val="2"/>
      <charset val="238"/>
      <scheme val="minor"/>
    </font>
    <font>
      <b/>
      <sz val="11"/>
      <color rgb="FFFF0000"/>
      <name val="Arial Narrow"/>
      <family val="2"/>
      <charset val="238"/>
    </font>
    <font>
      <b/>
      <i/>
      <sz val="11"/>
      <color rgb="FF00B050"/>
      <name val="Arial Narrow"/>
      <family val="2"/>
      <charset val="238"/>
    </font>
    <font>
      <b/>
      <sz val="11"/>
      <color rgb="FF00B050"/>
      <name val="Arial Narrow"/>
      <family val="2"/>
      <charset val="238"/>
    </font>
    <font>
      <sz val="11"/>
      <color rgb="FFFF0000"/>
      <name val="Arial Narrow"/>
      <family val="2"/>
      <charset val="238"/>
    </font>
    <font>
      <sz val="11"/>
      <name val="Arial Narrow"/>
      <family val="2"/>
      <charset val="238"/>
    </font>
    <font>
      <sz val="8"/>
      <name val="Calibri"/>
      <family val="2"/>
      <scheme val="minor"/>
    </font>
    <font>
      <b/>
      <sz val="8"/>
      <name val="Arial Narrow"/>
      <family val="2"/>
      <charset val="238"/>
    </font>
    <font>
      <sz val="8"/>
      <color theme="1"/>
      <name val="Arial Narrow"/>
      <family val="2"/>
      <charset val="238"/>
    </font>
    <font>
      <sz val="8"/>
      <color theme="1"/>
      <name val="Calibri"/>
      <family val="2"/>
      <charset val="238"/>
      <scheme val="minor"/>
    </font>
    <font>
      <sz val="12"/>
      <color theme="1"/>
      <name val="Arial"/>
      <family val="2"/>
      <charset val="238"/>
    </font>
    <font>
      <b/>
      <sz val="10"/>
      <color rgb="FFFF0000"/>
      <name val="Arial"/>
      <family val="2"/>
      <charset val="238"/>
    </font>
    <font>
      <b/>
      <sz val="11"/>
      <color theme="1"/>
      <name val="Arial"/>
      <family val="2"/>
      <charset val="238"/>
    </font>
    <font>
      <b/>
      <sz val="12"/>
      <color theme="1"/>
      <name val="Arial"/>
      <family val="2"/>
      <charset val="238"/>
    </font>
    <font>
      <sz val="11"/>
      <color rgb="FFFF0000"/>
      <name val="Arial"/>
      <family val="2"/>
      <charset val="238"/>
    </font>
    <font>
      <i/>
      <sz val="10"/>
      <color rgb="FFFF0000"/>
      <name val="Arial"/>
      <family val="2"/>
      <charset val="238"/>
    </font>
    <font>
      <i/>
      <sz val="11"/>
      <color rgb="FFFF0000"/>
      <name val="Arial"/>
      <family val="2"/>
      <charset val="238"/>
    </font>
    <font>
      <u/>
      <sz val="11"/>
      <color theme="10"/>
      <name val="Arial"/>
      <family val="2"/>
      <charset val="238"/>
    </font>
    <font>
      <i/>
      <sz val="12"/>
      <color theme="1"/>
      <name val="Arial"/>
      <family val="2"/>
      <charset val="238"/>
    </font>
    <font>
      <sz val="12"/>
      <color theme="8" tint="-0.499984740745262"/>
      <name val="Arial"/>
      <family val="2"/>
      <charset val="238"/>
    </font>
    <font>
      <sz val="12"/>
      <name val="Arial"/>
      <family val="2"/>
      <charset val="238"/>
    </font>
    <font>
      <b/>
      <i/>
      <sz val="11"/>
      <color theme="1"/>
      <name val="Arial"/>
      <family val="2"/>
      <charset val="238"/>
    </font>
    <font>
      <b/>
      <sz val="12"/>
      <name val="Arial"/>
      <family val="2"/>
      <charset val="238"/>
    </font>
    <font>
      <b/>
      <sz val="11"/>
      <color theme="0" tint="-0.14999847407452621"/>
      <name val="Arial"/>
      <family val="2"/>
      <charset val="238"/>
    </font>
    <font>
      <b/>
      <sz val="12"/>
      <color rgb="FFFF0000"/>
      <name val="Arial"/>
      <family val="2"/>
      <charset val="238"/>
    </font>
    <font>
      <b/>
      <sz val="14"/>
      <color rgb="FFFF0000"/>
      <name val="Arial Narrow"/>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69FF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7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571">
    <xf numFmtId="0" fontId="0" fillId="0" borderId="0" xfId="0"/>
    <xf numFmtId="0" fontId="1" fillId="0" borderId="0" xfId="0" applyFont="1" applyProtection="1">
      <protection hidden="1"/>
    </xf>
    <xf numFmtId="0" fontId="2" fillId="0" borderId="0" xfId="0" applyFont="1" applyAlignment="1" applyProtection="1">
      <alignment horizont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wrapText="1"/>
      <protection hidden="1"/>
    </xf>
    <xf numFmtId="0" fontId="1" fillId="5" borderId="0" xfId="0" applyFont="1" applyFill="1" applyAlignment="1" applyProtection="1">
      <alignment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vertical="top" wrapText="1"/>
      <protection hidden="1"/>
    </xf>
    <xf numFmtId="0" fontId="1" fillId="0" borderId="0" xfId="0" applyFont="1" applyAlignment="1" applyProtection="1">
      <protection hidden="1"/>
    </xf>
    <xf numFmtId="0" fontId="0" fillId="0" borderId="0" xfId="0" applyProtection="1">
      <protection hidden="1"/>
    </xf>
    <xf numFmtId="0" fontId="5" fillId="0" borderId="0" xfId="0" applyFont="1" applyProtection="1">
      <protection hidden="1"/>
    </xf>
    <xf numFmtId="0" fontId="0" fillId="0" borderId="0" xfId="0" applyFont="1" applyProtection="1">
      <protection hidden="1"/>
    </xf>
    <xf numFmtId="0" fontId="4" fillId="0" borderId="0" xfId="0" applyFont="1" applyProtection="1">
      <protection hidden="1"/>
    </xf>
    <xf numFmtId="49" fontId="4" fillId="0" borderId="0" xfId="0" applyNumberFormat="1" applyFont="1" applyProtection="1">
      <protection hidden="1"/>
    </xf>
    <xf numFmtId="0" fontId="0" fillId="0" borderId="0" xfId="0" applyBorder="1" applyProtection="1">
      <protection hidden="1"/>
    </xf>
    <xf numFmtId="0" fontId="10" fillId="0" borderId="0" xfId="0" applyFont="1" applyFill="1" applyBorder="1" applyAlignment="1" applyProtection="1">
      <protection hidden="1"/>
    </xf>
    <xf numFmtId="0" fontId="0" fillId="0" borderId="0" xfId="0" applyFill="1" applyBorder="1" applyProtection="1">
      <protection hidden="1"/>
    </xf>
    <xf numFmtId="0" fontId="1" fillId="0" borderId="0" xfId="0" applyFont="1" applyFill="1" applyBorder="1" applyAlignment="1" applyProtection="1">
      <alignment vertical="center" wrapText="1"/>
      <protection hidden="1"/>
    </xf>
    <xf numFmtId="0" fontId="0" fillId="0" borderId="0" xfId="0" applyBorder="1" applyAlignment="1" applyProtection="1">
      <alignment vertical="top" wrapText="1"/>
      <protection hidden="1"/>
    </xf>
    <xf numFmtId="0" fontId="1" fillId="0" borderId="0" xfId="0" applyFont="1" applyAlignment="1" applyProtection="1">
      <alignment vertical="center"/>
      <protection hidden="1"/>
    </xf>
    <xf numFmtId="0" fontId="13" fillId="0" borderId="0" xfId="0" applyFont="1" applyAlignment="1" applyProtection="1">
      <alignment vertical="center"/>
      <protection hidden="1"/>
    </xf>
    <xf numFmtId="0" fontId="1" fillId="0" borderId="0" xfId="0" applyFont="1" applyAlignment="1" applyProtection="1">
      <alignment horizontal="center" vertical="top"/>
      <protection hidden="1"/>
    </xf>
    <xf numFmtId="0" fontId="21" fillId="0" borderId="0" xfId="0" applyFont="1" applyProtection="1">
      <protection hidden="1"/>
    </xf>
    <xf numFmtId="0" fontId="21" fillId="4" borderId="0" xfId="0" applyFont="1" applyFill="1" applyProtection="1">
      <protection hidden="1"/>
    </xf>
    <xf numFmtId="0" fontId="20" fillId="4" borderId="0" xfId="0" applyFont="1" applyFill="1" applyBorder="1" applyAlignment="1" applyProtection="1">
      <alignment vertical="center"/>
      <protection hidden="1"/>
    </xf>
    <xf numFmtId="49" fontId="21" fillId="0" borderId="0" xfId="0" applyNumberFormat="1" applyFont="1" applyProtection="1">
      <protection hidden="1"/>
    </xf>
    <xf numFmtId="0" fontId="21" fillId="0" borderId="0" xfId="0" applyNumberFormat="1" applyFont="1" applyProtection="1">
      <protection hidden="1"/>
    </xf>
    <xf numFmtId="0" fontId="21" fillId="0" borderId="0" xfId="0" applyFont="1" applyBorder="1" applyProtection="1">
      <protection hidden="1"/>
    </xf>
    <xf numFmtId="0" fontId="21" fillId="0" borderId="0" xfId="0" applyFont="1" applyAlignment="1" applyProtection="1">
      <alignment vertical="center"/>
      <protection hidden="1"/>
    </xf>
    <xf numFmtId="0" fontId="21" fillId="6" borderId="0" xfId="0" applyFont="1" applyFill="1" applyProtection="1">
      <protection hidden="1"/>
    </xf>
    <xf numFmtId="49" fontId="21" fillId="6" borderId="0" xfId="0" applyNumberFormat="1" applyFont="1" applyFill="1" applyProtection="1">
      <protection hidden="1"/>
    </xf>
    <xf numFmtId="0" fontId="21" fillId="6" borderId="0" xfId="0" applyNumberFormat="1" applyFont="1" applyFill="1" applyProtection="1">
      <protection hidden="1"/>
    </xf>
    <xf numFmtId="0" fontId="21" fillId="6" borderId="0" xfId="0" applyFont="1" applyFill="1" applyBorder="1" applyProtection="1">
      <protection hidden="1"/>
    </xf>
    <xf numFmtId="0" fontId="21" fillId="9" borderId="0" xfId="0" applyFont="1" applyFill="1" applyProtection="1">
      <protection hidden="1"/>
    </xf>
    <xf numFmtId="0" fontId="1" fillId="0" borderId="0" xfId="0" applyFont="1" applyAlignment="1" applyProtection="1">
      <alignment horizontal="center" vertical="top"/>
      <protection hidden="1"/>
    </xf>
    <xf numFmtId="0" fontId="11" fillId="0" borderId="0" xfId="0" applyFont="1" applyBorder="1" applyAlignment="1" applyProtection="1">
      <alignment horizontal="center" vertical="center" wrapText="1"/>
      <protection hidden="1"/>
    </xf>
    <xf numFmtId="0" fontId="1" fillId="0" borderId="0" xfId="0" applyFont="1" applyBorder="1" applyAlignment="1" applyProtection="1">
      <alignment horizontal="left" vertical="center" wrapText="1"/>
      <protection hidden="1"/>
    </xf>
    <xf numFmtId="0" fontId="1" fillId="0" borderId="0" xfId="0" applyFont="1" applyFill="1" applyBorder="1" applyAlignment="1" applyProtection="1">
      <alignment horizontal="left" vertical="center" wrapText="1"/>
      <protection hidden="1"/>
    </xf>
    <xf numFmtId="0" fontId="0" fillId="0" borderId="0" xfId="0" applyProtection="1"/>
    <xf numFmtId="0" fontId="1" fillId="0" borderId="0" xfId="0" applyFont="1" applyProtection="1"/>
    <xf numFmtId="0" fontId="21" fillId="0" borderId="0" xfId="0" applyFont="1" applyAlignment="1" applyProtection="1">
      <alignment horizontal="center"/>
      <protection hidden="1"/>
    </xf>
    <xf numFmtId="0" fontId="21" fillId="4" borderId="0" xfId="0" applyFont="1" applyFill="1" applyAlignment="1" applyProtection="1">
      <alignment horizontal="center"/>
      <protection hidden="1"/>
    </xf>
    <xf numFmtId="0" fontId="21" fillId="0" borderId="0" xfId="0" applyFont="1" applyProtection="1"/>
    <xf numFmtId="0" fontId="1" fillId="7" borderId="0" xfId="0" applyFont="1" applyFill="1" applyProtection="1">
      <protection hidden="1"/>
    </xf>
    <xf numFmtId="0" fontId="22" fillId="0" borderId="0" xfId="0" applyFont="1" applyAlignment="1" applyProtection="1">
      <alignment vertical="center"/>
      <protection hidden="1"/>
    </xf>
    <xf numFmtId="0" fontId="21" fillId="0" borderId="0" xfId="0" applyFont="1" applyAlignment="1" applyProtection="1">
      <alignment horizontal="center" wrapText="1"/>
      <protection hidden="1"/>
    </xf>
    <xf numFmtId="49" fontId="21" fillId="0" borderId="0" xfId="0" applyNumberFormat="1" applyFont="1" applyAlignment="1" applyProtection="1">
      <alignment horizontal="center"/>
      <protection hidden="1"/>
    </xf>
    <xf numFmtId="0" fontId="21" fillId="0" borderId="0" xfId="0" applyNumberFormat="1" applyFont="1" applyAlignment="1" applyProtection="1">
      <alignment horizontal="center"/>
      <protection hidden="1"/>
    </xf>
    <xf numFmtId="2" fontId="21" fillId="0" borderId="0" xfId="0" applyNumberFormat="1" applyFont="1" applyProtection="1">
      <protection hidden="1"/>
    </xf>
    <xf numFmtId="0" fontId="17" fillId="0" borderId="0" xfId="0" applyFont="1" applyProtection="1">
      <protection hidden="1"/>
    </xf>
    <xf numFmtId="164" fontId="1" fillId="0" borderId="0" xfId="0" applyNumberFormat="1" applyFont="1" applyProtection="1">
      <protection hidden="1"/>
    </xf>
    <xf numFmtId="2" fontId="1" fillId="0" borderId="0" xfId="0" applyNumberFormat="1" applyFont="1" applyProtection="1">
      <protection hidden="1"/>
    </xf>
    <xf numFmtId="164" fontId="17" fillId="0" borderId="0" xfId="0" applyNumberFormat="1" applyFont="1" applyProtection="1">
      <protection hidden="1"/>
    </xf>
    <xf numFmtId="0" fontId="21" fillId="7" borderId="0" xfId="0" applyFont="1" applyFill="1" applyProtection="1">
      <protection hidden="1"/>
    </xf>
    <xf numFmtId="0" fontId="21" fillId="7" borderId="0" xfId="0" applyNumberFormat="1" applyFont="1" applyFill="1" applyAlignment="1" applyProtection="1">
      <alignment horizontal="center"/>
      <protection hidden="1"/>
    </xf>
    <xf numFmtId="0" fontId="23" fillId="0" borderId="0" xfId="0" applyFont="1"/>
    <xf numFmtId="0" fontId="23" fillId="0" borderId="0" xfId="0" applyFont="1" applyAlignment="1">
      <alignment horizontal="justify" vertical="center"/>
    </xf>
    <xf numFmtId="0" fontId="0" fillId="0" borderId="0" xfId="0" applyFont="1" applyAlignment="1" applyProtection="1">
      <alignment horizontal="left" vertical="center"/>
      <protection hidden="1"/>
    </xf>
    <xf numFmtId="0" fontId="3" fillId="0" borderId="0" xfId="0" applyFont="1" applyFill="1" applyAlignment="1" applyProtection="1">
      <alignment horizontal="left" vertical="center"/>
      <protection hidden="1"/>
    </xf>
    <xf numFmtId="0" fontId="3" fillId="0" borderId="0" xfId="0" applyFont="1" applyAlignment="1" applyProtection="1">
      <alignment horizontal="left" vertical="center"/>
      <protection hidden="1"/>
    </xf>
    <xf numFmtId="0" fontId="0" fillId="0" borderId="0" xfId="0" applyNumberFormat="1" applyProtection="1">
      <protection hidden="1"/>
    </xf>
    <xf numFmtId="0" fontId="0" fillId="0" borderId="0" xfId="0" quotePrefix="1" applyProtection="1">
      <protection hidden="1"/>
    </xf>
    <xf numFmtId="0" fontId="7" fillId="0" borderId="0" xfId="0" applyFont="1" applyBorder="1" applyAlignment="1" applyProtection="1">
      <protection hidden="1"/>
    </xf>
    <xf numFmtId="0" fontId="0" fillId="0" borderId="0" xfId="0" applyAlignment="1" applyProtection="1">
      <alignment horizontal="center"/>
    </xf>
    <xf numFmtId="0" fontId="1" fillId="0" borderId="0" xfId="0" applyFont="1" applyAlignment="1" applyProtection="1">
      <alignment horizontal="center"/>
      <protection hidden="1"/>
    </xf>
    <xf numFmtId="0" fontId="1" fillId="0" borderId="0" xfId="0" applyFont="1" applyAlignment="1" applyProtection="1">
      <alignment horizontal="center"/>
    </xf>
    <xf numFmtId="0" fontId="7" fillId="2" borderId="2" xfId="0" applyFont="1" applyFill="1" applyBorder="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7" fillId="2" borderId="2" xfId="0" applyFont="1" applyFill="1" applyBorder="1" applyAlignment="1" applyProtection="1">
      <alignment horizontal="left" vertical="center" wrapText="1"/>
      <protection hidden="1"/>
    </xf>
    <xf numFmtId="0" fontId="7" fillId="2" borderId="9" xfId="0" applyFont="1" applyFill="1" applyBorder="1" applyAlignment="1" applyProtection="1">
      <alignment horizontal="center" vertical="center"/>
      <protection hidden="1"/>
    </xf>
    <xf numFmtId="0" fontId="26" fillId="2" borderId="1" xfId="0" applyFont="1" applyFill="1" applyBorder="1" applyAlignment="1" applyProtection="1">
      <alignment horizontal="left" vertical="center"/>
      <protection hidden="1"/>
    </xf>
    <xf numFmtId="0" fontId="7" fillId="0" borderId="0" xfId="0" applyFont="1" applyProtection="1">
      <protection hidden="1"/>
    </xf>
    <xf numFmtId="0" fontId="7" fillId="0" borderId="0" xfId="0" applyFont="1" applyFill="1" applyBorder="1" applyAlignment="1" applyProtection="1">
      <alignment vertical="center"/>
      <protection hidden="1"/>
    </xf>
    <xf numFmtId="0" fontId="23" fillId="0" borderId="0" xfId="0" applyFont="1" applyProtection="1">
      <protection hidden="1"/>
    </xf>
    <xf numFmtId="0" fontId="23" fillId="0" borderId="0" xfId="0" applyFont="1" applyAlignment="1" applyProtection="1">
      <protection hidden="1"/>
    </xf>
    <xf numFmtId="0" fontId="23" fillId="0" borderId="0" xfId="0" applyFont="1" applyAlignment="1" applyProtection="1">
      <alignment horizontal="left" wrapText="1"/>
      <protection hidden="1"/>
    </xf>
    <xf numFmtId="0" fontId="23" fillId="0" borderId="0" xfId="0" applyFont="1" applyFill="1" applyBorder="1" applyAlignment="1" applyProtection="1">
      <protection hidden="1"/>
    </xf>
    <xf numFmtId="0" fontId="26" fillId="0" borderId="0" xfId="0" applyFont="1" applyProtection="1">
      <protection hidden="1"/>
    </xf>
    <xf numFmtId="0" fontId="23" fillId="0" borderId="0" xfId="0" applyFont="1" applyFill="1" applyBorder="1" applyAlignment="1" applyProtection="1">
      <alignment vertical="center"/>
      <protection hidden="1"/>
    </xf>
    <xf numFmtId="0" fontId="26" fillId="0" borderId="0" xfId="0" applyFont="1" applyFill="1" applyBorder="1" applyAlignment="1" applyProtection="1">
      <alignment vertical="top" wrapText="1"/>
      <protection hidden="1"/>
    </xf>
    <xf numFmtId="0" fontId="26" fillId="0" borderId="0" xfId="0" applyFont="1" applyFill="1" applyBorder="1" applyAlignment="1" applyProtection="1">
      <protection hidden="1"/>
    </xf>
    <xf numFmtId="0" fontId="31" fillId="0" borderId="0" xfId="0" applyFont="1" applyFill="1" applyBorder="1" applyAlignment="1" applyProtection="1">
      <protection hidden="1"/>
    </xf>
    <xf numFmtId="0" fontId="23" fillId="0" borderId="0" xfId="0" applyFont="1" applyFill="1" applyBorder="1" applyProtection="1">
      <protection hidden="1"/>
    </xf>
    <xf numFmtId="0" fontId="32" fillId="0" borderId="0" xfId="0" applyFont="1" applyProtection="1">
      <protection hidden="1"/>
    </xf>
    <xf numFmtId="49" fontId="23" fillId="0" borderId="0" xfId="0" applyNumberFormat="1" applyFont="1" applyProtection="1">
      <protection hidden="1"/>
    </xf>
    <xf numFmtId="0" fontId="33" fillId="0" borderId="0" xfId="0" applyFont="1" applyFill="1" applyBorder="1" applyProtection="1">
      <protection hidden="1"/>
    </xf>
    <xf numFmtId="0" fontId="33" fillId="0" borderId="0" xfId="0" applyFont="1" applyBorder="1" applyProtection="1">
      <protection hidden="1"/>
    </xf>
    <xf numFmtId="0" fontId="32" fillId="0" borderId="0" xfId="0" applyFont="1" applyBorder="1" applyProtection="1">
      <protection hidden="1"/>
    </xf>
    <xf numFmtId="0" fontId="7" fillId="0" borderId="1" xfId="0" applyFont="1" applyBorder="1" applyAlignment="1" applyProtection="1">
      <alignment horizontal="left" vertical="center" wrapText="1"/>
      <protection hidden="1"/>
    </xf>
    <xf numFmtId="16" fontId="23" fillId="0" borderId="0" xfId="0" quotePrefix="1" applyNumberFormat="1" applyFont="1" applyProtection="1">
      <protection hidden="1"/>
    </xf>
    <xf numFmtId="1" fontId="7" fillId="0" borderId="26" xfId="0" applyNumberFormat="1" applyFont="1" applyBorder="1" applyAlignment="1" applyProtection="1">
      <alignment horizontal="center"/>
      <protection locked="0" hidden="1"/>
    </xf>
    <xf numFmtId="2" fontId="7" fillId="0" borderId="28" xfId="0" applyNumberFormat="1" applyFont="1" applyBorder="1" applyAlignment="1" applyProtection="1">
      <alignment horizontal="center" vertical="center"/>
      <protection hidden="1"/>
    </xf>
    <xf numFmtId="0" fontId="34" fillId="0" borderId="0" xfId="0" applyFont="1" applyBorder="1" applyAlignment="1" applyProtection="1">
      <alignment horizontal="center" vertical="center"/>
      <protection locked="0" hidden="1"/>
    </xf>
    <xf numFmtId="0" fontId="7" fillId="0" borderId="57" xfId="0" applyFont="1" applyBorder="1" applyAlignment="1" applyProtection="1">
      <alignment horizontal="center" vertical="center"/>
      <protection hidden="1"/>
    </xf>
    <xf numFmtId="0" fontId="26" fillId="0" borderId="30" xfId="0" applyFont="1" applyFill="1" applyBorder="1" applyAlignment="1" applyProtection="1">
      <protection hidden="1"/>
    </xf>
    <xf numFmtId="0" fontId="35" fillId="0" borderId="0" xfId="0" applyFont="1" applyFill="1" applyBorder="1" applyAlignment="1" applyProtection="1">
      <protection hidden="1"/>
    </xf>
    <xf numFmtId="0" fontId="23" fillId="0" borderId="0" xfId="0" applyFont="1" applyFill="1" applyProtection="1">
      <protection hidden="1"/>
    </xf>
    <xf numFmtId="0" fontId="33" fillId="0" borderId="0" xfId="0" applyFont="1" applyFill="1" applyProtection="1">
      <protection hidden="1"/>
    </xf>
    <xf numFmtId="0" fontId="33" fillId="0" borderId="0" xfId="0" applyFont="1" applyProtection="1">
      <protection hidden="1"/>
    </xf>
    <xf numFmtId="0" fontId="33" fillId="0" borderId="0" xfId="0" applyFont="1" applyBorder="1" applyAlignment="1" applyProtection="1">
      <protection hidden="1"/>
    </xf>
    <xf numFmtId="2" fontId="33" fillId="0" borderId="0" xfId="0" applyNumberFormat="1" applyFont="1" applyAlignment="1" applyProtection="1">
      <protection hidden="1"/>
    </xf>
    <xf numFmtId="0" fontId="33" fillId="0" borderId="0" xfId="0" applyNumberFormat="1" applyFont="1" applyAlignment="1" applyProtection="1">
      <protection hidden="1"/>
    </xf>
    <xf numFmtId="0" fontId="33" fillId="0" borderId="0" xfId="0" applyFont="1" applyAlignment="1" applyProtection="1">
      <protection hidden="1"/>
    </xf>
    <xf numFmtId="2" fontId="33" fillId="0" borderId="0" xfId="0" applyNumberFormat="1" applyFont="1" applyProtection="1">
      <protection hidden="1"/>
    </xf>
    <xf numFmtId="0" fontId="26" fillId="2" borderId="37" xfId="0" applyFont="1" applyFill="1" applyBorder="1" applyAlignment="1" applyProtection="1">
      <alignment horizontal="center" vertical="center"/>
      <protection hidden="1"/>
    </xf>
    <xf numFmtId="0" fontId="26" fillId="2" borderId="43" xfId="0" applyFont="1" applyFill="1" applyBorder="1" applyAlignment="1" applyProtection="1">
      <alignment vertical="center"/>
      <protection hidden="1"/>
    </xf>
    <xf numFmtId="0" fontId="26" fillId="2" borderId="48" xfId="0" applyFont="1" applyFill="1" applyBorder="1" applyAlignment="1" applyProtection="1">
      <alignment vertical="center"/>
      <protection hidden="1"/>
    </xf>
    <xf numFmtId="0" fontId="23" fillId="2" borderId="48" xfId="0" applyFont="1" applyFill="1" applyBorder="1" applyAlignment="1" applyProtection="1">
      <alignment vertical="center" wrapText="1"/>
      <protection hidden="1"/>
    </xf>
    <xf numFmtId="0" fontId="23" fillId="2" borderId="49" xfId="0" applyFont="1" applyFill="1" applyBorder="1" applyAlignment="1" applyProtection="1">
      <alignment vertical="center" wrapText="1"/>
      <protection hidden="1"/>
    </xf>
    <xf numFmtId="49" fontId="23" fillId="6" borderId="0" xfId="0" applyNumberFormat="1" applyFont="1" applyFill="1" applyProtection="1">
      <protection hidden="1"/>
    </xf>
    <xf numFmtId="0" fontId="33" fillId="0" borderId="0" xfId="0" quotePrefix="1" applyFont="1" applyAlignment="1" applyProtection="1">
      <alignment horizontal="right"/>
      <protection hidden="1"/>
    </xf>
    <xf numFmtId="0" fontId="23" fillId="6" borderId="0" xfId="0" applyFont="1" applyFill="1" applyProtection="1">
      <protection hidden="1"/>
    </xf>
    <xf numFmtId="0" fontId="35" fillId="0" borderId="0" xfId="0" applyFont="1" applyFill="1" applyBorder="1" applyAlignment="1" applyProtection="1">
      <alignment horizontal="center"/>
      <protection hidden="1"/>
    </xf>
    <xf numFmtId="0" fontId="33" fillId="0" borderId="0"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wrapText="1"/>
      <protection hidden="1"/>
    </xf>
    <xf numFmtId="0" fontId="33" fillId="0" borderId="0" xfId="0" applyFont="1" applyAlignment="1" applyProtection="1">
      <alignment horizontal="center" vertical="center"/>
      <protection hidden="1"/>
    </xf>
    <xf numFmtId="0" fontId="33" fillId="0" borderId="43" xfId="0" applyFont="1" applyFill="1" applyBorder="1" applyProtection="1">
      <protection hidden="1"/>
    </xf>
    <xf numFmtId="0" fontId="33" fillId="0" borderId="44" xfId="0" applyFont="1" applyFill="1" applyBorder="1" applyProtection="1">
      <protection hidden="1"/>
    </xf>
    <xf numFmtId="0" fontId="32" fillId="0" borderId="45" xfId="0" applyFont="1" applyFill="1" applyBorder="1" applyProtection="1">
      <protection hidden="1"/>
    </xf>
    <xf numFmtId="0" fontId="33" fillId="0" borderId="20" xfId="0" applyFont="1" applyFill="1" applyBorder="1" applyProtection="1">
      <protection hidden="1"/>
    </xf>
    <xf numFmtId="0" fontId="33" fillId="0" borderId="11" xfId="0" applyFont="1" applyFill="1" applyBorder="1" applyProtection="1">
      <protection hidden="1"/>
    </xf>
    <xf numFmtId="0" fontId="32" fillId="0" borderId="46" xfId="0" applyFont="1" applyFill="1" applyBorder="1" applyProtection="1">
      <protection hidden="1"/>
    </xf>
    <xf numFmtId="2" fontId="23" fillId="0" borderId="0" xfId="0" applyNumberFormat="1" applyFont="1" applyProtection="1">
      <protection hidden="1"/>
    </xf>
    <xf numFmtId="0" fontId="23" fillId="0" borderId="0" xfId="0" applyFont="1" applyAlignment="1" applyProtection="1">
      <alignment horizontal="center" vertical="center"/>
      <protection hidden="1"/>
    </xf>
    <xf numFmtId="2" fontId="23" fillId="0" borderId="0" xfId="0" applyNumberFormat="1" applyFont="1" applyAlignment="1" applyProtection="1">
      <alignment horizontal="center" vertical="center"/>
      <protection hidden="1"/>
    </xf>
    <xf numFmtId="0" fontId="23" fillId="6" borderId="13" xfId="0" applyFont="1" applyFill="1" applyBorder="1" applyProtection="1">
      <protection hidden="1"/>
    </xf>
    <xf numFmtId="4" fontId="23" fillId="6" borderId="8" xfId="0" applyNumberFormat="1" applyFont="1" applyFill="1" applyBorder="1" applyProtection="1">
      <protection hidden="1"/>
    </xf>
    <xf numFmtId="4" fontId="23" fillId="6" borderId="14" xfId="0" applyNumberFormat="1" applyFont="1" applyFill="1" applyBorder="1" applyProtection="1">
      <protection hidden="1"/>
    </xf>
    <xf numFmtId="0" fontId="23" fillId="6" borderId="3" xfId="0" applyFont="1" applyFill="1" applyBorder="1" applyProtection="1">
      <protection hidden="1"/>
    </xf>
    <xf numFmtId="4" fontId="23" fillId="6" borderId="0" xfId="0" applyNumberFormat="1" applyFont="1" applyFill="1" applyBorder="1" applyProtection="1">
      <protection hidden="1"/>
    </xf>
    <xf numFmtId="4" fontId="23" fillId="6" borderId="15" xfId="0" applyNumberFormat="1" applyFont="1" applyFill="1" applyBorder="1" applyProtection="1">
      <protection hidden="1"/>
    </xf>
    <xf numFmtId="0" fontId="33" fillId="0" borderId="22" xfId="0" applyFont="1" applyFill="1" applyBorder="1" applyProtection="1">
      <protection hidden="1"/>
    </xf>
    <xf numFmtId="0" fontId="33" fillId="0" borderId="5" xfId="0" applyFont="1" applyFill="1" applyBorder="1" applyProtection="1">
      <protection hidden="1"/>
    </xf>
    <xf numFmtId="0" fontId="23" fillId="6" borderId="2" xfId="0" applyFont="1" applyFill="1" applyBorder="1" applyProtection="1">
      <protection hidden="1"/>
    </xf>
    <xf numFmtId="4" fontId="23" fillId="6" borderId="1" xfId="0" applyNumberFormat="1" applyFont="1" applyFill="1" applyBorder="1" applyProtection="1">
      <protection hidden="1"/>
    </xf>
    <xf numFmtId="4" fontId="23" fillId="6" borderId="4" xfId="0" applyNumberFormat="1" applyFont="1" applyFill="1" applyBorder="1" applyProtection="1">
      <protection hidden="1"/>
    </xf>
    <xf numFmtId="0" fontId="33" fillId="0" borderId="24" xfId="0" applyFont="1" applyFill="1" applyBorder="1" applyProtection="1">
      <protection hidden="1"/>
    </xf>
    <xf numFmtId="0" fontId="33" fillId="0" borderId="12" xfId="0" applyFont="1" applyFill="1" applyBorder="1" applyProtection="1">
      <protection hidden="1"/>
    </xf>
    <xf numFmtId="0" fontId="32" fillId="0" borderId="42" xfId="0" applyFont="1" applyFill="1" applyBorder="1" applyProtection="1">
      <protection hidden="1"/>
    </xf>
    <xf numFmtId="0" fontId="32" fillId="0" borderId="26" xfId="0" applyFont="1" applyFill="1" applyBorder="1" applyProtection="1">
      <protection hidden="1"/>
    </xf>
    <xf numFmtId="0" fontId="23" fillId="7" borderId="13" xfId="0" applyFont="1" applyFill="1" applyBorder="1" applyProtection="1">
      <protection hidden="1"/>
    </xf>
    <xf numFmtId="4" fontId="23" fillId="7" borderId="8" xfId="0" applyNumberFormat="1" applyFont="1" applyFill="1" applyBorder="1" applyProtection="1">
      <protection hidden="1"/>
    </xf>
    <xf numFmtId="4" fontId="23" fillId="7" borderId="14" xfId="0" applyNumberFormat="1" applyFont="1" applyFill="1" applyBorder="1" applyProtection="1">
      <protection hidden="1"/>
    </xf>
    <xf numFmtId="0" fontId="23" fillId="7" borderId="3" xfId="0" applyFont="1" applyFill="1" applyBorder="1" applyProtection="1">
      <protection hidden="1"/>
    </xf>
    <xf numFmtId="4" fontId="23" fillId="7" borderId="0" xfId="0" applyNumberFormat="1" applyFont="1" applyFill="1" applyBorder="1" applyProtection="1">
      <protection hidden="1"/>
    </xf>
    <xf numFmtId="4" fontId="23" fillId="7" borderId="15" xfId="0" applyNumberFormat="1" applyFont="1" applyFill="1" applyBorder="1" applyProtection="1">
      <protection hidden="1"/>
    </xf>
    <xf numFmtId="0" fontId="23" fillId="7" borderId="2" xfId="0" applyFont="1" applyFill="1" applyBorder="1" applyProtection="1">
      <protection hidden="1"/>
    </xf>
    <xf numFmtId="0" fontId="23" fillId="8" borderId="13" xfId="0" applyFont="1" applyFill="1" applyBorder="1" applyProtection="1">
      <protection hidden="1"/>
    </xf>
    <xf numFmtId="4" fontId="23" fillId="8" borderId="8" xfId="0" applyNumberFormat="1" applyFont="1" applyFill="1" applyBorder="1" applyProtection="1">
      <protection hidden="1"/>
    </xf>
    <xf numFmtId="4" fontId="23" fillId="8" borderId="14" xfId="0" applyNumberFormat="1" applyFont="1" applyFill="1" applyBorder="1" applyProtection="1">
      <protection hidden="1"/>
    </xf>
    <xf numFmtId="0" fontId="23" fillId="8" borderId="3" xfId="0" applyFont="1" applyFill="1" applyBorder="1" applyProtection="1">
      <protection hidden="1"/>
    </xf>
    <xf numFmtId="4" fontId="23" fillId="8" borderId="0" xfId="0" applyNumberFormat="1" applyFont="1" applyFill="1" applyBorder="1" applyProtection="1">
      <protection hidden="1"/>
    </xf>
    <xf numFmtId="4" fontId="23" fillId="8" borderId="15" xfId="0" applyNumberFormat="1" applyFont="1" applyFill="1" applyBorder="1" applyProtection="1">
      <protection hidden="1"/>
    </xf>
    <xf numFmtId="0" fontId="23" fillId="8" borderId="2" xfId="0" applyFont="1" applyFill="1" applyBorder="1" applyProtection="1">
      <protection hidden="1"/>
    </xf>
    <xf numFmtId="4" fontId="23" fillId="8" borderId="1" xfId="0" applyNumberFormat="1" applyFont="1" applyFill="1" applyBorder="1" applyProtection="1">
      <protection hidden="1"/>
    </xf>
    <xf numFmtId="4" fontId="23" fillId="8" borderId="4" xfId="0" applyNumberFormat="1" applyFont="1" applyFill="1" applyBorder="1" applyProtection="1">
      <protection hidden="1"/>
    </xf>
    <xf numFmtId="0" fontId="33" fillId="0" borderId="22" xfId="0" applyFont="1" applyBorder="1" applyProtection="1">
      <protection hidden="1"/>
    </xf>
    <xf numFmtId="0" fontId="33" fillId="0" borderId="5" xfId="0" applyFont="1" applyBorder="1" applyProtection="1">
      <protection hidden="1"/>
    </xf>
    <xf numFmtId="0" fontId="32" fillId="0" borderId="26" xfId="0" applyFont="1" applyBorder="1" applyProtection="1">
      <protection hidden="1"/>
    </xf>
    <xf numFmtId="0" fontId="33" fillId="0" borderId="24" xfId="0" applyFont="1" applyBorder="1" applyProtection="1">
      <protection hidden="1"/>
    </xf>
    <xf numFmtId="0" fontId="33" fillId="0" borderId="12" xfId="0" applyFont="1" applyBorder="1" applyProtection="1">
      <protection hidden="1"/>
    </xf>
    <xf numFmtId="0" fontId="32" fillId="0" borderId="42" xfId="0" applyFont="1" applyBorder="1" applyProtection="1">
      <protection hidden="1"/>
    </xf>
    <xf numFmtId="0" fontId="33" fillId="0" borderId="20" xfId="0" applyFont="1" applyBorder="1" applyProtection="1">
      <protection hidden="1"/>
    </xf>
    <xf numFmtId="0" fontId="32" fillId="0" borderId="46" xfId="0" applyFont="1" applyBorder="1" applyProtection="1">
      <protection hidden="1"/>
    </xf>
    <xf numFmtId="0" fontId="32" fillId="0" borderId="25" xfId="0" applyFont="1" applyBorder="1" applyProtection="1">
      <protection hidden="1"/>
    </xf>
    <xf numFmtId="4" fontId="23" fillId="0" borderId="0" xfId="0" applyNumberFormat="1" applyFont="1" applyProtection="1">
      <protection hidden="1"/>
    </xf>
    <xf numFmtId="0" fontId="33" fillId="0" borderId="51" xfId="0" applyFont="1" applyBorder="1" applyProtection="1">
      <protection hidden="1"/>
    </xf>
    <xf numFmtId="0" fontId="33" fillId="0" borderId="52" xfId="0" applyFont="1" applyBorder="1" applyProtection="1">
      <protection hidden="1"/>
    </xf>
    <xf numFmtId="0" fontId="32" fillId="0" borderId="40" xfId="0" applyFont="1" applyBorder="1" applyProtection="1">
      <protection hidden="1"/>
    </xf>
    <xf numFmtId="0" fontId="33" fillId="0" borderId="39" xfId="0" applyFont="1" applyBorder="1" applyProtection="1">
      <protection hidden="1"/>
    </xf>
    <xf numFmtId="0" fontId="33" fillId="0" borderId="9" xfId="0" applyFont="1" applyBorder="1" applyProtection="1">
      <protection hidden="1"/>
    </xf>
    <xf numFmtId="0" fontId="32" fillId="0" borderId="28" xfId="0" applyFont="1" applyBorder="1" applyProtection="1">
      <protection hidden="1"/>
    </xf>
    <xf numFmtId="0" fontId="33" fillId="0" borderId="53" xfId="0" applyFont="1" applyBorder="1" applyProtection="1">
      <protection hidden="1"/>
    </xf>
    <xf numFmtId="0" fontId="33" fillId="0" borderId="54" xfId="0" applyFont="1" applyBorder="1" applyProtection="1">
      <protection hidden="1"/>
    </xf>
    <xf numFmtId="0" fontId="32" fillId="0" borderId="55" xfId="0" applyFont="1" applyBorder="1" applyProtection="1">
      <protection hidden="1"/>
    </xf>
    <xf numFmtId="0" fontId="33" fillId="0" borderId="43" xfId="0" applyFont="1" applyBorder="1" applyProtection="1">
      <protection hidden="1"/>
    </xf>
    <xf numFmtId="0" fontId="33" fillId="0" borderId="44" xfId="0" applyFont="1" applyBorder="1" applyProtection="1">
      <protection hidden="1"/>
    </xf>
    <xf numFmtId="0" fontId="32" fillId="0" borderId="45" xfId="0" applyFont="1" applyBorder="1" applyProtection="1">
      <protection hidden="1"/>
    </xf>
    <xf numFmtId="0" fontId="33" fillId="0" borderId="11" xfId="0" applyFont="1" applyBorder="1" applyProtection="1">
      <protection hidden="1"/>
    </xf>
    <xf numFmtId="0" fontId="33" fillId="0" borderId="29" xfId="0" applyFont="1" applyBorder="1" applyProtection="1">
      <protection hidden="1"/>
    </xf>
    <xf numFmtId="0" fontId="33" fillId="0" borderId="47" xfId="0" applyFont="1" applyBorder="1" applyProtection="1">
      <protection hidden="1"/>
    </xf>
    <xf numFmtId="0" fontId="32" fillId="0" borderId="37" xfId="0" applyFont="1" applyBorder="1" applyProtection="1">
      <protection hidden="1"/>
    </xf>
    <xf numFmtId="0" fontId="32" fillId="0" borderId="21" xfId="0" applyFont="1" applyBorder="1" applyProtection="1">
      <protection hidden="1"/>
    </xf>
    <xf numFmtId="0" fontId="33" fillId="0" borderId="56" xfId="0" applyFont="1" applyBorder="1" applyProtection="1">
      <protection hidden="1"/>
    </xf>
    <xf numFmtId="0" fontId="33" fillId="0" borderId="3" xfId="0" applyFont="1" applyBorder="1" applyProtection="1">
      <protection hidden="1"/>
    </xf>
    <xf numFmtId="0" fontId="33" fillId="0" borderId="36" xfId="0" applyFont="1" applyBorder="1" applyProtection="1">
      <protection hidden="1"/>
    </xf>
    <xf numFmtId="0" fontId="32" fillId="0" borderId="49" xfId="0" applyFont="1" applyBorder="1" applyProtection="1">
      <protection hidden="1"/>
    </xf>
    <xf numFmtId="0" fontId="23" fillId="0" borderId="20" xfId="0" applyFont="1" applyBorder="1" applyProtection="1">
      <protection hidden="1"/>
    </xf>
    <xf numFmtId="0" fontId="32" fillId="0" borderId="31" xfId="0" applyFont="1" applyBorder="1" applyProtection="1">
      <protection hidden="1"/>
    </xf>
    <xf numFmtId="0" fontId="23" fillId="0" borderId="0" xfId="0" applyFont="1" applyBorder="1" applyProtection="1">
      <protection hidden="1"/>
    </xf>
    <xf numFmtId="49" fontId="23" fillId="0" borderId="0" xfId="0" applyNumberFormat="1" applyFont="1" applyAlignment="1" applyProtection="1">
      <alignment horizontal="center" vertical="center"/>
      <protection hidden="1"/>
    </xf>
    <xf numFmtId="0" fontId="23" fillId="0" borderId="0" xfId="0" applyFont="1" applyAlignment="1" applyProtection="1">
      <alignment horizontal="left"/>
      <protection hidden="1"/>
    </xf>
    <xf numFmtId="0" fontId="23" fillId="0" borderId="0" xfId="0" quotePrefix="1" applyFont="1" applyProtection="1">
      <protection hidden="1"/>
    </xf>
    <xf numFmtId="0" fontId="23" fillId="0" borderId="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9" xfId="0" applyFont="1" applyBorder="1" applyAlignment="1" applyProtection="1">
      <alignment horizontal="center" vertical="center"/>
      <protection hidden="1"/>
    </xf>
    <xf numFmtId="0" fontId="23" fillId="0" borderId="0" xfId="0" quotePrefix="1" applyFont="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23" fillId="0" borderId="0" xfId="0" applyFont="1" applyFill="1" applyBorder="1" applyAlignment="1" applyProtection="1">
      <alignment vertical="top" wrapText="1"/>
      <protection hidden="1"/>
    </xf>
    <xf numFmtId="0" fontId="23" fillId="0" borderId="0" xfId="0" applyFont="1" applyAlignment="1" applyProtection="1">
      <alignment vertical="center"/>
      <protection hidden="1"/>
    </xf>
    <xf numFmtId="0" fontId="23" fillId="0" borderId="0" xfId="0" applyFont="1" applyFill="1" applyAlignment="1" applyProtection="1">
      <alignment horizontal="center" vertical="center"/>
      <protection hidden="1"/>
    </xf>
    <xf numFmtId="0" fontId="23" fillId="0" borderId="0" xfId="0" applyFont="1" applyAlignment="1" applyProtection="1">
      <alignment horizontal="justify" vertical="center"/>
      <protection hidden="1"/>
    </xf>
    <xf numFmtId="0" fontId="23" fillId="0" borderId="0" xfId="0" applyFont="1" applyAlignment="1" applyProtection="1">
      <alignment wrapText="1"/>
      <protection hidden="1"/>
    </xf>
    <xf numFmtId="0" fontId="25" fillId="0" borderId="28" xfId="0" applyFont="1" applyBorder="1" applyAlignment="1" applyProtection="1">
      <alignment horizontal="center" wrapText="1"/>
      <protection hidden="1"/>
    </xf>
    <xf numFmtId="0" fontId="7" fillId="2" borderId="35" xfId="0" applyFont="1" applyFill="1" applyBorder="1" applyAlignment="1" applyProtection="1">
      <alignment horizontal="center"/>
      <protection hidden="1"/>
    </xf>
    <xf numFmtId="0" fontId="7" fillId="0" borderId="35"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locked="0" hidden="1"/>
    </xf>
    <xf numFmtId="0" fontId="7" fillId="0" borderId="38" xfId="0" applyFont="1" applyBorder="1" applyAlignment="1" applyProtection="1">
      <alignment horizontal="center" vertical="center"/>
      <protection hidden="1"/>
    </xf>
    <xf numFmtId="0" fontId="7" fillId="0" borderId="0" xfId="0" applyFont="1" applyBorder="1" applyAlignment="1" applyProtection="1">
      <alignment vertical="top"/>
      <protection hidden="1"/>
    </xf>
    <xf numFmtId="0" fontId="7" fillId="0" borderId="0" xfId="0" applyFont="1" applyBorder="1" applyAlignment="1" applyProtection="1">
      <alignment horizontal="center" vertical="top"/>
      <protection hidden="1"/>
    </xf>
    <xf numFmtId="0" fontId="25" fillId="0" borderId="13" xfId="0" applyFont="1" applyBorder="1" applyAlignment="1" applyProtection="1">
      <alignment horizontal="center" vertical="center"/>
      <protection locked="0" hidden="1"/>
    </xf>
    <xf numFmtId="0" fontId="23" fillId="0" borderId="0" xfId="0" applyFont="1" applyBorder="1" applyAlignment="1" applyProtection="1">
      <alignment vertical="center"/>
      <protection hidden="1"/>
    </xf>
    <xf numFmtId="0" fontId="7" fillId="0" borderId="0" xfId="0" applyFont="1" applyBorder="1" applyAlignment="1" applyProtection="1">
      <alignment horizontal="left" vertical="center"/>
      <protection hidden="1"/>
    </xf>
    <xf numFmtId="0" fontId="7" fillId="2" borderId="22" xfId="0" applyFont="1" applyFill="1" applyBorder="1" applyAlignment="1" applyProtection="1">
      <alignment horizontal="left" vertical="center"/>
      <protection hidden="1"/>
    </xf>
    <xf numFmtId="0" fontId="7" fillId="2" borderId="22" xfId="0" applyFont="1" applyFill="1" applyBorder="1" applyAlignment="1" applyProtection="1">
      <alignment horizontal="left" vertical="center" wrapText="1"/>
      <protection hidden="1"/>
    </xf>
    <xf numFmtId="0" fontId="7" fillId="2" borderId="28" xfId="0" applyFont="1" applyFill="1" applyBorder="1" applyAlignment="1" applyProtection="1">
      <alignment horizontal="center" vertical="center"/>
      <protection hidden="1"/>
    </xf>
    <xf numFmtId="2" fontId="7" fillId="2" borderId="2" xfId="0" applyNumberFormat="1" applyFont="1" applyFill="1" applyBorder="1" applyAlignment="1" applyProtection="1">
      <alignment horizontal="center" vertical="center"/>
      <protection hidden="1"/>
    </xf>
    <xf numFmtId="0" fontId="7" fillId="2" borderId="22" xfId="0" applyFont="1" applyFill="1" applyBorder="1" applyAlignment="1" applyProtection="1">
      <alignment vertical="center"/>
      <protection hidden="1"/>
    </xf>
    <xf numFmtId="0" fontId="7" fillId="2" borderId="29" xfId="0" applyFont="1" applyFill="1" applyBorder="1" applyAlignment="1" applyProtection="1">
      <alignment horizontal="left" vertical="center"/>
      <protection hidden="1"/>
    </xf>
    <xf numFmtId="0" fontId="7" fillId="0" borderId="30" xfId="0" applyFont="1" applyFill="1" applyBorder="1" applyAlignment="1" applyProtection="1">
      <protection hidden="1"/>
    </xf>
    <xf numFmtId="0" fontId="7" fillId="2" borderId="36" xfId="0" applyFont="1" applyFill="1" applyBorder="1" applyAlignment="1" applyProtection="1">
      <alignment horizontal="left" vertical="center"/>
      <protection hidden="1"/>
    </xf>
    <xf numFmtId="0" fontId="7" fillId="2" borderId="4"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0" fontId="7" fillId="2" borderId="9"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hidden="1"/>
    </xf>
    <xf numFmtId="0" fontId="7" fillId="2" borderId="26" xfId="0" applyFont="1" applyFill="1" applyBorder="1" applyAlignment="1" applyProtection="1">
      <alignment horizontal="center" vertical="center"/>
      <protection hidden="1"/>
    </xf>
    <xf numFmtId="0" fontId="25" fillId="2" borderId="28" xfId="0" applyFont="1" applyFill="1" applyBorder="1" applyAlignment="1" applyProtection="1">
      <alignment horizontal="center" vertical="center"/>
      <protection hidden="1"/>
    </xf>
    <xf numFmtId="0" fontId="7" fillId="2" borderId="26" xfId="0" applyFont="1" applyFill="1" applyBorder="1" applyAlignment="1" applyProtection="1">
      <alignment horizontal="center"/>
      <protection hidden="1"/>
    </xf>
    <xf numFmtId="0" fontId="7" fillId="2" borderId="3" xfId="0" applyFont="1" applyFill="1" applyBorder="1" applyAlignment="1" applyProtection="1">
      <alignment horizontal="center" vertical="center"/>
      <protection hidden="1"/>
    </xf>
    <xf numFmtId="0" fontId="7" fillId="2" borderId="46" xfId="0" applyFont="1" applyFill="1" applyBorder="1" applyAlignment="1" applyProtection="1">
      <alignment horizontal="center" vertical="center"/>
      <protection hidden="1"/>
    </xf>
    <xf numFmtId="0" fontId="7" fillId="0" borderId="2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8" fillId="0" borderId="10"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hidden="1"/>
    </xf>
    <xf numFmtId="0" fontId="26" fillId="3" borderId="59" xfId="0" applyFont="1" applyFill="1" applyBorder="1" applyAlignment="1" applyProtection="1">
      <alignment vertical="center"/>
      <protection hidden="1"/>
    </xf>
    <xf numFmtId="0" fontId="26" fillId="3" borderId="60" xfId="0" applyFont="1" applyFill="1" applyBorder="1" applyAlignment="1" applyProtection="1">
      <alignment vertical="center"/>
      <protection hidden="1"/>
    </xf>
    <xf numFmtId="0" fontId="23" fillId="3" borderId="61" xfId="0" applyFont="1" applyFill="1" applyBorder="1" applyAlignment="1" applyProtection="1">
      <alignment vertical="center"/>
      <protection hidden="1"/>
    </xf>
    <xf numFmtId="0" fontId="7" fillId="0" borderId="20" xfId="0" applyFont="1" applyBorder="1" applyAlignment="1" applyProtection="1">
      <protection hidden="1"/>
    </xf>
    <xf numFmtId="0" fontId="7" fillId="0" borderId="46" xfId="0" applyFont="1" applyBorder="1" applyAlignment="1" applyProtection="1">
      <alignment horizontal="center" vertical="center"/>
      <protection locked="0" hidden="1"/>
    </xf>
    <xf numFmtId="0" fontId="1" fillId="0" borderId="0" xfId="0" applyFont="1" applyAlignment="1" applyProtection="1">
      <alignment horizontal="center" vertical="top"/>
      <protection hidden="1"/>
    </xf>
    <xf numFmtId="0" fontId="7" fillId="0" borderId="35" xfId="0" applyFont="1" applyBorder="1" applyAlignment="1" applyProtection="1">
      <alignment horizontal="center" vertical="center"/>
      <protection hidden="1"/>
    </xf>
    <xf numFmtId="0" fontId="7" fillId="0" borderId="20" xfId="0" applyFont="1" applyBorder="1" applyAlignment="1" applyProtection="1">
      <alignment vertical="top"/>
      <protection hidden="1"/>
    </xf>
    <xf numFmtId="0" fontId="7" fillId="0" borderId="21" xfId="0" applyFont="1" applyBorder="1" applyAlignment="1" applyProtection="1">
      <protection hidden="1"/>
    </xf>
    <xf numFmtId="165" fontId="7" fillId="0" borderId="1" xfId="0" applyNumberFormat="1" applyFont="1" applyBorder="1" applyAlignment="1" applyProtection="1">
      <alignment horizontal="center" vertical="center" wrapText="1"/>
      <protection locked="0" hidden="1"/>
    </xf>
    <xf numFmtId="0" fontId="7" fillId="0" borderId="23" xfId="0" applyFont="1" applyBorder="1" applyAlignment="1" applyProtection="1">
      <alignment horizontal="center" vertical="center" wrapText="1"/>
      <protection locked="0" hidden="1"/>
    </xf>
    <xf numFmtId="0" fontId="23" fillId="0" borderId="0" xfId="0" applyFont="1" applyAlignment="1">
      <alignment vertical="center"/>
    </xf>
    <xf numFmtId="0" fontId="7" fillId="2" borderId="47" xfId="0" applyFont="1" applyFill="1" applyBorder="1" applyAlignment="1" applyProtection="1">
      <alignment horizontal="center" vertical="center"/>
      <protection hidden="1"/>
    </xf>
    <xf numFmtId="0" fontId="7" fillId="0" borderId="47" xfId="0" applyFont="1" applyBorder="1" applyAlignment="1" applyProtection="1">
      <alignment horizontal="left" vertical="center"/>
      <protection hidden="1"/>
    </xf>
    <xf numFmtId="0" fontId="7" fillId="2" borderId="37" xfId="0" applyFont="1" applyFill="1" applyBorder="1" applyAlignment="1" applyProtection="1">
      <alignment horizontal="center" vertical="center"/>
      <protection hidden="1"/>
    </xf>
    <xf numFmtId="0" fontId="7" fillId="0" borderId="9" xfId="0" applyFont="1" applyBorder="1" applyAlignment="1" applyProtection="1">
      <alignment horizontal="left" vertical="center"/>
      <protection hidden="1"/>
    </xf>
    <xf numFmtId="0" fontId="23" fillId="0" borderId="0" xfId="0" applyFont="1" applyAlignment="1" applyProtection="1">
      <alignment horizontal="center"/>
      <protection hidden="1"/>
    </xf>
    <xf numFmtId="0" fontId="1" fillId="2" borderId="68" xfId="0" applyFont="1" applyFill="1" applyBorder="1" applyAlignment="1" applyProtection="1">
      <alignment horizontal="left" vertical="center" wrapText="1"/>
      <protection hidden="1"/>
    </xf>
    <xf numFmtId="0" fontId="1" fillId="0" borderId="63" xfId="0" applyFont="1" applyBorder="1" applyAlignment="1" applyProtection="1">
      <alignment horizontal="center" vertical="center"/>
    </xf>
    <xf numFmtId="0" fontId="23" fillId="0" borderId="0" xfId="0" applyFont="1" applyAlignment="1" applyProtection="1">
      <alignment horizontal="center" vertical="center"/>
      <protection hidden="1"/>
    </xf>
    <xf numFmtId="0" fontId="23" fillId="0" borderId="3" xfId="0" applyFont="1" applyBorder="1" applyAlignment="1" applyProtection="1">
      <alignment horizontal="center"/>
      <protection hidden="1"/>
    </xf>
    <xf numFmtId="0" fontId="23" fillId="0" borderId="0" xfId="0" applyFont="1" applyBorder="1" applyAlignment="1" applyProtection="1">
      <alignment horizontal="center"/>
      <protection hidden="1"/>
    </xf>
    <xf numFmtId="0" fontId="23" fillId="0" borderId="15" xfId="0" applyFont="1" applyBorder="1" applyAlignment="1" applyProtection="1">
      <alignment horizontal="center"/>
      <protection hidden="1"/>
    </xf>
    <xf numFmtId="0" fontId="23" fillId="0" borderId="2" xfId="0" applyFont="1" applyBorder="1" applyAlignment="1" applyProtection="1">
      <alignment horizontal="center"/>
      <protection hidden="1"/>
    </xf>
    <xf numFmtId="0" fontId="23" fillId="0" borderId="4" xfId="0" applyFont="1" applyBorder="1" applyAlignment="1" applyProtection="1">
      <alignment horizontal="center"/>
      <protection hidden="1"/>
    </xf>
    <xf numFmtId="0" fontId="23" fillId="0" borderId="1" xfId="0" applyFont="1" applyBorder="1" applyAlignment="1" applyProtection="1">
      <alignment horizontal="center" vertical="top"/>
      <protection hidden="1"/>
    </xf>
    <xf numFmtId="0" fontId="1" fillId="0" borderId="0" xfId="0" applyFont="1" applyBorder="1" applyAlignment="1" applyProtection="1">
      <protection hidden="1"/>
    </xf>
    <xf numFmtId="0" fontId="2" fillId="0" borderId="0" xfId="0" applyFont="1" applyAlignment="1" applyProtection="1">
      <alignment horizontal="center"/>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left" vertical="center" wrapText="1"/>
      <protection hidden="1"/>
    </xf>
    <xf numFmtId="0" fontId="1" fillId="0" borderId="0" xfId="0" applyFont="1" applyAlignment="1" applyProtection="1">
      <alignment horizontal="left" wrapText="1"/>
      <protection hidden="1"/>
    </xf>
    <xf numFmtId="0" fontId="1" fillId="0" borderId="0" xfId="0" applyFont="1" applyAlignment="1" applyProtection="1">
      <alignment horizontal="center" vertical="top"/>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protection hidden="1"/>
    </xf>
    <xf numFmtId="0" fontId="17" fillId="0" borderId="0" xfId="0" applyFont="1" applyAlignment="1" applyProtection="1">
      <alignment horizontal="left" vertical="top" wrapText="1"/>
      <protection hidden="1"/>
    </xf>
    <xf numFmtId="0" fontId="7" fillId="2" borderId="27" xfId="0" applyFont="1" applyFill="1" applyBorder="1" applyAlignment="1" applyProtection="1">
      <alignment horizontal="left" vertical="center"/>
      <protection hidden="1"/>
    </xf>
    <xf numFmtId="0" fontId="7" fillId="2" borderId="7" xfId="0" applyFont="1" applyFill="1" applyBorder="1" applyAlignment="1" applyProtection="1">
      <alignment horizontal="left" vertical="center"/>
      <protection hidden="1"/>
    </xf>
    <xf numFmtId="0" fontId="25" fillId="2" borderId="1" xfId="0" applyFont="1" applyFill="1" applyBorder="1" applyAlignment="1" applyProtection="1">
      <alignment horizontal="left" vertical="center"/>
      <protection hidden="1"/>
    </xf>
    <xf numFmtId="0" fontId="7" fillId="2" borderId="1" xfId="0" applyFont="1" applyFill="1" applyBorder="1" applyAlignment="1" applyProtection="1">
      <alignment horizontal="left" vertical="center"/>
      <protection hidden="1"/>
    </xf>
    <xf numFmtId="0" fontId="7" fillId="2" borderId="23" xfId="0" applyFont="1" applyFill="1" applyBorder="1" applyAlignment="1" applyProtection="1">
      <alignment horizontal="left" vertical="center"/>
      <protection hidden="1"/>
    </xf>
    <xf numFmtId="0" fontId="25" fillId="2" borderId="1" xfId="0" applyNumberFormat="1" applyFont="1" applyFill="1" applyBorder="1" applyAlignment="1" applyProtection="1">
      <alignment horizontal="left" vertical="center"/>
      <protection hidden="1"/>
    </xf>
    <xf numFmtId="0" fontId="25" fillId="2" borderId="23" xfId="0" applyFont="1" applyFill="1" applyBorder="1" applyAlignment="1" applyProtection="1">
      <alignment horizontal="left" vertical="center"/>
      <protection hidden="1"/>
    </xf>
    <xf numFmtId="0" fontId="25" fillId="2" borderId="16" xfId="0" applyNumberFormat="1" applyFont="1" applyFill="1" applyBorder="1" applyAlignment="1" applyProtection="1">
      <alignment horizontal="center" vertical="center" wrapText="1"/>
      <protection hidden="1"/>
    </xf>
    <xf numFmtId="0" fontId="25" fillId="2" borderId="58"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top"/>
      <protection hidden="1"/>
    </xf>
    <xf numFmtId="0" fontId="7" fillId="2" borderId="21" xfId="0" applyFont="1" applyFill="1" applyBorder="1" applyAlignment="1" applyProtection="1">
      <alignment horizontal="center" vertical="top"/>
      <protection hidden="1"/>
    </xf>
    <xf numFmtId="0" fontId="7" fillId="2" borderId="1" xfId="0" applyFont="1" applyFill="1" applyBorder="1" applyAlignment="1" applyProtection="1">
      <alignment horizontal="center" vertical="top"/>
      <protection hidden="1"/>
    </xf>
    <xf numFmtId="0" fontId="7" fillId="2" borderId="23" xfId="0" applyFont="1" applyFill="1" applyBorder="1" applyAlignment="1" applyProtection="1">
      <alignment horizontal="center" vertical="top"/>
      <protection hidden="1"/>
    </xf>
    <xf numFmtId="0" fontId="7" fillId="2" borderId="24" xfId="0" applyFont="1" applyFill="1" applyBorder="1" applyAlignment="1" applyProtection="1">
      <alignment horizontal="left" vertical="center" wrapText="1"/>
      <protection hidden="1"/>
    </xf>
    <xf numFmtId="0" fontId="7" fillId="2" borderId="8" xfId="0" applyFont="1" applyFill="1" applyBorder="1" applyAlignment="1" applyProtection="1">
      <alignment horizontal="left" vertical="center" wrapText="1"/>
      <protection hidden="1"/>
    </xf>
    <xf numFmtId="0" fontId="7" fillId="2" borderId="22"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left" vertical="center" wrapText="1"/>
      <protection hidden="1"/>
    </xf>
    <xf numFmtId="0" fontId="7" fillId="2" borderId="10" xfId="0" applyFont="1" applyFill="1" applyBorder="1" applyAlignment="1" applyProtection="1">
      <alignment horizontal="left" vertical="center"/>
      <protection hidden="1"/>
    </xf>
    <xf numFmtId="0" fontId="26" fillId="2" borderId="22" xfId="0" applyFont="1" applyFill="1" applyBorder="1" applyAlignment="1" applyProtection="1">
      <alignment horizontal="left" vertical="center"/>
      <protection hidden="1"/>
    </xf>
    <xf numFmtId="0" fontId="26" fillId="2" borderId="1" xfId="0" applyFont="1" applyFill="1" applyBorder="1" applyAlignment="1" applyProtection="1">
      <alignment horizontal="left" vertical="center"/>
      <protection hidden="1"/>
    </xf>
    <xf numFmtId="0" fontId="26" fillId="2" borderId="23" xfId="0" applyFont="1" applyFill="1" applyBorder="1" applyAlignment="1" applyProtection="1">
      <alignment horizontal="left" vertical="center"/>
      <protection hidden="1"/>
    </xf>
    <xf numFmtId="0" fontId="7" fillId="2" borderId="2" xfId="0" applyFont="1" applyFill="1" applyBorder="1" applyAlignment="1" applyProtection="1">
      <alignment horizontal="left" vertical="center"/>
      <protection hidden="1"/>
    </xf>
    <xf numFmtId="0" fontId="7" fillId="2" borderId="4" xfId="0" applyFont="1" applyFill="1" applyBorder="1" applyAlignment="1" applyProtection="1">
      <alignment horizontal="left" vertical="center"/>
      <protection hidden="1"/>
    </xf>
    <xf numFmtId="0" fontId="8" fillId="6" borderId="43" xfId="0" applyFont="1" applyFill="1" applyBorder="1" applyAlignment="1" applyProtection="1">
      <alignment horizontal="right" wrapText="1"/>
      <protection hidden="1"/>
    </xf>
    <xf numFmtId="0" fontId="1" fillId="6" borderId="48" xfId="0" applyFont="1" applyFill="1" applyBorder="1" applyAlignment="1" applyProtection="1">
      <alignment horizontal="right" wrapText="1"/>
      <protection hidden="1"/>
    </xf>
    <xf numFmtId="0" fontId="1" fillId="6" borderId="49" xfId="0" applyFont="1" applyFill="1" applyBorder="1" applyAlignment="1" applyProtection="1">
      <alignment horizontal="right" wrapText="1"/>
      <protection hidden="1"/>
    </xf>
    <xf numFmtId="0" fontId="1" fillId="6" borderId="29" xfId="0" applyFont="1" applyFill="1" applyBorder="1" applyAlignment="1" applyProtection="1">
      <alignment horizontal="right" wrapText="1"/>
      <protection hidden="1"/>
    </xf>
    <xf numFmtId="0" fontId="1" fillId="6" borderId="30" xfId="0" applyFont="1" applyFill="1" applyBorder="1" applyAlignment="1" applyProtection="1">
      <alignment horizontal="right" wrapText="1"/>
      <protection hidden="1"/>
    </xf>
    <xf numFmtId="0" fontId="1" fillId="6" borderId="31" xfId="0" applyFont="1" applyFill="1" applyBorder="1" applyAlignment="1" applyProtection="1">
      <alignment horizontal="right" wrapText="1"/>
      <protection hidden="1"/>
    </xf>
    <xf numFmtId="0" fontId="7" fillId="2" borderId="22" xfId="0" applyFont="1" applyFill="1" applyBorder="1" applyAlignment="1" applyProtection="1">
      <alignment horizontal="left" vertical="center"/>
      <protection hidden="1"/>
    </xf>
    <xf numFmtId="0" fontId="6" fillId="0" borderId="2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23" fillId="0" borderId="43" xfId="0" applyFont="1" applyBorder="1" applyAlignment="1" applyProtection="1">
      <alignment horizontal="center" vertical="center" wrapText="1"/>
      <protection hidden="1"/>
    </xf>
    <xf numFmtId="0" fontId="23" fillId="0" borderId="48" xfId="0" applyFont="1" applyBorder="1" applyAlignment="1" applyProtection="1">
      <alignment horizontal="center" vertical="center" wrapText="1"/>
      <protection hidden="1"/>
    </xf>
    <xf numFmtId="0" fontId="23" fillId="0" borderId="49" xfId="0" applyFont="1" applyBorder="1" applyAlignment="1" applyProtection="1">
      <alignment horizontal="center" vertical="center" wrapText="1"/>
      <protection hidden="1"/>
    </xf>
    <xf numFmtId="0" fontId="23" fillId="0" borderId="20" xfId="0" applyFont="1" applyBorder="1" applyAlignment="1" applyProtection="1">
      <alignment horizontal="center" vertical="center" wrapText="1"/>
      <protection hidden="1"/>
    </xf>
    <xf numFmtId="0" fontId="23" fillId="0" borderId="0" xfId="0" applyFont="1" applyBorder="1" applyAlignment="1" applyProtection="1">
      <alignment horizontal="center" vertical="center" wrapText="1"/>
      <protection hidden="1"/>
    </xf>
    <xf numFmtId="0" fontId="23" fillId="0" borderId="21" xfId="0" applyFont="1" applyBorder="1" applyAlignment="1" applyProtection="1">
      <alignment horizontal="center" vertical="center" wrapText="1"/>
      <protection hidden="1"/>
    </xf>
    <xf numFmtId="0" fontId="23" fillId="0" borderId="29" xfId="0" applyFont="1" applyBorder="1" applyAlignment="1" applyProtection="1">
      <alignment horizontal="center" vertical="center" wrapText="1"/>
      <protection hidden="1"/>
    </xf>
    <xf numFmtId="0" fontId="23" fillId="0" borderId="30" xfId="0" applyFont="1" applyBorder="1" applyAlignment="1" applyProtection="1">
      <alignment horizontal="center" vertical="center" wrapText="1"/>
      <protection hidden="1"/>
    </xf>
    <xf numFmtId="0" fontId="23" fillId="0" borderId="31" xfId="0" applyFont="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7" fillId="2" borderId="34" xfId="0" applyFont="1" applyFill="1" applyBorder="1" applyAlignment="1" applyProtection="1">
      <alignment horizontal="center" vertical="center" wrapText="1"/>
      <protection hidden="1"/>
    </xf>
    <xf numFmtId="0" fontId="7" fillId="2" borderId="43" xfId="0" applyFont="1" applyFill="1" applyBorder="1" applyAlignment="1" applyProtection="1">
      <alignment horizontal="left" vertical="top"/>
      <protection hidden="1"/>
    </xf>
    <xf numFmtId="0" fontId="7" fillId="2" borderId="48" xfId="0" applyFont="1" applyFill="1" applyBorder="1" applyAlignment="1" applyProtection="1">
      <alignment horizontal="left" vertical="top"/>
      <protection hidden="1"/>
    </xf>
    <xf numFmtId="0" fontId="7" fillId="2" borderId="49" xfId="0" applyFont="1" applyFill="1" applyBorder="1" applyAlignment="1" applyProtection="1">
      <alignment horizontal="left" vertical="top"/>
      <protection hidden="1"/>
    </xf>
    <xf numFmtId="0" fontId="37" fillId="2" borderId="20" xfId="0" applyFont="1" applyFill="1" applyBorder="1" applyAlignment="1" applyProtection="1">
      <alignment horizontal="center" vertical="center" wrapText="1"/>
      <protection hidden="1"/>
    </xf>
    <xf numFmtId="0" fontId="37" fillId="2" borderId="0" xfId="0" applyFont="1" applyFill="1" applyBorder="1" applyAlignment="1" applyProtection="1">
      <alignment horizontal="center" vertical="center" wrapText="1"/>
      <protection hidden="1"/>
    </xf>
    <xf numFmtId="0" fontId="37" fillId="2" borderId="21" xfId="0"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0" fontId="37" fillId="2" borderId="1" xfId="0" applyFont="1" applyFill="1" applyBorder="1" applyAlignment="1" applyProtection="1">
      <alignment horizontal="center" vertical="center" wrapText="1"/>
      <protection hidden="1"/>
    </xf>
    <xf numFmtId="0" fontId="37" fillId="2" borderId="23" xfId="0" applyFont="1" applyFill="1" applyBorder="1" applyAlignment="1" applyProtection="1">
      <alignment horizontal="center" vertical="center" wrapText="1"/>
      <protection hidden="1"/>
    </xf>
    <xf numFmtId="0" fontId="7" fillId="2" borderId="39" xfId="0" applyFont="1" applyFill="1" applyBorder="1" applyAlignment="1" applyProtection="1">
      <alignment horizontal="left" vertical="center" wrapText="1"/>
      <protection hidden="1"/>
    </xf>
    <xf numFmtId="0" fontId="7" fillId="2" borderId="9" xfId="0" applyFont="1" applyFill="1" applyBorder="1" applyAlignment="1" applyProtection="1">
      <alignment horizontal="left" vertical="center" wrapText="1"/>
      <protection hidden="1"/>
    </xf>
    <xf numFmtId="0" fontId="7" fillId="2" borderId="9" xfId="0" applyFont="1" applyFill="1" applyBorder="1" applyAlignment="1" applyProtection="1">
      <alignment horizontal="left" vertical="center"/>
      <protection hidden="1"/>
    </xf>
    <xf numFmtId="0" fontId="24" fillId="0" borderId="0" xfId="0" applyFont="1" applyFill="1" applyAlignment="1" applyProtection="1">
      <alignment horizontal="center" vertical="center" wrapText="1"/>
      <protection hidden="1"/>
    </xf>
    <xf numFmtId="0" fontId="7" fillId="2" borderId="3"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protection hidden="1"/>
    </xf>
    <xf numFmtId="0" fontId="7" fillId="2" borderId="20" xfId="0" applyFont="1" applyFill="1" applyBorder="1" applyAlignment="1" applyProtection="1">
      <alignment horizontal="left" vertical="center"/>
      <protection hidden="1"/>
    </xf>
    <xf numFmtId="0" fontId="7" fillId="2" borderId="62" xfId="0" applyFont="1" applyFill="1" applyBorder="1" applyAlignment="1" applyProtection="1">
      <alignment horizontal="left" vertical="center" wrapText="1"/>
      <protection hidden="1"/>
    </xf>
    <xf numFmtId="0" fontId="7" fillId="2" borderId="47" xfId="0" applyFont="1" applyFill="1" applyBorder="1" applyAlignment="1" applyProtection="1">
      <alignment horizontal="left" vertical="center" wrapText="1"/>
      <protection hidden="1"/>
    </xf>
    <xf numFmtId="0" fontId="7" fillId="2" borderId="47" xfId="0" applyFont="1" applyFill="1" applyBorder="1" applyAlignment="1" applyProtection="1">
      <alignment horizontal="left" vertical="center"/>
      <protection hidden="1"/>
    </xf>
    <xf numFmtId="0" fontId="26" fillId="2" borderId="17" xfId="0" applyFont="1" applyFill="1" applyBorder="1" applyAlignment="1" applyProtection="1">
      <alignment horizontal="left" vertical="center"/>
      <protection hidden="1"/>
    </xf>
    <xf numFmtId="0" fontId="26" fillId="2" borderId="18" xfId="0" applyFont="1" applyFill="1" applyBorder="1" applyAlignment="1" applyProtection="1">
      <alignment horizontal="left" vertical="center"/>
      <protection hidden="1"/>
    </xf>
    <xf numFmtId="0" fontId="26" fillId="2" borderId="19" xfId="0" applyFont="1" applyFill="1" applyBorder="1" applyAlignment="1" applyProtection="1">
      <alignment horizontal="left" vertical="center"/>
      <protection hidden="1"/>
    </xf>
    <xf numFmtId="0" fontId="25" fillId="0" borderId="30" xfId="0" applyFont="1" applyFill="1" applyBorder="1" applyAlignment="1" applyProtection="1">
      <alignment horizontal="center" vertical="top" wrapText="1"/>
      <protection locked="0" hidden="1"/>
    </xf>
    <xf numFmtId="0" fontId="30" fillId="0" borderId="30" xfId="1" applyFont="1" applyFill="1" applyBorder="1" applyAlignment="1" applyProtection="1">
      <alignment horizontal="center" vertical="top" wrapText="1"/>
      <protection locked="0" hidden="1"/>
    </xf>
    <xf numFmtId="0" fontId="25" fillId="0" borderId="31" xfId="0" applyFont="1" applyFill="1" applyBorder="1" applyAlignment="1" applyProtection="1">
      <alignment horizontal="center" vertical="top" wrapText="1"/>
      <protection locked="0" hidden="1"/>
    </xf>
    <xf numFmtId="0" fontId="7" fillId="0" borderId="1" xfId="0" applyFont="1" applyFill="1" applyBorder="1" applyAlignment="1" applyProtection="1">
      <alignment horizontal="center" vertical="center" wrapText="1"/>
      <protection locked="0" hidden="1"/>
    </xf>
    <xf numFmtId="0" fontId="7" fillId="0" borderId="23" xfId="0" applyFont="1" applyFill="1" applyBorder="1" applyAlignment="1" applyProtection="1">
      <alignment horizontal="center" vertical="center" wrapText="1"/>
      <protection locked="0" hidden="1"/>
    </xf>
    <xf numFmtId="49" fontId="25" fillId="0" borderId="1" xfId="0" applyNumberFormat="1" applyFont="1" applyFill="1" applyBorder="1" applyAlignment="1" applyProtection="1">
      <alignment horizontal="center" vertical="center" wrapText="1"/>
      <protection locked="0" hidden="1"/>
    </xf>
    <xf numFmtId="49" fontId="25" fillId="0" borderId="23" xfId="0" applyNumberFormat="1" applyFont="1" applyFill="1" applyBorder="1" applyAlignment="1" applyProtection="1">
      <alignment horizontal="center" vertical="center" wrapText="1"/>
      <protection locked="0" hidden="1"/>
    </xf>
    <xf numFmtId="0" fontId="28" fillId="2" borderId="27"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protection hidden="1"/>
    </xf>
    <xf numFmtId="0" fontId="28" fillId="2" borderId="34" xfId="0" applyFont="1" applyFill="1" applyBorder="1" applyAlignment="1" applyProtection="1">
      <alignment horizontal="left" vertical="center"/>
      <protection hidden="1"/>
    </xf>
    <xf numFmtId="0" fontId="7" fillId="2" borderId="2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center" vertical="center" wrapText="1"/>
      <protection locked="0" hidden="1"/>
    </xf>
    <xf numFmtId="0" fontId="25" fillId="0" borderId="21" xfId="0" applyFont="1" applyFill="1" applyBorder="1" applyAlignment="1" applyProtection="1">
      <alignment horizontal="center" vertical="center" wrapText="1"/>
      <protection locked="0" hidden="1"/>
    </xf>
    <xf numFmtId="0" fontId="25" fillId="0" borderId="1" xfId="0" applyFont="1" applyFill="1" applyBorder="1" applyAlignment="1" applyProtection="1">
      <alignment horizontal="center" vertical="center" wrapText="1"/>
      <protection locked="0" hidden="1"/>
    </xf>
    <xf numFmtId="0" fontId="25" fillId="0" borderId="23" xfId="0" applyFont="1" applyFill="1" applyBorder="1" applyAlignment="1" applyProtection="1">
      <alignment horizontal="center" vertical="center" wrapText="1"/>
      <protection locked="0" hidden="1"/>
    </xf>
    <xf numFmtId="0" fontId="28" fillId="2" borderId="7" xfId="0" applyFont="1" applyFill="1" applyBorder="1" applyAlignment="1" applyProtection="1">
      <alignment horizontal="left" vertical="center" wrapText="1"/>
      <protection hidden="1"/>
    </xf>
    <xf numFmtId="0" fontId="28" fillId="2" borderId="34" xfId="0" applyFont="1" applyFill="1" applyBorder="1" applyAlignment="1" applyProtection="1">
      <alignment horizontal="left" vertical="center" wrapText="1"/>
      <protection hidden="1"/>
    </xf>
    <xf numFmtId="0" fontId="26" fillId="2" borderId="22" xfId="0" applyFont="1" applyFill="1" applyBorder="1" applyAlignment="1" applyProtection="1">
      <alignment horizontal="left"/>
      <protection hidden="1"/>
    </xf>
    <xf numFmtId="0" fontId="26" fillId="2" borderId="1" xfId="0" applyFont="1" applyFill="1" applyBorder="1" applyAlignment="1" applyProtection="1">
      <alignment horizontal="left"/>
      <protection hidden="1"/>
    </xf>
    <xf numFmtId="0" fontId="26" fillId="2" borderId="23" xfId="0" applyFont="1" applyFill="1" applyBorder="1" applyAlignment="1" applyProtection="1">
      <alignment horizontal="left"/>
      <protection hidden="1"/>
    </xf>
    <xf numFmtId="0" fontId="7" fillId="2" borderId="22" xfId="0" applyFont="1" applyFill="1" applyBorder="1" applyAlignment="1" applyProtection="1">
      <alignment vertical="center"/>
      <protection hidden="1"/>
    </xf>
    <xf numFmtId="0" fontId="7" fillId="2" borderId="1" xfId="0" applyFont="1" applyFill="1" applyBorder="1" applyAlignment="1" applyProtection="1">
      <alignment vertical="center"/>
      <protection hidden="1"/>
    </xf>
    <xf numFmtId="0" fontId="29" fillId="2" borderId="22" xfId="0" applyFont="1" applyFill="1" applyBorder="1" applyAlignment="1" applyProtection="1">
      <alignment horizontal="center" vertical="center" wrapText="1"/>
      <protection hidden="1"/>
    </xf>
    <xf numFmtId="0" fontId="29" fillId="2" borderId="1" xfId="0" applyFont="1" applyFill="1" applyBorder="1" applyAlignment="1" applyProtection="1">
      <alignment horizontal="center" vertical="center" wrapText="1"/>
      <protection hidden="1"/>
    </xf>
    <xf numFmtId="0" fontId="7" fillId="2" borderId="2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25" fillId="2" borderId="24" xfId="0" applyFont="1" applyFill="1" applyBorder="1" applyAlignment="1" applyProtection="1">
      <alignment horizontal="left" vertical="center"/>
      <protection hidden="1"/>
    </xf>
    <xf numFmtId="0" fontId="25" fillId="2" borderId="8" xfId="0" applyFont="1" applyFill="1" applyBorder="1" applyAlignment="1" applyProtection="1">
      <alignment horizontal="left" vertical="center"/>
      <protection hidden="1"/>
    </xf>
    <xf numFmtId="0" fontId="25" fillId="2" borderId="25" xfId="0" applyFont="1" applyFill="1" applyBorder="1" applyAlignment="1" applyProtection="1">
      <alignment horizontal="left" vertical="center"/>
      <protection hidden="1"/>
    </xf>
    <xf numFmtId="0" fontId="25" fillId="2" borderId="32" xfId="0" applyFont="1" applyFill="1" applyBorder="1" applyAlignment="1" applyProtection="1">
      <alignment horizontal="left" vertical="center"/>
      <protection hidden="1"/>
    </xf>
    <xf numFmtId="0" fontId="25" fillId="2" borderId="33" xfId="0" applyFont="1" applyFill="1" applyBorder="1" applyAlignment="1" applyProtection="1">
      <alignment horizontal="left" vertical="center"/>
      <protection hidden="1"/>
    </xf>
    <xf numFmtId="0" fontId="25" fillId="2" borderId="41" xfId="0" applyFont="1" applyFill="1" applyBorder="1" applyAlignment="1" applyProtection="1">
      <alignment horizontal="left" vertical="center"/>
      <protection hidden="1"/>
    </xf>
    <xf numFmtId="0" fontId="7" fillId="0" borderId="20" xfId="0"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7" fillId="0" borderId="21" xfId="0" applyFont="1" applyBorder="1" applyAlignment="1" applyProtection="1">
      <alignment horizontal="left" vertical="center"/>
      <protection hidden="1"/>
    </xf>
    <xf numFmtId="0" fontId="23" fillId="2" borderId="1" xfId="0" applyFont="1" applyFill="1" applyBorder="1" applyAlignment="1" applyProtection="1">
      <alignment horizontal="left" vertical="center"/>
      <protection hidden="1"/>
    </xf>
    <xf numFmtId="0" fontId="23" fillId="2" borderId="23" xfId="0" applyFont="1" applyFill="1" applyBorder="1" applyAlignment="1" applyProtection="1">
      <alignment horizontal="left" vertical="center"/>
      <protection hidden="1"/>
    </xf>
    <xf numFmtId="0" fontId="7" fillId="0" borderId="20"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7" fillId="0" borderId="21" xfId="0" applyFont="1" applyBorder="1" applyAlignment="1" applyProtection="1">
      <alignment horizontal="left" vertical="center" wrapText="1"/>
      <protection hidden="1"/>
    </xf>
    <xf numFmtId="0" fontId="26" fillId="3" borderId="17" xfId="0" applyFont="1" applyFill="1" applyBorder="1" applyAlignment="1" applyProtection="1">
      <alignment horizontal="left" vertical="center"/>
      <protection hidden="1"/>
    </xf>
    <xf numFmtId="0" fontId="26" fillId="3" borderId="18" xfId="0" applyFont="1" applyFill="1" applyBorder="1" applyAlignment="1" applyProtection="1">
      <alignment horizontal="left" vertical="center"/>
      <protection hidden="1"/>
    </xf>
    <xf numFmtId="0" fontId="26" fillId="3" borderId="19" xfId="0" applyFont="1" applyFill="1" applyBorder="1" applyAlignment="1" applyProtection="1">
      <alignment horizontal="left" vertical="center"/>
      <protection hidden="1"/>
    </xf>
    <xf numFmtId="0" fontId="7" fillId="0" borderId="22" xfId="0" applyFont="1" applyBorder="1" applyAlignment="1" applyProtection="1">
      <alignment horizontal="left" vertical="center" wrapText="1"/>
      <protection hidden="1"/>
    </xf>
    <xf numFmtId="0" fontId="7" fillId="0" borderId="1"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7" fillId="0" borderId="7" xfId="0" applyFont="1" applyBorder="1" applyAlignment="1" applyProtection="1">
      <alignment horizontal="left" vertical="center" wrapText="1"/>
      <protection hidden="1"/>
    </xf>
    <xf numFmtId="0" fontId="25" fillId="2" borderId="20" xfId="0" applyFont="1" applyFill="1" applyBorder="1" applyAlignment="1" applyProtection="1">
      <alignment horizontal="left" vertical="center"/>
      <protection hidden="1"/>
    </xf>
    <xf numFmtId="0" fontId="25" fillId="2" borderId="0" xfId="0" applyFont="1" applyFill="1" applyBorder="1" applyAlignment="1" applyProtection="1">
      <alignment horizontal="left" vertical="center"/>
      <protection hidden="1"/>
    </xf>
    <xf numFmtId="0" fontId="25" fillId="2" borderId="21" xfId="0" applyFont="1" applyFill="1" applyBorder="1" applyAlignment="1" applyProtection="1">
      <alignment horizontal="left" vertical="center"/>
      <protection hidden="1"/>
    </xf>
    <xf numFmtId="0" fontId="26" fillId="2" borderId="43" xfId="0" applyFont="1" applyFill="1" applyBorder="1" applyAlignment="1" applyProtection="1">
      <alignment horizontal="left" vertical="center" wrapText="1"/>
      <protection hidden="1"/>
    </xf>
    <xf numFmtId="0" fontId="26" fillId="2" borderId="48" xfId="0" applyFont="1" applyFill="1" applyBorder="1" applyAlignment="1" applyProtection="1">
      <alignment horizontal="left" vertical="center" wrapText="1"/>
      <protection hidden="1"/>
    </xf>
    <xf numFmtId="0" fontId="26" fillId="2" borderId="49" xfId="0" applyFont="1" applyFill="1" applyBorder="1" applyAlignment="1" applyProtection="1">
      <alignment horizontal="left" vertical="center" wrapText="1"/>
      <protection hidden="1"/>
    </xf>
    <xf numFmtId="0" fontId="26" fillId="2" borderId="29" xfId="0" applyFont="1" applyFill="1" applyBorder="1" applyAlignment="1" applyProtection="1">
      <alignment horizontal="left" vertical="center" wrapText="1"/>
      <protection hidden="1"/>
    </xf>
    <xf numFmtId="0" fontId="26" fillId="2" borderId="30" xfId="0" applyFont="1" applyFill="1" applyBorder="1" applyAlignment="1" applyProtection="1">
      <alignment horizontal="left" vertical="center" wrapText="1"/>
      <protection hidden="1"/>
    </xf>
    <xf numFmtId="0" fontId="26" fillId="2" borderId="31" xfId="0" applyFont="1" applyFill="1" applyBorder="1" applyAlignment="1" applyProtection="1">
      <alignment horizontal="left" vertical="center" wrapText="1"/>
      <protection hidden="1"/>
    </xf>
    <xf numFmtId="0" fontId="7" fillId="2" borderId="20" xfId="0" applyFont="1" applyFill="1" applyBorder="1" applyAlignment="1" applyProtection="1">
      <alignment horizontal="left" vertical="top" wrapText="1"/>
      <protection hidden="1"/>
    </xf>
    <xf numFmtId="0" fontId="7" fillId="2" borderId="0" xfId="0" applyFont="1" applyFill="1" applyBorder="1" applyAlignment="1" applyProtection="1">
      <alignment horizontal="left" vertical="top" wrapText="1"/>
      <protection hidden="1"/>
    </xf>
    <xf numFmtId="0" fontId="7" fillId="2" borderId="21" xfId="0" applyFont="1" applyFill="1" applyBorder="1" applyAlignment="1" applyProtection="1">
      <alignment horizontal="left" vertical="top" wrapText="1"/>
      <protection hidden="1"/>
    </xf>
    <xf numFmtId="0" fontId="7" fillId="2" borderId="29" xfId="0" applyFont="1" applyFill="1" applyBorder="1" applyAlignment="1" applyProtection="1">
      <alignment horizontal="right" vertical="center"/>
      <protection hidden="1"/>
    </xf>
    <xf numFmtId="0" fontId="7" fillId="2" borderId="30" xfId="0" applyFont="1" applyFill="1" applyBorder="1" applyAlignment="1" applyProtection="1">
      <alignment horizontal="right" vertical="center"/>
      <protection hidden="1"/>
    </xf>
    <xf numFmtId="0" fontId="7" fillId="2" borderId="31" xfId="0" applyFont="1" applyFill="1" applyBorder="1" applyAlignment="1" applyProtection="1">
      <alignment horizontal="right" vertical="center"/>
      <protection hidden="1"/>
    </xf>
    <xf numFmtId="0" fontId="7" fillId="2" borderId="2" xfId="0" applyFont="1" applyFill="1" applyBorder="1" applyAlignment="1" applyProtection="1">
      <alignment horizontal="right"/>
      <protection hidden="1"/>
    </xf>
    <xf numFmtId="0" fontId="7" fillId="2" borderId="4" xfId="0" applyFont="1" applyFill="1" applyBorder="1" applyAlignment="1" applyProtection="1">
      <alignment horizontal="right"/>
      <protection hidden="1"/>
    </xf>
    <xf numFmtId="0" fontId="7" fillId="2" borderId="22" xfId="0" applyNumberFormat="1" applyFont="1" applyFill="1" applyBorder="1" applyAlignment="1" applyProtection="1">
      <alignment horizontal="left" vertical="center"/>
      <protection hidden="1"/>
    </xf>
    <xf numFmtId="0" fontId="7" fillId="2" borderId="4" xfId="0" applyNumberFormat="1" applyFont="1" applyFill="1" applyBorder="1" applyAlignment="1" applyProtection="1">
      <alignment horizontal="left" vertical="center"/>
      <protection hidden="1"/>
    </xf>
    <xf numFmtId="0" fontId="7" fillId="2" borderId="8" xfId="0" applyFont="1" applyFill="1" applyBorder="1" applyAlignment="1" applyProtection="1">
      <alignment horizontal="center"/>
      <protection hidden="1"/>
    </xf>
    <xf numFmtId="0" fontId="7" fillId="2" borderId="25" xfId="0" applyFont="1" applyFill="1" applyBorder="1" applyAlignment="1" applyProtection="1">
      <alignment horizontal="center"/>
      <protection hidden="1"/>
    </xf>
    <xf numFmtId="0" fontId="7" fillId="2" borderId="24" xfId="0" applyFont="1" applyFill="1" applyBorder="1" applyAlignment="1" applyProtection="1">
      <alignment horizontal="center" vertical="top"/>
      <protection hidden="1"/>
    </xf>
    <xf numFmtId="0" fontId="7" fillId="2" borderId="8" xfId="0" applyFont="1" applyFill="1" applyBorder="1" applyAlignment="1" applyProtection="1">
      <alignment horizontal="center" vertical="top"/>
      <protection hidden="1"/>
    </xf>
    <xf numFmtId="0" fontId="8" fillId="2" borderId="20"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21" xfId="0" applyFont="1" applyFill="1" applyBorder="1" applyAlignment="1" applyProtection="1">
      <alignment horizontal="left" vertical="top" wrapText="1"/>
      <protection hidden="1"/>
    </xf>
    <xf numFmtId="0" fontId="8" fillId="2" borderId="22" xfId="0" applyFont="1" applyFill="1" applyBorder="1" applyAlignment="1" applyProtection="1">
      <alignment horizontal="left" vertical="top" wrapText="1"/>
      <protection hidden="1"/>
    </xf>
    <xf numFmtId="0" fontId="8" fillId="2" borderId="1" xfId="0" applyFont="1" applyFill="1" applyBorder="1" applyAlignment="1" applyProtection="1">
      <alignment horizontal="left" vertical="top" wrapText="1"/>
      <protection hidden="1"/>
    </xf>
    <xf numFmtId="0" fontId="8" fillId="2" borderId="23" xfId="0" applyFont="1" applyFill="1" applyBorder="1" applyAlignment="1" applyProtection="1">
      <alignment horizontal="left" vertical="top" wrapText="1"/>
      <protection hidden="1"/>
    </xf>
    <xf numFmtId="0" fontId="36" fillId="2" borderId="20" xfId="0" applyFont="1" applyFill="1" applyBorder="1" applyAlignment="1" applyProtection="1">
      <alignment horizontal="left" vertical="top"/>
      <protection hidden="1"/>
    </xf>
    <xf numFmtId="0" fontId="36" fillId="2" borderId="0" xfId="0" applyFont="1" applyFill="1" applyBorder="1" applyAlignment="1" applyProtection="1">
      <alignment horizontal="left" vertical="top"/>
      <protection hidden="1"/>
    </xf>
    <xf numFmtId="0" fontId="36" fillId="2" borderId="21" xfId="0" applyFont="1" applyFill="1" applyBorder="1" applyAlignment="1" applyProtection="1">
      <alignment horizontal="left" vertical="top"/>
      <protection hidden="1"/>
    </xf>
    <xf numFmtId="0" fontId="9" fillId="10" borderId="59" xfId="0" applyFont="1" applyFill="1" applyBorder="1" applyAlignment="1" applyProtection="1">
      <alignment horizontal="left" vertical="center" wrapText="1"/>
      <protection hidden="1"/>
    </xf>
    <xf numFmtId="0" fontId="9" fillId="10" borderId="60" xfId="0" applyFont="1" applyFill="1" applyBorder="1" applyAlignment="1" applyProtection="1">
      <alignment horizontal="left" vertical="center" wrapText="1"/>
      <protection hidden="1"/>
    </xf>
    <xf numFmtId="0" fontId="9" fillId="10" borderId="61" xfId="0" applyFont="1" applyFill="1" applyBorder="1" applyAlignment="1" applyProtection="1">
      <alignment horizontal="left" vertical="center" wrapText="1"/>
      <protection hidden="1"/>
    </xf>
    <xf numFmtId="0" fontId="23" fillId="0" borderId="0" xfId="0" applyFont="1" applyAlignment="1" applyProtection="1">
      <alignment horizontal="center"/>
      <protection hidden="1"/>
    </xf>
    <xf numFmtId="0" fontId="26" fillId="2" borderId="32" xfId="0" applyFont="1" applyFill="1" applyBorder="1" applyAlignment="1" applyProtection="1">
      <alignment horizontal="left" vertical="center" wrapText="1"/>
      <protection hidden="1"/>
    </xf>
    <xf numFmtId="0" fontId="26" fillId="2" borderId="33" xfId="0" applyFont="1" applyFill="1" applyBorder="1" applyAlignment="1" applyProtection="1">
      <alignment horizontal="left" vertical="center" wrapText="1"/>
      <protection hidden="1"/>
    </xf>
    <xf numFmtId="0" fontId="26" fillId="2" borderId="50" xfId="0" applyFont="1" applyFill="1" applyBorder="1" applyAlignment="1" applyProtection="1">
      <alignment horizontal="left" vertical="center" wrapText="1"/>
      <protection hidden="1"/>
    </xf>
    <xf numFmtId="0" fontId="7" fillId="2" borderId="27" xfId="0" applyFont="1" applyFill="1" applyBorder="1" applyAlignment="1" applyProtection="1">
      <alignment horizontal="left" vertical="center" wrapText="1"/>
      <protection hidden="1"/>
    </xf>
    <xf numFmtId="0" fontId="7" fillId="2" borderId="7" xfId="0" applyFont="1" applyFill="1" applyBorder="1" applyAlignment="1" applyProtection="1">
      <alignment horizontal="left" vertical="center" wrapText="1"/>
      <protection hidden="1"/>
    </xf>
    <xf numFmtId="0" fontId="7" fillId="2" borderId="10" xfId="0" applyFont="1" applyFill="1" applyBorder="1" applyAlignment="1" applyProtection="1">
      <alignment horizontal="left" vertical="center" wrapText="1"/>
      <protection hidden="1"/>
    </xf>
    <xf numFmtId="0" fontId="23" fillId="0" borderId="0" xfId="0" applyFont="1" applyAlignment="1" applyProtection="1">
      <alignment horizontal="center" vertical="center"/>
      <protection hidden="1"/>
    </xf>
    <xf numFmtId="0" fontId="24" fillId="0" borderId="0" xfId="0" applyFont="1" applyAlignment="1" applyProtection="1">
      <alignment horizontal="center" vertical="top" wrapText="1"/>
      <protection hidden="1"/>
    </xf>
    <xf numFmtId="0" fontId="8" fillId="0" borderId="27" xfId="0" applyFont="1" applyBorder="1" applyAlignment="1" applyProtection="1">
      <alignment horizontal="left" vertical="center" wrapText="1"/>
      <protection locked="0" hidden="1"/>
    </xf>
    <xf numFmtId="0" fontId="8" fillId="0" borderId="10" xfId="0" applyFont="1" applyBorder="1" applyAlignment="1" applyProtection="1">
      <alignment horizontal="left" vertical="center" wrapText="1"/>
      <protection locked="0" hidden="1"/>
    </xf>
    <xf numFmtId="0" fontId="8" fillId="2" borderId="24" xfId="0" applyFont="1" applyFill="1" applyBorder="1" applyAlignment="1" applyProtection="1">
      <alignment horizontal="left" vertical="center" wrapText="1"/>
      <protection hidden="1"/>
    </xf>
    <xf numFmtId="0" fontId="8" fillId="2" borderId="8" xfId="0" applyFont="1" applyFill="1" applyBorder="1" applyAlignment="1" applyProtection="1">
      <alignment horizontal="left" vertical="center" wrapText="1"/>
      <protection hidden="1"/>
    </xf>
    <xf numFmtId="0" fontId="8" fillId="2" borderId="25" xfId="0" applyFont="1" applyFill="1" applyBorder="1" applyAlignment="1" applyProtection="1">
      <alignment horizontal="left" vertical="center" wrapText="1"/>
      <protection hidden="1"/>
    </xf>
    <xf numFmtId="0" fontId="8" fillId="2" borderId="20" xfId="0" applyFont="1" applyFill="1" applyBorder="1" applyAlignment="1" applyProtection="1">
      <alignment horizontal="left" vertical="center" wrapText="1"/>
      <protection hidden="1"/>
    </xf>
    <xf numFmtId="0" fontId="8" fillId="2" borderId="0" xfId="0" applyFont="1" applyFill="1" applyBorder="1" applyAlignment="1" applyProtection="1">
      <alignment horizontal="left" vertical="center" wrapText="1"/>
      <protection hidden="1"/>
    </xf>
    <xf numFmtId="0" fontId="8" fillId="2" borderId="21" xfId="0" applyFont="1" applyFill="1" applyBorder="1" applyAlignment="1" applyProtection="1">
      <alignment horizontal="left" vertical="center" wrapText="1"/>
      <protection hidden="1"/>
    </xf>
    <xf numFmtId="0" fontId="25" fillId="2" borderId="22" xfId="0" applyFont="1" applyFill="1" applyBorder="1" applyAlignment="1" applyProtection="1">
      <alignment horizontal="left" vertical="center" wrapText="1"/>
      <protection hidden="1"/>
    </xf>
    <xf numFmtId="0" fontId="25" fillId="2" borderId="1" xfId="0" applyFont="1" applyFill="1" applyBorder="1" applyAlignment="1" applyProtection="1">
      <alignment horizontal="left" vertical="center" wrapText="1"/>
      <protection hidden="1"/>
    </xf>
    <xf numFmtId="0" fontId="25" fillId="2" borderId="23" xfId="0" applyFont="1" applyFill="1" applyBorder="1" applyAlignment="1" applyProtection="1">
      <alignment horizontal="left" vertical="center" wrapText="1"/>
      <protection hidden="1"/>
    </xf>
    <xf numFmtId="0" fontId="7" fillId="2" borderId="27"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center" vertical="center" wrapText="1"/>
      <protection hidden="1"/>
    </xf>
    <xf numFmtId="0" fontId="7" fillId="0" borderId="48" xfId="0" applyFont="1" applyBorder="1" applyAlignment="1" applyProtection="1">
      <alignment horizontal="center" vertical="center" wrapText="1"/>
      <protection hidden="1"/>
    </xf>
    <xf numFmtId="0" fontId="7" fillId="0" borderId="49" xfId="0" applyFont="1" applyBorder="1" applyAlignment="1" applyProtection="1">
      <alignment horizontal="center" vertical="center" wrapText="1"/>
      <protection hidden="1"/>
    </xf>
    <xf numFmtId="0" fontId="7" fillId="2" borderId="29" xfId="0" applyFont="1" applyFill="1" applyBorder="1" applyAlignment="1" applyProtection="1">
      <alignment horizontal="left" vertical="center" wrapText="1"/>
      <protection hidden="1"/>
    </xf>
    <xf numFmtId="0" fontId="7" fillId="2" borderId="30" xfId="0" applyFont="1" applyFill="1" applyBorder="1" applyAlignment="1" applyProtection="1">
      <alignment horizontal="left" vertical="center" wrapText="1"/>
      <protection hidden="1"/>
    </xf>
    <xf numFmtId="0" fontId="7" fillId="2" borderId="31" xfId="0" applyFont="1" applyFill="1" applyBorder="1" applyAlignment="1" applyProtection="1">
      <alignment horizontal="left" vertical="center" wrapText="1"/>
      <protection hidden="1"/>
    </xf>
    <xf numFmtId="0" fontId="7" fillId="2" borderId="22" xfId="0" applyFont="1" applyFill="1" applyBorder="1" applyAlignment="1" applyProtection="1">
      <alignment horizontal="right" vertical="center"/>
      <protection hidden="1"/>
    </xf>
    <xf numFmtId="0" fontId="7" fillId="2" borderId="1" xfId="0" applyFont="1" applyFill="1" applyBorder="1" applyAlignment="1" applyProtection="1">
      <alignment horizontal="right" vertical="center"/>
      <protection hidden="1"/>
    </xf>
    <xf numFmtId="0" fontId="7" fillId="0" borderId="22" xfId="0" applyFont="1" applyBorder="1" applyAlignment="1" applyProtection="1">
      <alignment horizontal="left" vertical="top"/>
      <protection hidden="1"/>
    </xf>
    <xf numFmtId="0" fontId="7" fillId="0" borderId="1" xfId="0" applyFont="1" applyBorder="1" applyAlignment="1" applyProtection="1">
      <alignment horizontal="left" vertical="top"/>
      <protection hidden="1"/>
    </xf>
    <xf numFmtId="0" fontId="7" fillId="0" borderId="23" xfId="0" applyFont="1" applyBorder="1" applyAlignment="1" applyProtection="1">
      <alignment horizontal="left" vertical="top"/>
      <protection hidden="1"/>
    </xf>
    <xf numFmtId="0" fontId="25" fillId="0" borderId="0" xfId="0" applyFont="1" applyBorder="1" applyAlignment="1" applyProtection="1">
      <alignment horizontal="center" vertical="center"/>
      <protection locked="0" hidden="1"/>
    </xf>
    <xf numFmtId="0" fontId="25" fillId="2" borderId="24" xfId="0" applyFont="1" applyFill="1" applyBorder="1" applyAlignment="1" applyProtection="1">
      <alignment horizontal="left" vertical="top"/>
      <protection hidden="1"/>
    </xf>
    <xf numFmtId="0" fontId="25" fillId="2" borderId="8" xfId="0" applyFont="1" applyFill="1" applyBorder="1" applyAlignment="1" applyProtection="1">
      <alignment horizontal="left" vertical="top"/>
      <protection hidden="1"/>
    </xf>
    <xf numFmtId="0" fontId="25" fillId="2" borderId="25" xfId="0" applyFont="1" applyFill="1" applyBorder="1" applyAlignment="1" applyProtection="1">
      <alignment horizontal="left" vertical="top"/>
      <protection hidden="1"/>
    </xf>
    <xf numFmtId="0" fontId="7" fillId="0" borderId="20" xfId="0" applyFont="1" applyBorder="1" applyAlignment="1" applyProtection="1">
      <alignment horizontal="left"/>
      <protection hidden="1"/>
    </xf>
    <xf numFmtId="0" fontId="7" fillId="0" borderId="0" xfId="0" applyFont="1" applyBorder="1" applyAlignment="1" applyProtection="1">
      <alignment horizontal="left"/>
      <protection hidden="1"/>
    </xf>
    <xf numFmtId="0" fontId="7" fillId="0" borderId="21" xfId="0" applyFont="1" applyBorder="1" applyAlignment="1" applyProtection="1">
      <alignment horizontal="left"/>
      <protection hidden="1"/>
    </xf>
    <xf numFmtId="0" fontId="26" fillId="2" borderId="17" xfId="0" applyFont="1" applyFill="1" applyBorder="1" applyAlignment="1" applyProtection="1">
      <alignment horizontal="left"/>
      <protection hidden="1"/>
    </xf>
    <xf numFmtId="0" fontId="26" fillId="2" borderId="18" xfId="0" applyFont="1" applyFill="1" applyBorder="1" applyAlignment="1" applyProtection="1">
      <alignment horizontal="left"/>
      <protection hidden="1"/>
    </xf>
    <xf numFmtId="0" fontId="26" fillId="2" borderId="19" xfId="0" applyFont="1" applyFill="1" applyBorder="1" applyAlignment="1" applyProtection="1">
      <alignment horizontal="left"/>
      <protection hidden="1"/>
    </xf>
    <xf numFmtId="0" fontId="7" fillId="0" borderId="8" xfId="0" applyFont="1" applyBorder="1" applyAlignment="1" applyProtection="1">
      <alignment horizontal="left"/>
      <protection hidden="1"/>
    </xf>
    <xf numFmtId="0" fontId="7" fillId="0" borderId="25" xfId="0" applyFont="1" applyBorder="1" applyAlignment="1" applyProtection="1">
      <alignment horizontal="left"/>
      <protection hidden="1"/>
    </xf>
    <xf numFmtId="0" fontId="25" fillId="2" borderId="20" xfId="0" applyFont="1" applyFill="1" applyBorder="1" applyAlignment="1" applyProtection="1">
      <alignment horizontal="left" vertical="top"/>
      <protection hidden="1"/>
    </xf>
    <xf numFmtId="0" fontId="25" fillId="2" borderId="0"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7" fillId="2" borderId="22" xfId="0" applyFont="1" applyFill="1" applyBorder="1" applyAlignment="1" applyProtection="1">
      <alignment horizontal="right"/>
      <protection hidden="1"/>
    </xf>
    <xf numFmtId="0" fontId="7" fillId="2" borderId="1" xfId="0" applyFont="1" applyFill="1" applyBorder="1" applyAlignment="1" applyProtection="1">
      <alignment horizontal="right"/>
      <protection hidden="1"/>
    </xf>
    <xf numFmtId="0" fontId="8" fillId="2" borderId="29" xfId="0" applyFont="1" applyFill="1" applyBorder="1" applyAlignment="1" applyProtection="1">
      <alignment horizontal="left" vertical="top" wrapText="1"/>
      <protection hidden="1"/>
    </xf>
    <xf numFmtId="0" fontId="8" fillId="2" borderId="30" xfId="0" applyFont="1" applyFill="1" applyBorder="1" applyAlignment="1" applyProtection="1">
      <alignment horizontal="left" vertical="top" wrapText="1"/>
      <protection hidden="1"/>
    </xf>
    <xf numFmtId="0" fontId="8" fillId="2" borderId="31" xfId="0" applyFont="1" applyFill="1" applyBorder="1" applyAlignment="1" applyProtection="1">
      <alignment horizontal="left" vertical="top" wrapText="1"/>
      <protection hidden="1"/>
    </xf>
    <xf numFmtId="0" fontId="23" fillId="2" borderId="1" xfId="0" applyFont="1" applyFill="1" applyBorder="1" applyAlignment="1" applyProtection="1">
      <alignment horizontal="left"/>
      <protection hidden="1"/>
    </xf>
    <xf numFmtId="0" fontId="23" fillId="2" borderId="23" xfId="0" applyFont="1" applyFill="1" applyBorder="1" applyAlignment="1" applyProtection="1">
      <alignment horizontal="left"/>
      <protection hidden="1"/>
    </xf>
    <xf numFmtId="0" fontId="7" fillId="0" borderId="20" xfId="0" applyFont="1" applyBorder="1" applyAlignment="1" applyProtection="1">
      <alignment horizontal="left" vertical="top" wrapText="1"/>
      <protection hidden="1"/>
    </xf>
    <xf numFmtId="0" fontId="7" fillId="0" borderId="0" xfId="0" applyFont="1" applyBorder="1" applyAlignment="1" applyProtection="1">
      <alignment horizontal="left" vertical="top" wrapText="1"/>
      <protection hidden="1"/>
    </xf>
    <xf numFmtId="0" fontId="7" fillId="0" borderId="21" xfId="0" applyFont="1" applyBorder="1" applyAlignment="1" applyProtection="1">
      <alignment horizontal="left" vertical="top" wrapText="1"/>
      <protection hidden="1"/>
    </xf>
    <xf numFmtId="0" fontId="7" fillId="0" borderId="20" xfId="0" applyFont="1" applyBorder="1" applyAlignment="1" applyProtection="1">
      <alignment horizontal="left" wrapText="1"/>
      <protection hidden="1"/>
    </xf>
    <xf numFmtId="0" fontId="7" fillId="0" borderId="0" xfId="0" applyFont="1" applyBorder="1" applyAlignment="1" applyProtection="1">
      <alignment horizontal="left" wrapText="1"/>
      <protection hidden="1"/>
    </xf>
    <xf numFmtId="0" fontId="7" fillId="0" borderId="21" xfId="0" applyFont="1" applyBorder="1" applyAlignment="1" applyProtection="1">
      <alignment horizontal="left" wrapText="1"/>
      <protection hidden="1"/>
    </xf>
    <xf numFmtId="0" fontId="7" fillId="0" borderId="22" xfId="0" applyFont="1" applyBorder="1" applyAlignment="1" applyProtection="1">
      <alignment horizontal="left" wrapText="1"/>
      <protection hidden="1"/>
    </xf>
    <xf numFmtId="0" fontId="7" fillId="0" borderId="1" xfId="0" applyFont="1" applyBorder="1" applyAlignment="1" applyProtection="1">
      <alignment horizontal="left" wrapText="1"/>
      <protection hidden="1"/>
    </xf>
    <xf numFmtId="0" fontId="7" fillId="0" borderId="23" xfId="0" applyFont="1" applyBorder="1" applyAlignment="1" applyProtection="1">
      <alignment horizontal="left" wrapText="1"/>
      <protection hidden="1"/>
    </xf>
    <xf numFmtId="0" fontId="7" fillId="2" borderId="27" xfId="0" applyFont="1" applyFill="1" applyBorder="1" applyAlignment="1" applyProtection="1">
      <alignment horizontal="right" wrapText="1"/>
      <protection hidden="1"/>
    </xf>
    <xf numFmtId="0" fontId="7" fillId="2" borderId="7" xfId="0" applyFont="1" applyFill="1" applyBorder="1" applyAlignment="1" applyProtection="1">
      <alignment horizontal="right" wrapText="1"/>
      <protection hidden="1"/>
    </xf>
    <xf numFmtId="0" fontId="7" fillId="0" borderId="24" xfId="0" applyFont="1" applyBorder="1" applyAlignment="1" applyProtection="1">
      <alignment horizontal="left" vertical="top"/>
      <protection hidden="1"/>
    </xf>
    <xf numFmtId="0" fontId="7" fillId="0" borderId="8" xfId="0" applyFont="1" applyBorder="1" applyAlignment="1" applyProtection="1">
      <alignment horizontal="left" vertical="top"/>
      <protection hidden="1"/>
    </xf>
    <xf numFmtId="0" fontId="7" fillId="0" borderId="27"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34" xfId="0" applyFont="1" applyBorder="1" applyAlignment="1" applyProtection="1">
      <alignment horizontal="center" vertical="center"/>
      <protection hidden="1"/>
    </xf>
    <xf numFmtId="0" fontId="25" fillId="2" borderId="24" xfId="0" applyFont="1" applyFill="1" applyBorder="1" applyAlignment="1" applyProtection="1">
      <alignment horizontal="left" vertical="top" wrapText="1"/>
      <protection hidden="1"/>
    </xf>
    <xf numFmtId="0" fontId="25" fillId="2" borderId="8" xfId="0" applyFont="1" applyFill="1" applyBorder="1" applyAlignment="1" applyProtection="1">
      <alignment horizontal="left" vertical="top" wrapText="1"/>
      <protection hidden="1"/>
    </xf>
    <xf numFmtId="0" fontId="25" fillId="2" borderId="25" xfId="0" applyFont="1" applyFill="1" applyBorder="1" applyAlignment="1" applyProtection="1">
      <alignment horizontal="left" vertical="top" wrapText="1"/>
      <protection hidden="1"/>
    </xf>
    <xf numFmtId="0" fontId="7" fillId="2" borderId="22" xfId="0" applyFont="1" applyFill="1" applyBorder="1" applyAlignment="1" applyProtection="1">
      <alignment horizontal="left" vertical="top" wrapText="1"/>
      <protection hidden="1"/>
    </xf>
    <xf numFmtId="0" fontId="7" fillId="2" borderId="1" xfId="0" applyFont="1" applyFill="1" applyBorder="1" applyAlignment="1" applyProtection="1">
      <alignment horizontal="left" vertical="top" wrapText="1"/>
      <protection hidden="1"/>
    </xf>
    <xf numFmtId="0" fontId="7" fillId="2" borderId="23" xfId="0" applyFont="1" applyFill="1" applyBorder="1" applyAlignment="1" applyProtection="1">
      <alignment horizontal="left" vertical="top" wrapText="1"/>
      <protection hidden="1"/>
    </xf>
    <xf numFmtId="0" fontId="26" fillId="3" borderId="17" xfId="0" applyFont="1" applyFill="1" applyBorder="1" applyAlignment="1" applyProtection="1">
      <alignment horizontal="left"/>
      <protection hidden="1"/>
    </xf>
    <xf numFmtId="0" fontId="26" fillId="3" borderId="18" xfId="0" applyFont="1" applyFill="1" applyBorder="1" applyAlignment="1" applyProtection="1">
      <alignment horizontal="left"/>
      <protection hidden="1"/>
    </xf>
    <xf numFmtId="0" fontId="26" fillId="3" borderId="19" xfId="0" applyFont="1" applyFill="1" applyBorder="1" applyAlignment="1" applyProtection="1">
      <alignment horizontal="left"/>
      <protection hidden="1"/>
    </xf>
    <xf numFmtId="0" fontId="7" fillId="2" borderId="5" xfId="0" applyFont="1" applyFill="1" applyBorder="1" applyAlignment="1" applyProtection="1">
      <alignment horizontal="center"/>
      <protection hidden="1"/>
    </xf>
    <xf numFmtId="0" fontId="7" fillId="0" borderId="27" xfId="0" applyFont="1" applyBorder="1" applyAlignment="1" applyProtection="1">
      <alignment horizontal="left"/>
      <protection hidden="1"/>
    </xf>
    <xf numFmtId="0" fontId="7" fillId="0" borderId="7" xfId="0" applyFont="1" applyBorder="1" applyAlignment="1" applyProtection="1">
      <alignment horizontal="left"/>
      <protection hidden="1"/>
    </xf>
    <xf numFmtId="0" fontId="7" fillId="0" borderId="34" xfId="0" applyFont="1" applyBorder="1" applyAlignment="1" applyProtection="1">
      <alignment horizontal="left"/>
      <protection hidden="1"/>
    </xf>
    <xf numFmtId="0" fontId="7" fillId="0" borderId="5" xfId="0" applyFont="1" applyBorder="1" applyAlignment="1" applyProtection="1">
      <alignment horizontal="left" vertical="center" wrapText="1"/>
      <protection locked="0" hidden="1"/>
    </xf>
    <xf numFmtId="0" fontId="37" fillId="0" borderId="43" xfId="0" applyFont="1" applyBorder="1" applyAlignment="1" applyProtection="1">
      <alignment horizontal="center" vertical="top" wrapText="1"/>
      <protection hidden="1"/>
    </xf>
    <xf numFmtId="0" fontId="37" fillId="0" borderId="48" xfId="0" applyFont="1" applyBorder="1" applyAlignment="1" applyProtection="1">
      <alignment horizontal="center" vertical="top" wrapText="1"/>
      <protection hidden="1"/>
    </xf>
    <xf numFmtId="0" fontId="37" fillId="0" borderId="49" xfId="0" applyFont="1" applyBorder="1" applyAlignment="1" applyProtection="1">
      <alignment horizontal="center" vertical="top" wrapText="1"/>
      <protection hidden="1"/>
    </xf>
    <xf numFmtId="0" fontId="37" fillId="0" borderId="29" xfId="0" applyFont="1" applyBorder="1" applyAlignment="1" applyProtection="1">
      <alignment horizontal="center" vertical="top" wrapText="1"/>
      <protection hidden="1"/>
    </xf>
    <xf numFmtId="0" fontId="37" fillId="0" borderId="30" xfId="0" applyFont="1" applyBorder="1" applyAlignment="1" applyProtection="1">
      <alignment horizontal="center" vertical="top" wrapText="1"/>
      <protection hidden="1"/>
    </xf>
    <xf numFmtId="0" fontId="37" fillId="0" borderId="31" xfId="0" applyFont="1" applyBorder="1" applyAlignment="1" applyProtection="1">
      <alignment horizontal="center" vertical="top" wrapText="1"/>
      <protection hidden="1"/>
    </xf>
    <xf numFmtId="0" fontId="7" fillId="0" borderId="2" xfId="0" applyFont="1" applyBorder="1" applyAlignment="1" applyProtection="1">
      <alignment horizontal="left" vertical="center"/>
      <protection locked="0" hidden="1"/>
    </xf>
    <xf numFmtId="0" fontId="7" fillId="0" borderId="4" xfId="0" applyFont="1" applyBorder="1" applyAlignment="1" applyProtection="1">
      <alignment horizontal="left" vertical="center"/>
      <protection locked="0" hidden="1"/>
    </xf>
    <xf numFmtId="0" fontId="7" fillId="0" borderId="3" xfId="0" applyFont="1" applyBorder="1" applyAlignment="1" applyProtection="1">
      <alignment horizontal="left" vertical="center"/>
      <protection locked="0" hidden="1"/>
    </xf>
    <xf numFmtId="0" fontId="7" fillId="0" borderId="0" xfId="0" applyFont="1" applyBorder="1" applyAlignment="1" applyProtection="1">
      <alignment horizontal="left" vertical="center"/>
      <protection locked="0" hidden="1"/>
    </xf>
    <xf numFmtId="0" fontId="25" fillId="0" borderId="0" xfId="0" applyFont="1" applyBorder="1" applyAlignment="1" applyProtection="1">
      <alignment horizontal="left" vertical="center"/>
      <protection hidden="1"/>
    </xf>
    <xf numFmtId="0" fontId="9" fillId="0" borderId="0" xfId="0" applyFont="1" applyAlignment="1">
      <alignment horizontal="center" vertical="center" wrapText="1"/>
    </xf>
    <xf numFmtId="0" fontId="7" fillId="0" borderId="2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8"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3" xfId="0" applyFont="1" applyBorder="1" applyAlignment="1" applyProtection="1">
      <alignment horizontal="left" vertical="top" wrapText="1"/>
      <protection hidden="1"/>
    </xf>
    <xf numFmtId="0" fontId="7" fillId="0" borderId="36" xfId="0" applyFont="1" applyBorder="1" applyAlignment="1" applyProtection="1">
      <alignment horizontal="left" vertical="top" wrapText="1"/>
      <protection hidden="1"/>
    </xf>
    <xf numFmtId="0" fontId="7" fillId="0" borderId="30" xfId="0" applyFont="1" applyBorder="1" applyAlignment="1" applyProtection="1">
      <alignment horizontal="left" vertical="top" wrapText="1"/>
      <protection hidden="1"/>
    </xf>
    <xf numFmtId="0" fontId="7" fillId="0" borderId="31" xfId="0" applyFont="1" applyBorder="1" applyAlignment="1" applyProtection="1">
      <alignment horizontal="left" vertical="top" wrapText="1"/>
      <protection hidden="1"/>
    </xf>
    <xf numFmtId="0" fontId="7" fillId="0" borderId="13"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7" fillId="0" borderId="2" xfId="0" applyFont="1" applyBorder="1" applyAlignment="1" applyProtection="1">
      <alignment horizontal="left" vertical="center" wrapText="1"/>
      <protection hidden="1"/>
    </xf>
    <xf numFmtId="0" fontId="26" fillId="3" borderId="59" xfId="0" applyFont="1" applyFill="1" applyBorder="1" applyAlignment="1" applyProtection="1">
      <alignment horizontal="left" vertical="center"/>
      <protection hidden="1"/>
    </xf>
    <xf numFmtId="0" fontId="26" fillId="3" borderId="60" xfId="0" applyFont="1" applyFill="1" applyBorder="1" applyAlignment="1" applyProtection="1">
      <alignment horizontal="left" vertical="center"/>
      <protection hidden="1"/>
    </xf>
    <xf numFmtId="0" fontId="26" fillId="3" borderId="61" xfId="0" applyFont="1" applyFill="1" applyBorder="1" applyAlignment="1" applyProtection="1">
      <alignment horizontal="left" vertical="center"/>
      <protection hidden="1"/>
    </xf>
    <xf numFmtId="0" fontId="7" fillId="0" borderId="38"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top"/>
      <protection hidden="1"/>
    </xf>
    <xf numFmtId="0" fontId="23" fillId="0" borderId="9"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protection hidden="1"/>
    </xf>
    <xf numFmtId="0" fontId="23" fillId="0" borderId="8" xfId="0" applyFont="1" applyBorder="1" applyAlignment="1" applyProtection="1">
      <alignment horizontal="center"/>
      <protection hidden="1"/>
    </xf>
    <xf numFmtId="0" fontId="23" fillId="0" borderId="1" xfId="0" applyFont="1" applyBorder="1" applyAlignment="1" applyProtection="1">
      <alignment horizontal="center" vertical="top"/>
      <protection hidden="1"/>
    </xf>
    <xf numFmtId="0" fontId="10" fillId="3" borderId="43" xfId="0" applyFont="1" applyFill="1" applyBorder="1" applyAlignment="1" applyProtection="1">
      <alignment horizontal="left" vertical="center"/>
      <protection hidden="1"/>
    </xf>
    <xf numFmtId="0" fontId="10" fillId="3" borderId="48" xfId="0" applyFont="1" applyFill="1" applyBorder="1" applyAlignment="1" applyProtection="1">
      <alignment horizontal="left" vertical="center"/>
      <protection hidden="1"/>
    </xf>
    <xf numFmtId="0" fontId="10" fillId="3" borderId="49" xfId="0" applyFont="1" applyFill="1" applyBorder="1" applyAlignment="1" applyProtection="1">
      <alignment horizontal="left" vertical="center"/>
      <protection hidden="1"/>
    </xf>
    <xf numFmtId="0" fontId="1" fillId="2" borderId="59" xfId="0" applyFont="1" applyFill="1" applyBorder="1" applyAlignment="1" applyProtection="1">
      <alignment horizontal="left" vertical="center" wrapText="1"/>
      <protection hidden="1"/>
    </xf>
    <xf numFmtId="0" fontId="1" fillId="2" borderId="60" xfId="0" applyFont="1" applyFill="1" applyBorder="1" applyAlignment="1" applyProtection="1">
      <alignment horizontal="left" vertical="center" wrapText="1"/>
      <protection hidden="1"/>
    </xf>
    <xf numFmtId="0" fontId="1" fillId="2" borderId="61" xfId="0" applyFont="1" applyFill="1" applyBorder="1" applyAlignment="1" applyProtection="1">
      <alignment horizontal="left" vertical="center" wrapText="1"/>
      <protection hidden="1"/>
    </xf>
    <xf numFmtId="0" fontId="17" fillId="0" borderId="66" xfId="0" applyFont="1" applyBorder="1" applyAlignment="1" applyProtection="1">
      <alignment horizontal="left" vertical="center" wrapText="1"/>
      <protection hidden="1"/>
    </xf>
    <xf numFmtId="0" fontId="17" fillId="0" borderId="52" xfId="0" applyFont="1" applyBorder="1" applyAlignment="1" applyProtection="1">
      <alignment horizontal="left" vertical="center" wrapText="1"/>
      <protection hidden="1"/>
    </xf>
    <xf numFmtId="0" fontId="17" fillId="0" borderId="40" xfId="0" applyFont="1" applyBorder="1" applyAlignment="1" applyProtection="1">
      <alignment horizontal="left" vertical="center" wrapText="1"/>
      <protection hidden="1"/>
    </xf>
    <xf numFmtId="0" fontId="17" fillId="0" borderId="10"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17" fillId="0" borderId="28" xfId="0" applyFont="1" applyBorder="1" applyAlignment="1" applyProtection="1">
      <alignment horizontal="left" vertical="center" wrapText="1"/>
      <protection hidden="1"/>
    </xf>
    <xf numFmtId="0" fontId="17" fillId="0" borderId="50" xfId="0" applyFont="1" applyBorder="1" applyAlignment="1" applyProtection="1">
      <alignment horizontal="left" vertical="center" wrapText="1"/>
      <protection hidden="1"/>
    </xf>
    <xf numFmtId="0" fontId="17" fillId="0" borderId="54" xfId="0" applyFont="1" applyBorder="1" applyAlignment="1" applyProtection="1">
      <alignment horizontal="left" vertical="center" wrapText="1"/>
      <protection hidden="1"/>
    </xf>
    <xf numFmtId="0" fontId="17" fillId="0" borderId="55" xfId="0" applyFont="1" applyBorder="1" applyAlignment="1" applyProtection="1">
      <alignment horizontal="left" vertical="center" wrapText="1"/>
      <protection hidden="1"/>
    </xf>
    <xf numFmtId="0" fontId="1" fillId="0" borderId="68" xfId="0" applyFont="1" applyBorder="1" applyAlignment="1" applyProtection="1">
      <alignment horizontal="center" vertical="center"/>
    </xf>
    <xf numFmtId="0" fontId="1" fillId="0" borderId="69" xfId="0" applyFont="1" applyBorder="1" applyAlignment="1" applyProtection="1">
      <alignment horizontal="center" vertical="center"/>
    </xf>
    <xf numFmtId="0" fontId="1" fillId="0" borderId="70" xfId="0" applyFont="1" applyBorder="1" applyAlignment="1" applyProtection="1">
      <alignment horizontal="center" vertical="center"/>
    </xf>
    <xf numFmtId="0" fontId="17" fillId="10" borderId="66" xfId="0" applyFont="1" applyFill="1" applyBorder="1" applyAlignment="1" applyProtection="1">
      <alignment horizontal="left" vertical="center" wrapText="1"/>
      <protection hidden="1"/>
    </xf>
    <xf numFmtId="0" fontId="17" fillId="10" borderId="52" xfId="0" applyFont="1" applyFill="1" applyBorder="1" applyAlignment="1" applyProtection="1">
      <alignment horizontal="left" vertical="center" wrapText="1"/>
      <protection hidden="1"/>
    </xf>
    <xf numFmtId="0" fontId="17" fillId="10" borderId="40" xfId="0" applyFont="1" applyFill="1" applyBorder="1" applyAlignment="1" applyProtection="1">
      <alignment horizontal="left" vertical="center" wrapText="1"/>
      <protection hidden="1"/>
    </xf>
    <xf numFmtId="0" fontId="38" fillId="0" borderId="48" xfId="0" applyFont="1" applyBorder="1" applyAlignment="1" applyProtection="1">
      <alignment horizontal="center" vertical="center" wrapText="1"/>
      <protection hidden="1"/>
    </xf>
    <xf numFmtId="0" fontId="38" fillId="0" borderId="0" xfId="0" applyFont="1" applyBorder="1" applyAlignment="1" applyProtection="1">
      <alignment horizontal="center" vertical="center" wrapText="1"/>
      <protection hidden="1"/>
    </xf>
    <xf numFmtId="0" fontId="17" fillId="0" borderId="67" xfId="0" applyFont="1" applyBorder="1" applyAlignment="1" applyProtection="1">
      <alignment horizontal="left" vertical="center" wrapText="1"/>
      <protection hidden="1"/>
    </xf>
    <xf numFmtId="0" fontId="17" fillId="0" borderId="64" xfId="0" applyFont="1" applyBorder="1" applyAlignment="1" applyProtection="1">
      <alignment horizontal="left" vertical="center" wrapText="1"/>
      <protection hidden="1"/>
    </xf>
    <xf numFmtId="0" fontId="17" fillId="0" borderId="65" xfId="0" applyFont="1" applyBorder="1" applyAlignment="1" applyProtection="1">
      <alignment horizontal="left" vertical="center" wrapText="1"/>
      <protection hidden="1"/>
    </xf>
    <xf numFmtId="0" fontId="17" fillId="0" borderId="60" xfId="0" applyFont="1" applyFill="1" applyBorder="1" applyAlignment="1" applyProtection="1">
      <alignment horizontal="left" vertical="center" wrapText="1"/>
      <protection hidden="1"/>
    </xf>
    <xf numFmtId="0" fontId="17" fillId="0" borderId="61" xfId="0" applyFont="1" applyFill="1" applyBorder="1" applyAlignment="1" applyProtection="1">
      <alignment horizontal="left" vertical="center" wrapText="1"/>
      <protection hidden="1"/>
    </xf>
    <xf numFmtId="0" fontId="17" fillId="0" borderId="67" xfId="0" applyFont="1" applyFill="1" applyBorder="1" applyAlignment="1" applyProtection="1">
      <alignment horizontal="left" vertical="center" wrapText="1"/>
      <protection hidden="1"/>
    </xf>
    <xf numFmtId="0" fontId="17" fillId="0" borderId="64" xfId="0" applyFont="1" applyFill="1" applyBorder="1" applyAlignment="1" applyProtection="1">
      <alignment horizontal="left" vertical="center" wrapText="1"/>
      <protection hidden="1"/>
    </xf>
    <xf numFmtId="0" fontId="17" fillId="0" borderId="65" xfId="0" applyFont="1" applyFill="1" applyBorder="1" applyAlignment="1" applyProtection="1">
      <alignment horizontal="left" vertical="center" wrapText="1"/>
      <protection hidden="1"/>
    </xf>
  </cellXfs>
  <cellStyles count="2">
    <cellStyle name="Hiperłącze" xfId="1" builtinId="8"/>
    <cellStyle name="Normalny" xfId="0" builtinId="0"/>
  </cellStyles>
  <dxfs count="85">
    <dxf>
      <font>
        <color theme="1"/>
      </font>
      <fill>
        <patternFill>
          <bgColor rgb="FF92D050"/>
        </patternFill>
      </fill>
    </dxf>
    <dxf>
      <font>
        <color theme="1"/>
      </font>
      <fill>
        <patternFill>
          <bgColor rgb="FF92D050"/>
        </patternFill>
      </fill>
    </dxf>
    <dxf>
      <font>
        <color theme="1"/>
      </font>
      <fill>
        <patternFill>
          <bgColor rgb="FF92D050"/>
        </patternFill>
      </fill>
    </dxf>
    <dxf>
      <font>
        <color rgb="FF92D050"/>
      </font>
      <border>
        <top/>
        <vertical/>
        <horizontal/>
      </border>
    </dxf>
    <dxf>
      <font>
        <color theme="1"/>
      </font>
      <fill>
        <patternFill>
          <bgColor rgb="FF92D050"/>
        </patternFill>
      </fill>
    </dxf>
    <dxf>
      <font>
        <color rgb="FF92D050"/>
      </font>
      <border>
        <top/>
        <vertical/>
        <horizontal/>
      </border>
    </dxf>
    <dxf>
      <font>
        <color theme="1"/>
      </font>
      <fill>
        <patternFill>
          <bgColor rgb="FF92D050"/>
        </patternFill>
      </fill>
    </dxf>
    <dxf>
      <font>
        <color rgb="FF92D050"/>
      </font>
      <border>
        <top/>
        <vertical/>
        <horizontal/>
      </border>
    </dxf>
    <dxf>
      <font>
        <color theme="1"/>
      </font>
      <fill>
        <patternFill>
          <bgColor rgb="FF92D050"/>
        </patternFill>
      </fill>
    </dxf>
    <dxf>
      <font>
        <color theme="1"/>
      </font>
      <fill>
        <patternFill>
          <bgColor rgb="FF92D050"/>
        </patternFill>
      </fill>
    </dxf>
    <dxf>
      <font>
        <color rgb="FF92D050"/>
      </font>
      <border>
        <top/>
        <vertical/>
        <horizontal/>
      </border>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b/>
        <i val="0"/>
        <strike val="0"/>
        <color rgb="FFFF0000"/>
      </font>
    </dxf>
    <dxf>
      <font>
        <color rgb="FFFF0000"/>
      </font>
      <fill>
        <patternFill>
          <bgColor theme="0"/>
        </patternFill>
      </fill>
      <border>
        <left style="thin">
          <color auto="1"/>
        </left>
        <right style="thin">
          <color auto="1"/>
        </right>
        <bottom style="thin">
          <color auto="1"/>
        </bottom>
        <vertical/>
        <horizontal/>
      </border>
    </dxf>
    <dxf>
      <font>
        <b/>
        <i/>
        <color rgb="FF92D050"/>
      </font>
    </dxf>
    <dxf>
      <fill>
        <patternFill>
          <bgColor rgb="FF92D050"/>
        </patternFill>
      </fill>
    </dxf>
    <dxf>
      <fill>
        <patternFill>
          <bgColor rgb="FF92D050"/>
        </patternFill>
      </fill>
    </dxf>
    <dxf>
      <fill>
        <patternFill>
          <bgColor rgb="FF92D050"/>
        </patternFill>
      </fill>
    </dxf>
    <dxf>
      <fill>
        <patternFill>
          <bgColor rgb="FF92D050"/>
        </patternFill>
      </fill>
    </dxf>
    <dxf>
      <font>
        <b/>
        <i/>
        <color rgb="FF92D050"/>
      </font>
    </dxf>
    <dxf>
      <font>
        <color rgb="FFFF0000"/>
      </font>
      <fill>
        <patternFill>
          <bgColor theme="0"/>
        </patternFill>
      </fill>
      <border>
        <bottom style="thin">
          <color auto="1"/>
        </bottom>
      </border>
    </dxf>
    <dxf>
      <font>
        <color rgb="FFFF0000"/>
      </font>
      <fill>
        <patternFill>
          <bgColor theme="0"/>
        </patternFill>
      </fill>
      <border>
        <bottom style="thin">
          <color auto="1"/>
        </bottom>
      </border>
    </dxf>
    <dxf>
      <font>
        <color rgb="FFFF0000"/>
      </font>
      <fill>
        <patternFill>
          <bgColor theme="0"/>
        </patternFill>
      </fill>
      <border>
        <top style="thin">
          <color auto="1"/>
        </top>
        <bottom style="thin">
          <color auto="1"/>
        </bottom>
        <vertical/>
        <horizontal/>
      </border>
    </dxf>
    <dxf>
      <font>
        <b/>
        <i/>
        <color rgb="FF92D050"/>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rgb="FFFF0000"/>
      </font>
      <fill>
        <patternFill>
          <bgColor theme="0"/>
        </patternFill>
      </fill>
      <border>
        <top style="thin">
          <color auto="1"/>
        </top>
        <bottom style="thin">
          <color auto="1"/>
        </bottom>
        <vertical/>
        <horizontal/>
      </border>
    </dxf>
    <dxf>
      <font>
        <color rgb="FFFF0000"/>
      </font>
      <fill>
        <patternFill>
          <bgColor theme="0"/>
        </patternFill>
      </fill>
      <border>
        <bottom style="thin">
          <color auto="1"/>
        </bottom>
      </border>
    </dxf>
    <dxf>
      <font>
        <color rgb="FF92D050"/>
      </font>
    </dxf>
    <dxf>
      <fill>
        <patternFill>
          <bgColor theme="0" tint="-0.14996795556505021"/>
        </patternFill>
      </fill>
    </dxf>
    <dxf>
      <font>
        <b/>
        <i/>
        <color rgb="FF92D050"/>
      </font>
    </dxf>
    <dxf>
      <font>
        <b/>
        <i/>
        <color rgb="FF92D050"/>
      </font>
    </dxf>
    <dxf>
      <font>
        <b/>
        <i/>
        <color rgb="FF92D050"/>
      </font>
    </dxf>
    <dxf>
      <font>
        <b/>
        <i/>
        <color rgb="FF92D050"/>
      </font>
    </dxf>
    <dxf>
      <font>
        <b/>
        <i/>
        <color rgb="FF92D050"/>
      </font>
    </dxf>
    <dxf>
      <font>
        <color rgb="FFFF0000"/>
      </font>
      <fill>
        <patternFill>
          <bgColor theme="0"/>
        </patternFill>
      </fill>
    </dxf>
    <dxf>
      <fill>
        <patternFill>
          <bgColor theme="0" tint="-0.14996795556505021"/>
        </patternFill>
      </fill>
    </dxf>
    <dxf>
      <fill>
        <patternFill>
          <bgColor rgb="FF92D050"/>
        </patternFill>
      </fill>
    </dxf>
    <dxf>
      <font>
        <b/>
        <i/>
        <color rgb="FF92D050"/>
      </font>
    </dxf>
    <dxf>
      <font>
        <b/>
        <i val="0"/>
      </font>
      <fill>
        <patternFill>
          <bgColor rgb="FFFF0000"/>
        </patternFill>
      </fill>
    </dxf>
    <dxf>
      <font>
        <color theme="0" tint="-0.14996795556505021"/>
      </font>
      <fill>
        <patternFill>
          <bgColor theme="0" tint="-0.14996795556505021"/>
        </patternFill>
      </fill>
    </dxf>
    <dxf>
      <fill>
        <patternFill>
          <bgColor theme="0"/>
        </patternFill>
      </fill>
    </dxf>
    <dxf>
      <font>
        <color rgb="FFFF0000"/>
      </font>
      <fill>
        <patternFill>
          <bgColor theme="0"/>
        </patternFill>
      </fill>
      <border>
        <top style="thin">
          <color auto="1"/>
        </top>
        <bottom style="thin">
          <color auto="1"/>
        </bottom>
        <vertical/>
        <horizontal/>
      </border>
    </dxf>
    <dxf>
      <fill>
        <patternFill>
          <bgColor rgb="FF92D050"/>
        </patternFill>
      </fill>
    </dxf>
    <dxf>
      <fill>
        <patternFill>
          <bgColor theme="0" tint="-0.14996795556505021"/>
        </patternFill>
      </fill>
    </dxf>
    <dxf>
      <font>
        <b/>
        <i/>
        <color rgb="FF92D050"/>
      </font>
    </dxf>
    <dxf>
      <font>
        <color rgb="FFFF0000"/>
      </font>
      <fill>
        <patternFill>
          <bgColor theme="0"/>
        </patternFill>
      </fill>
      <border>
        <top style="thin">
          <color auto="1"/>
        </top>
        <bottom style="thin">
          <color auto="1"/>
        </bottom>
      </border>
    </dxf>
    <dxf>
      <font>
        <color rgb="FFFF0000"/>
      </font>
      <fill>
        <patternFill>
          <bgColor theme="0"/>
        </patternFill>
      </fill>
      <border>
        <top style="thin">
          <color auto="1"/>
        </top>
        <bottom style="thin">
          <color auto="1"/>
        </bottom>
      </border>
    </dxf>
    <dxf>
      <font>
        <color rgb="FFFF0000"/>
      </font>
      <fill>
        <patternFill>
          <bgColor theme="0"/>
        </patternFill>
      </fill>
      <border>
        <top style="thin">
          <color auto="1"/>
        </top>
        <bottom style="thin">
          <color auto="1"/>
        </bottom>
      </border>
    </dxf>
    <dxf>
      <font>
        <color theme="0" tint="-0.14996795556505021"/>
      </font>
      <fill>
        <patternFill>
          <bgColor theme="0" tint="-0.14996795556505021"/>
        </patternFill>
      </fill>
      <border>
        <bottom/>
      </border>
    </dxf>
    <dxf>
      <fill>
        <patternFill>
          <bgColor rgb="FF92D050"/>
        </patternFill>
      </fill>
    </dxf>
    <dxf>
      <fill>
        <patternFill>
          <bgColor theme="0" tint="-0.14996795556505021"/>
        </patternFill>
      </fill>
      <border>
        <left style="thin">
          <color auto="1"/>
        </left>
        <vertical/>
        <horizontal/>
      </border>
    </dxf>
    <dxf>
      <fill>
        <patternFill>
          <bgColor rgb="FF92D050"/>
        </patternFill>
      </fill>
    </dxf>
    <dxf>
      <fill>
        <patternFill>
          <bgColor theme="0" tint="-0.14996795556505021"/>
        </patternFill>
      </fill>
      <border>
        <left style="thin">
          <color auto="1"/>
        </left>
        <right style="thin">
          <color auto="1"/>
        </right>
        <vertical/>
        <horizontal/>
      </border>
    </dxf>
    <dxf>
      <font>
        <color rgb="FFFF0000"/>
      </font>
      <fill>
        <patternFill>
          <bgColor theme="0"/>
        </patternFill>
      </fill>
      <border>
        <top style="thin">
          <color auto="1"/>
        </top>
        <bottom style="thin">
          <color auto="1"/>
        </bottom>
      </border>
    </dxf>
    <dxf>
      <font>
        <color rgb="FFFF0000"/>
      </font>
      <fill>
        <patternFill>
          <bgColor theme="0"/>
        </patternFill>
      </fill>
      <border>
        <top style="thin">
          <color auto="1"/>
        </top>
        <bottom style="thin">
          <color auto="1"/>
        </bottom>
      </border>
    </dxf>
    <dxf>
      <font>
        <b/>
        <i/>
        <color rgb="FF92D050"/>
      </font>
    </dxf>
    <dxf>
      <font>
        <b/>
        <i/>
        <color rgb="FF92D050"/>
      </font>
    </dxf>
    <dxf>
      <font>
        <b/>
        <i/>
        <color rgb="FF00B050"/>
      </font>
    </dxf>
    <dxf>
      <font>
        <b/>
        <i/>
        <color rgb="FF92D050"/>
      </font>
    </dxf>
    <dxf>
      <font>
        <b/>
        <i/>
        <color rgb="FF92D05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color rgb="FF92D050"/>
      </font>
    </dxf>
    <dxf>
      <font>
        <b/>
        <i/>
        <color rgb="FF92D05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Medium9"/>
  <colors>
    <mruColors>
      <color rgb="FF6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437029</xdr:colOff>
      <xdr:row>0</xdr:row>
      <xdr:rowOff>91336</xdr:rowOff>
    </xdr:from>
    <xdr:to>
      <xdr:col>11</xdr:col>
      <xdr:colOff>67235</xdr:colOff>
      <xdr:row>3</xdr:row>
      <xdr:rowOff>102543</xdr:rowOff>
    </xdr:to>
    <xdr:pic>
      <xdr:nvPicPr>
        <xdr:cNvPr id="5" name="Obraz 4" descr="Zestawienie logotypów zawierające od lewej: znak Funduszy Europejskich z podpisem Fundusze Europejskie dla Małopolski, flaga Unii Europejskiej z podpisem dofinansowane przez Unię Europejską oraz logotyp Województwa Małopolskiego." title="Zestawienie logotypów"/>
        <xdr:cNvPicPr/>
      </xdr:nvPicPr>
      <xdr:blipFill>
        <a:blip xmlns:r="http://schemas.openxmlformats.org/officeDocument/2006/relationships" r:embed="rId1"/>
        <a:stretch>
          <a:fillRect/>
        </a:stretch>
      </xdr:blipFill>
      <xdr:spPr>
        <a:xfrm>
          <a:off x="750180" y="91336"/>
          <a:ext cx="5854076" cy="66360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0070C0"/>
  </sheetPr>
  <dimension ref="A1:L55"/>
  <sheetViews>
    <sheetView showGridLines="0" tabSelected="1" zoomScaleNormal="100" workbookViewId="0">
      <selection activeCell="B25" sqref="B25:I27"/>
    </sheetView>
  </sheetViews>
  <sheetFormatPr defaultColWidth="0" defaultRowHeight="16.5" customHeight="1" zeroHeight="1" x14ac:dyDescent="0.3"/>
  <cols>
    <col min="1" max="1" width="4.7109375" style="1" customWidth="1"/>
    <col min="2" max="2" width="17.7109375" style="3" customWidth="1"/>
    <col min="3" max="3" width="6.5703125" style="1" customWidth="1"/>
    <col min="4" max="5" width="9.140625" style="1" customWidth="1"/>
    <col min="6" max="6" width="8.7109375" style="1" customWidth="1"/>
    <col min="7" max="8" width="9.140625" style="1" customWidth="1"/>
    <col min="9" max="9" width="16.85546875" style="1" customWidth="1"/>
    <col min="10" max="10" width="5.42578125" style="1" customWidth="1"/>
    <col min="11" max="12" width="0" style="1" hidden="1" customWidth="1"/>
    <col min="13" max="16384" width="5.42578125" style="1" hidden="1"/>
  </cols>
  <sheetData>
    <row r="1" spans="1:9" ht="16.5" customHeight="1" x14ac:dyDescent="0.3">
      <c r="B1" s="1"/>
    </row>
    <row r="2" spans="1:9" ht="16.5" customHeight="1" x14ac:dyDescent="0.3">
      <c r="A2" s="262" t="s">
        <v>2063</v>
      </c>
      <c r="B2" s="262"/>
      <c r="C2" s="262"/>
      <c r="D2" s="262"/>
      <c r="E2" s="262"/>
      <c r="F2" s="262"/>
      <c r="G2" s="262"/>
      <c r="H2" s="262"/>
      <c r="I2" s="262"/>
    </row>
    <row r="3" spans="1:9" ht="16.5" customHeight="1" x14ac:dyDescent="0.3">
      <c r="A3" s="2"/>
      <c r="B3" s="2"/>
      <c r="C3" s="2"/>
      <c r="D3" s="2"/>
      <c r="E3" s="2"/>
      <c r="F3" s="2"/>
      <c r="G3" s="2"/>
      <c r="H3" s="2"/>
      <c r="I3" s="2"/>
    </row>
    <row r="4" spans="1:9" ht="16.5" customHeight="1" x14ac:dyDescent="0.3">
      <c r="A4" s="21"/>
      <c r="B4" s="263" t="s">
        <v>2064</v>
      </c>
      <c r="C4" s="263"/>
      <c r="D4" s="263"/>
      <c r="E4" s="263"/>
      <c r="F4" s="263"/>
      <c r="G4" s="263"/>
      <c r="H4" s="263"/>
      <c r="I4" s="263"/>
    </row>
    <row r="5" spans="1:9" ht="16.5" customHeight="1" x14ac:dyDescent="0.3">
      <c r="A5" s="266"/>
      <c r="B5" s="264" t="s">
        <v>2413</v>
      </c>
      <c r="C5" s="264"/>
      <c r="D5" s="264"/>
      <c r="E5" s="264"/>
      <c r="F5" s="264"/>
      <c r="G5" s="264"/>
      <c r="H5" s="264"/>
      <c r="I5" s="264"/>
    </row>
    <row r="6" spans="1:9" ht="16.5" customHeight="1" x14ac:dyDescent="0.3">
      <c r="A6" s="266"/>
      <c r="B6" s="264"/>
      <c r="C6" s="264"/>
      <c r="D6" s="264"/>
      <c r="E6" s="264"/>
      <c r="F6" s="264"/>
      <c r="G6" s="264"/>
      <c r="H6" s="264"/>
      <c r="I6" s="264"/>
    </row>
    <row r="7" spans="1:9" ht="16.5" customHeight="1" x14ac:dyDescent="0.3">
      <c r="A7" s="266"/>
      <c r="B7" s="264"/>
      <c r="C7" s="264"/>
      <c r="D7" s="264"/>
      <c r="E7" s="264"/>
      <c r="F7" s="264"/>
      <c r="G7" s="264"/>
      <c r="H7" s="264"/>
      <c r="I7" s="264"/>
    </row>
    <row r="8" spans="1:9" ht="16.5" customHeight="1" x14ac:dyDescent="0.3">
      <c r="A8" s="266"/>
      <c r="B8" s="265" t="s">
        <v>2068</v>
      </c>
      <c r="C8" s="265"/>
      <c r="D8" s="265"/>
      <c r="E8" s="265"/>
      <c r="F8" s="265"/>
      <c r="G8" s="265"/>
      <c r="H8" s="265"/>
      <c r="I8" s="265"/>
    </row>
    <row r="9" spans="1:9" ht="16.5" customHeight="1" x14ac:dyDescent="0.3">
      <c r="A9" s="266"/>
      <c r="B9" s="4" t="s">
        <v>2069</v>
      </c>
      <c r="C9" s="5"/>
      <c r="D9" s="4" t="s">
        <v>2070</v>
      </c>
      <c r="E9" s="4"/>
      <c r="F9" s="4"/>
      <c r="G9" s="4"/>
      <c r="H9" s="4"/>
      <c r="I9" s="4"/>
    </row>
    <row r="10" spans="1:9" ht="16.5" customHeight="1" x14ac:dyDescent="0.3">
      <c r="A10" s="266"/>
      <c r="B10" s="265" t="s">
        <v>2448</v>
      </c>
      <c r="C10" s="265"/>
      <c r="D10" s="265"/>
      <c r="E10" s="265"/>
      <c r="F10" s="265"/>
      <c r="G10" s="265"/>
      <c r="H10" s="265"/>
      <c r="I10" s="265"/>
    </row>
    <row r="11" spans="1:9" ht="16.5" customHeight="1" x14ac:dyDescent="0.3">
      <c r="A11" s="266"/>
      <c r="B11" s="265"/>
      <c r="C11" s="265"/>
      <c r="D11" s="265"/>
      <c r="E11" s="265"/>
      <c r="F11" s="265"/>
      <c r="G11" s="265"/>
      <c r="H11" s="265"/>
      <c r="I11" s="265"/>
    </row>
    <row r="12" spans="1:9" ht="16.5" customHeight="1" x14ac:dyDescent="0.3">
      <c r="A12" s="266"/>
      <c r="B12" s="265"/>
      <c r="C12" s="265"/>
      <c r="D12" s="265"/>
      <c r="E12" s="265"/>
      <c r="F12" s="265"/>
      <c r="G12" s="265"/>
      <c r="H12" s="265"/>
      <c r="I12" s="265"/>
    </row>
    <row r="13" spans="1:9" ht="16.5" customHeight="1" x14ac:dyDescent="0.3">
      <c r="A13" s="266"/>
      <c r="B13" s="265"/>
      <c r="C13" s="265"/>
      <c r="D13" s="265"/>
      <c r="E13" s="265"/>
      <c r="F13" s="265"/>
      <c r="G13" s="265"/>
      <c r="H13" s="265"/>
      <c r="I13" s="265"/>
    </row>
    <row r="14" spans="1:9" ht="16.5" customHeight="1" x14ac:dyDescent="0.3">
      <c r="A14" s="266"/>
      <c r="B14" s="265"/>
      <c r="C14" s="265"/>
      <c r="D14" s="265"/>
      <c r="E14" s="265"/>
      <c r="F14" s="265"/>
      <c r="G14" s="265"/>
      <c r="H14" s="265"/>
      <c r="I14" s="265"/>
    </row>
    <row r="15" spans="1:9" ht="16.5" customHeight="1" x14ac:dyDescent="0.3">
      <c r="A15" s="266"/>
      <c r="B15" s="267" t="s">
        <v>2414</v>
      </c>
      <c r="C15" s="267"/>
      <c r="D15" s="267"/>
      <c r="E15" s="267"/>
      <c r="F15" s="267"/>
      <c r="G15" s="267"/>
      <c r="H15" s="267"/>
      <c r="I15" s="267"/>
    </row>
    <row r="16" spans="1:9" ht="16.5" customHeight="1" x14ac:dyDescent="0.3">
      <c r="A16" s="266"/>
      <c r="B16" s="267"/>
      <c r="C16" s="267"/>
      <c r="D16" s="267"/>
      <c r="E16" s="267"/>
      <c r="F16" s="267"/>
      <c r="G16" s="267"/>
      <c r="H16" s="267"/>
      <c r="I16" s="267"/>
    </row>
    <row r="17" spans="1:9" ht="16.5" customHeight="1" x14ac:dyDescent="0.3">
      <c r="A17" s="266"/>
      <c r="B17" s="267"/>
      <c r="C17" s="267"/>
      <c r="D17" s="267"/>
      <c r="E17" s="267"/>
      <c r="F17" s="267"/>
      <c r="G17" s="267"/>
      <c r="H17" s="267"/>
      <c r="I17" s="267"/>
    </row>
    <row r="18" spans="1:9" ht="16.5" customHeight="1" x14ac:dyDescent="0.3">
      <c r="A18" s="240"/>
      <c r="B18" s="267" t="s">
        <v>2415</v>
      </c>
      <c r="C18" s="267"/>
      <c r="D18" s="267"/>
      <c r="E18" s="267"/>
      <c r="F18" s="267"/>
      <c r="G18" s="267"/>
      <c r="H18" s="267"/>
      <c r="I18" s="267"/>
    </row>
    <row r="19" spans="1:9" ht="16.5" customHeight="1" x14ac:dyDescent="0.3">
      <c r="A19" s="21"/>
      <c r="B19" s="268" t="s">
        <v>2416</v>
      </c>
      <c r="C19" s="268"/>
      <c r="D19" s="268"/>
      <c r="E19" s="268"/>
      <c r="F19" s="268"/>
      <c r="G19" s="268"/>
      <c r="H19" s="268"/>
      <c r="I19" s="268"/>
    </row>
    <row r="20" spans="1:9" ht="16.5" customHeight="1" x14ac:dyDescent="0.3">
      <c r="A20" s="21"/>
      <c r="B20" s="267" t="s">
        <v>2417</v>
      </c>
      <c r="C20" s="267"/>
      <c r="D20" s="267"/>
      <c r="E20" s="267"/>
      <c r="F20" s="267"/>
      <c r="G20" s="267"/>
      <c r="H20" s="267"/>
      <c r="I20" s="267"/>
    </row>
    <row r="21" spans="1:9" ht="16.5" customHeight="1" x14ac:dyDescent="0.3">
      <c r="A21" s="240"/>
      <c r="B21" s="269" t="s">
        <v>2418</v>
      </c>
      <c r="C21" s="269"/>
      <c r="D21" s="269"/>
      <c r="E21" s="269"/>
      <c r="F21" s="269"/>
      <c r="G21" s="269"/>
      <c r="H21" s="269"/>
      <c r="I21" s="269"/>
    </row>
    <row r="22" spans="1:9" ht="16.5" customHeight="1" x14ac:dyDescent="0.3">
      <c r="A22" s="240"/>
      <c r="B22" s="269"/>
      <c r="C22" s="269"/>
      <c r="D22" s="269"/>
      <c r="E22" s="269"/>
      <c r="F22" s="269"/>
      <c r="G22" s="269"/>
      <c r="H22" s="269"/>
      <c r="I22" s="269"/>
    </row>
    <row r="23" spans="1:9" ht="16.5" customHeight="1" x14ac:dyDescent="0.3">
      <c r="A23" s="21"/>
      <c r="B23" s="267" t="s">
        <v>2425</v>
      </c>
      <c r="C23" s="267"/>
      <c r="D23" s="267"/>
      <c r="E23" s="267"/>
      <c r="F23" s="267"/>
      <c r="G23" s="267"/>
      <c r="H23" s="267"/>
      <c r="I23" s="267"/>
    </row>
    <row r="24" spans="1:9" ht="33" customHeight="1" x14ac:dyDescent="0.3">
      <c r="A24" s="34"/>
      <c r="B24" s="267" t="s">
        <v>2419</v>
      </c>
      <c r="C24" s="267"/>
      <c r="D24" s="267"/>
      <c r="E24" s="267"/>
      <c r="F24" s="267"/>
      <c r="G24" s="267"/>
      <c r="H24" s="267"/>
      <c r="I24" s="267"/>
    </row>
    <row r="25" spans="1:9" ht="16.5" customHeight="1" x14ac:dyDescent="0.3">
      <c r="A25" s="266"/>
      <c r="B25" s="267" t="s">
        <v>2450</v>
      </c>
      <c r="C25" s="267"/>
      <c r="D25" s="267"/>
      <c r="E25" s="267"/>
      <c r="F25" s="267"/>
      <c r="G25" s="267"/>
      <c r="H25" s="267"/>
      <c r="I25" s="267"/>
    </row>
    <row r="26" spans="1:9" ht="16.5" customHeight="1" x14ac:dyDescent="0.3">
      <c r="A26" s="266"/>
      <c r="B26" s="267"/>
      <c r="C26" s="267"/>
      <c r="D26" s="267"/>
      <c r="E26" s="267"/>
      <c r="F26" s="267"/>
      <c r="G26" s="267"/>
      <c r="H26" s="267"/>
      <c r="I26" s="267"/>
    </row>
    <row r="27" spans="1:9" ht="84.75" customHeight="1" x14ac:dyDescent="0.3">
      <c r="A27" s="266"/>
      <c r="B27" s="267"/>
      <c r="C27" s="267"/>
      <c r="D27" s="267"/>
      <c r="E27" s="267"/>
      <c r="F27" s="267"/>
      <c r="G27" s="267"/>
      <c r="H27" s="267"/>
      <c r="I27" s="267"/>
    </row>
    <row r="28" spans="1:9" ht="16.5" customHeight="1" x14ac:dyDescent="0.3">
      <c r="A28" s="3"/>
      <c r="B28" s="6"/>
      <c r="C28" s="6"/>
      <c r="D28" s="6"/>
      <c r="E28" s="6"/>
      <c r="F28" s="6"/>
      <c r="G28" s="6"/>
      <c r="H28" s="6"/>
      <c r="I28" s="6"/>
    </row>
    <row r="29" spans="1:9" ht="18" customHeight="1" x14ac:dyDescent="0.3">
      <c r="A29" s="3"/>
      <c r="B29" s="1"/>
      <c r="G29" s="262" t="s">
        <v>2052</v>
      </c>
      <c r="H29" s="262"/>
      <c r="I29" s="262"/>
    </row>
    <row r="30" spans="1:9" ht="16.5" hidden="1" customHeight="1" x14ac:dyDescent="0.3">
      <c r="A30" s="3"/>
      <c r="B30" s="1"/>
    </row>
    <row r="31" spans="1:9" ht="16.5" hidden="1" customHeight="1" x14ac:dyDescent="0.3">
      <c r="A31" s="3"/>
      <c r="B31" s="1"/>
    </row>
    <row r="32" spans="1:9" ht="16.5" hidden="1" customHeight="1" x14ac:dyDescent="0.3">
      <c r="A32" s="3"/>
      <c r="B32" s="1"/>
    </row>
    <row r="33" spans="1:12" ht="16.5" hidden="1" customHeight="1" x14ac:dyDescent="0.3">
      <c r="A33" s="3"/>
      <c r="B33" s="1"/>
    </row>
    <row r="34" spans="1:12" ht="16.5" hidden="1" customHeight="1" x14ac:dyDescent="0.3">
      <c r="A34" s="3"/>
      <c r="B34" s="1"/>
    </row>
    <row r="35" spans="1:12" ht="16.5" hidden="1" customHeight="1" x14ac:dyDescent="0.3">
      <c r="A35" s="3"/>
      <c r="B35" s="1"/>
    </row>
    <row r="36" spans="1:12" ht="16.5" hidden="1" customHeight="1" x14ac:dyDescent="0.3">
      <c r="A36" s="3"/>
      <c r="B36" s="1"/>
    </row>
    <row r="37" spans="1:12" ht="16.5" hidden="1" customHeight="1" x14ac:dyDescent="0.3">
      <c r="A37" s="3"/>
      <c r="C37" s="7"/>
      <c r="D37" s="7"/>
      <c r="E37" s="7"/>
      <c r="F37" s="7"/>
      <c r="G37" s="7"/>
      <c r="H37" s="7"/>
      <c r="I37" s="7"/>
    </row>
    <row r="38" spans="1:12" ht="16.5" hidden="1" customHeight="1" x14ac:dyDescent="0.3">
      <c r="A38" s="3"/>
      <c r="C38" s="7"/>
      <c r="D38" s="7"/>
      <c r="E38" s="7"/>
      <c r="F38" s="7"/>
      <c r="G38" s="7"/>
      <c r="H38" s="7"/>
      <c r="I38" s="7"/>
      <c r="J38" s="7"/>
      <c r="K38" s="7"/>
      <c r="L38" s="7"/>
    </row>
    <row r="39" spans="1:12" ht="16.5" hidden="1" customHeight="1" x14ac:dyDescent="0.3">
      <c r="A39" s="3"/>
      <c r="C39" s="7"/>
      <c r="D39" s="7"/>
      <c r="E39" s="7"/>
      <c r="F39" s="7"/>
      <c r="G39" s="7"/>
      <c r="H39" s="7"/>
      <c r="I39" s="7"/>
      <c r="J39" s="7"/>
      <c r="K39" s="7"/>
      <c r="L39" s="7"/>
    </row>
    <row r="40" spans="1:12" ht="16.5" hidden="1" customHeight="1" x14ac:dyDescent="0.3">
      <c r="C40" s="7"/>
      <c r="D40" s="7"/>
      <c r="E40" s="7"/>
      <c r="F40" s="7"/>
      <c r="G40" s="7"/>
      <c r="H40" s="7"/>
      <c r="I40" s="7"/>
      <c r="J40" s="7"/>
      <c r="K40" s="7"/>
      <c r="L40" s="7"/>
    </row>
    <row r="41" spans="1:12" ht="16.5" hidden="1" customHeight="1" x14ac:dyDescent="0.3">
      <c r="C41" s="7"/>
      <c r="D41" s="7"/>
      <c r="E41" s="7"/>
      <c r="F41" s="7"/>
      <c r="G41" s="7"/>
      <c r="H41" s="7"/>
      <c r="I41" s="7"/>
      <c r="J41" s="7"/>
      <c r="K41" s="7"/>
      <c r="L41" s="7"/>
    </row>
    <row r="42" spans="1:12" ht="16.5" hidden="1" customHeight="1" x14ac:dyDescent="0.3">
      <c r="C42" s="7"/>
      <c r="D42" s="7"/>
      <c r="E42" s="7"/>
      <c r="F42" s="7"/>
      <c r="G42" s="7"/>
      <c r="H42" s="7"/>
      <c r="I42" s="7"/>
      <c r="J42" s="7"/>
      <c r="K42" s="7"/>
      <c r="L42" s="7"/>
    </row>
    <row r="43" spans="1:12" ht="16.5" hidden="1" customHeight="1" x14ac:dyDescent="0.3">
      <c r="C43" s="7"/>
      <c r="D43" s="7"/>
      <c r="E43" s="7"/>
      <c r="F43" s="7"/>
      <c r="G43" s="7"/>
      <c r="H43" s="7"/>
      <c r="I43" s="7"/>
      <c r="J43" s="7"/>
      <c r="K43" s="7"/>
      <c r="L43" s="7"/>
    </row>
    <row r="44" spans="1:12" ht="16.5" hidden="1" customHeight="1" x14ac:dyDescent="0.3">
      <c r="J44" s="7"/>
      <c r="K44" s="7"/>
      <c r="L44" s="7"/>
    </row>
    <row r="45" spans="1:12" ht="16.5" hidden="1" customHeight="1" x14ac:dyDescent="0.3"/>
    <row r="46" spans="1:12" ht="16.5" hidden="1" customHeight="1" x14ac:dyDescent="0.3"/>
    <row r="47" spans="1:12" ht="16.5" hidden="1" customHeight="1" x14ac:dyDescent="0.3"/>
    <row r="48" spans="1:12" ht="16.5" hidden="1" customHeight="1" x14ac:dyDescent="0.3"/>
    <row r="49" ht="16.5" hidden="1" customHeight="1" x14ac:dyDescent="0.3"/>
    <row r="50" ht="16.5" hidden="1" customHeight="1" x14ac:dyDescent="0.3"/>
    <row r="51" ht="16.5" hidden="1" customHeight="1" x14ac:dyDescent="0.3"/>
    <row r="52" ht="16.5" hidden="1" customHeight="1" x14ac:dyDescent="0.3"/>
    <row r="53" ht="16.5" hidden="1" customHeight="1" x14ac:dyDescent="0.3"/>
    <row r="54" ht="16.5" hidden="1" customHeight="1" x14ac:dyDescent="0.3"/>
    <row r="55" ht="16.5" hidden="1" customHeight="1" x14ac:dyDescent="0.3"/>
  </sheetData>
  <sheetProtection algorithmName="SHA-512" hashValue="Ik679dw4yufYvCNBJnUl4wiBcoVMA4Y3q5gVR53tQG9MjBKAhqJguXyZeOQDZ8U83cMrnAeZZYYAhJis5+wvXQ==" saltValue="g1BESS8cBqdE92UTGm77mg==" spinCount="100000" sheet="1" objects="1" scenarios="1" selectLockedCells="1"/>
  <mergeCells count="19">
    <mergeCell ref="A15:A17"/>
    <mergeCell ref="G29:I29"/>
    <mergeCell ref="B23:I23"/>
    <mergeCell ref="B18:I18"/>
    <mergeCell ref="B15:I17"/>
    <mergeCell ref="B19:I19"/>
    <mergeCell ref="B20:I20"/>
    <mergeCell ref="B25:I27"/>
    <mergeCell ref="A25:A27"/>
    <mergeCell ref="B24:I24"/>
    <mergeCell ref="B21:I22"/>
    <mergeCell ref="A2:I2"/>
    <mergeCell ref="B4:I4"/>
    <mergeCell ref="B5:I7"/>
    <mergeCell ref="B8:I8"/>
    <mergeCell ref="B10:I14"/>
    <mergeCell ref="A5:A7"/>
    <mergeCell ref="A8:A9"/>
    <mergeCell ref="A10:A14"/>
  </mergeCells>
  <pageMargins left="0.19685039370078741" right="0.19685039370078741"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0070C0"/>
  </sheetPr>
  <dimension ref="A1:O100"/>
  <sheetViews>
    <sheetView showGridLines="0" zoomScale="73" zoomScaleNormal="73" workbookViewId="0">
      <selection activeCell="B6" sqref="B6:L6"/>
    </sheetView>
  </sheetViews>
  <sheetFormatPr defaultColWidth="0" defaultRowHeight="16.5" zeroHeight="1" x14ac:dyDescent="0.3"/>
  <cols>
    <col min="1" max="1" width="4.7109375" style="9" customWidth="1"/>
    <col min="2" max="2" width="10.140625" style="1" customWidth="1"/>
    <col min="3" max="3" width="7.140625" style="1" customWidth="1"/>
    <col min="4" max="4" width="8.7109375" style="1" customWidth="1"/>
    <col min="5" max="5" width="11.42578125" style="1" customWidth="1"/>
    <col min="6" max="6" width="5.28515625" style="1" customWidth="1"/>
    <col min="7" max="7" width="2.28515625" style="1" hidden="1" customWidth="1"/>
    <col min="8" max="8" width="18.7109375" style="1" customWidth="1"/>
    <col min="9" max="10" width="8.7109375" style="1" customWidth="1"/>
    <col min="11" max="11" width="14" style="1" customWidth="1"/>
    <col min="12" max="12" width="4.28515625" style="1" customWidth="1"/>
    <col min="13" max="13" width="2.85546875" style="9" customWidth="1"/>
    <col min="14" max="14" width="9.140625" style="9" hidden="1" customWidth="1"/>
    <col min="15" max="15" width="0" style="9" hidden="1" customWidth="1"/>
    <col min="16" max="16384" width="9.140625" style="9" hidden="1"/>
  </cols>
  <sheetData>
    <row r="1" spans="2:15" ht="15" customHeight="1" x14ac:dyDescent="0.3">
      <c r="B1" s="8"/>
      <c r="C1" s="8"/>
      <c r="D1" s="8"/>
      <c r="E1" s="8"/>
      <c r="F1" s="8"/>
      <c r="G1" s="8"/>
      <c r="H1" s="8"/>
      <c r="I1" s="8"/>
      <c r="J1" s="8"/>
      <c r="K1" s="8"/>
      <c r="L1" s="8"/>
    </row>
    <row r="2" spans="2:15" ht="21.95" customHeight="1" x14ac:dyDescent="0.3">
      <c r="B2" s="8"/>
      <c r="C2" s="8"/>
      <c r="D2" s="8"/>
      <c r="E2" s="8"/>
      <c r="F2" s="8"/>
      <c r="G2" s="8"/>
      <c r="H2" s="261"/>
      <c r="I2" s="261"/>
      <c r="J2" s="8"/>
      <c r="K2" s="8"/>
      <c r="L2" s="8"/>
    </row>
    <row r="3" spans="2:15" ht="14.25" customHeight="1" thickBot="1" x14ac:dyDescent="0.35">
      <c r="B3" s="8"/>
      <c r="C3" s="8"/>
      <c r="D3" s="8"/>
      <c r="E3" s="8"/>
      <c r="F3" s="8"/>
      <c r="G3" s="8"/>
      <c r="H3" s="8"/>
      <c r="I3" s="8"/>
      <c r="J3" s="8"/>
      <c r="K3" s="8"/>
      <c r="L3" s="8"/>
    </row>
    <row r="4" spans="2:15" ht="29.25" customHeight="1" x14ac:dyDescent="0.25">
      <c r="B4" s="293" t="s">
        <v>2451</v>
      </c>
      <c r="C4" s="294"/>
      <c r="D4" s="294"/>
      <c r="E4" s="294"/>
      <c r="F4" s="294"/>
      <c r="G4" s="294"/>
      <c r="H4" s="294"/>
      <c r="I4" s="294"/>
      <c r="J4" s="294"/>
      <c r="K4" s="294"/>
      <c r="L4" s="295"/>
      <c r="O4"/>
    </row>
    <row r="5" spans="2:15" ht="21.95" customHeight="1" thickBot="1" x14ac:dyDescent="0.3">
      <c r="B5" s="296"/>
      <c r="C5" s="297"/>
      <c r="D5" s="297"/>
      <c r="E5" s="297"/>
      <c r="F5" s="297"/>
      <c r="G5" s="297"/>
      <c r="H5" s="297"/>
      <c r="I5" s="297"/>
      <c r="J5" s="297"/>
      <c r="K5" s="297"/>
      <c r="L5" s="298"/>
      <c r="O5"/>
    </row>
    <row r="6" spans="2:15" ht="21.95" customHeight="1" thickBot="1" x14ac:dyDescent="0.3">
      <c r="B6" s="300" t="s">
        <v>2237</v>
      </c>
      <c r="C6" s="301"/>
      <c r="D6" s="301"/>
      <c r="E6" s="301"/>
      <c r="F6" s="301"/>
      <c r="G6" s="301"/>
      <c r="H6" s="301"/>
      <c r="I6" s="301"/>
      <c r="J6" s="301"/>
      <c r="K6" s="301"/>
      <c r="L6" s="302"/>
      <c r="O6"/>
    </row>
    <row r="7" spans="2:15" ht="21.95" customHeight="1" x14ac:dyDescent="0.25">
      <c r="B7" s="303" t="s">
        <v>2411</v>
      </c>
      <c r="C7" s="304"/>
      <c r="D7" s="304"/>
      <c r="E7" s="304"/>
      <c r="F7" s="304"/>
      <c r="G7" s="304"/>
      <c r="H7" s="304"/>
      <c r="I7" s="304"/>
      <c r="J7" s="304"/>
      <c r="K7" s="304"/>
      <c r="L7" s="305"/>
      <c r="O7"/>
    </row>
    <row r="8" spans="2:15" ht="21.95" customHeight="1" x14ac:dyDescent="0.25">
      <c r="B8" s="306"/>
      <c r="C8" s="307"/>
      <c r="D8" s="307"/>
      <c r="E8" s="307"/>
      <c r="F8" s="307"/>
      <c r="G8" s="307"/>
      <c r="H8" s="307"/>
      <c r="I8" s="307"/>
      <c r="J8" s="307"/>
      <c r="K8" s="307"/>
      <c r="L8" s="308"/>
      <c r="O8"/>
    </row>
    <row r="9" spans="2:15" ht="21.95" customHeight="1" x14ac:dyDescent="0.25">
      <c r="B9" s="306"/>
      <c r="C9" s="307"/>
      <c r="D9" s="307"/>
      <c r="E9" s="307"/>
      <c r="F9" s="307"/>
      <c r="G9" s="307"/>
      <c r="H9" s="307"/>
      <c r="I9" s="307"/>
      <c r="J9" s="307"/>
      <c r="K9" s="307"/>
      <c r="L9" s="308"/>
      <c r="O9"/>
    </row>
    <row r="10" spans="2:15" ht="21.95" customHeight="1" x14ac:dyDescent="0.25">
      <c r="B10" s="306"/>
      <c r="C10" s="307"/>
      <c r="D10" s="307"/>
      <c r="E10" s="307"/>
      <c r="F10" s="307"/>
      <c r="G10" s="307"/>
      <c r="H10" s="307"/>
      <c r="I10" s="307"/>
      <c r="J10" s="307"/>
      <c r="K10" s="307"/>
      <c r="L10" s="308"/>
      <c r="O10"/>
    </row>
    <row r="11" spans="2:15" ht="21.95" customHeight="1" thickBot="1" x14ac:dyDescent="0.3">
      <c r="B11" s="309"/>
      <c r="C11" s="310"/>
      <c r="D11" s="310"/>
      <c r="E11" s="310"/>
      <c r="F11" s="310"/>
      <c r="G11" s="310"/>
      <c r="H11" s="310"/>
      <c r="I11" s="310"/>
      <c r="J11" s="310"/>
      <c r="K11" s="310"/>
      <c r="L11" s="311"/>
      <c r="O11"/>
    </row>
    <row r="12" spans="2:15" s="10" customFormat="1" ht="21.95" customHeight="1" x14ac:dyDescent="0.25">
      <c r="B12" s="315" t="s">
        <v>0</v>
      </c>
      <c r="C12" s="316"/>
      <c r="D12" s="316"/>
      <c r="E12" s="316"/>
      <c r="F12" s="316"/>
      <c r="G12" s="316"/>
      <c r="H12" s="316"/>
      <c r="I12" s="316"/>
      <c r="J12" s="316"/>
      <c r="K12" s="316"/>
      <c r="L12" s="317"/>
      <c r="O12"/>
    </row>
    <row r="13" spans="2:15" s="10" customFormat="1" ht="21.95" customHeight="1" x14ac:dyDescent="0.2">
      <c r="B13" s="318" t="str">
        <f>IF('STRONA 3'!C3&lt;&gt;"","","UWAGA! Okładka (ta strona) nie podlega edycji i będzie uzupełniana automatycznie wraz z uzupełnianiem kolejnych stron wniosku.")</f>
        <v>UWAGA! Okładka (ta strona) nie podlega edycji i będzie uzupełniana automatycznie wraz z uzupełnianiem kolejnych stron wniosku.</v>
      </c>
      <c r="C13" s="319"/>
      <c r="D13" s="319"/>
      <c r="E13" s="319"/>
      <c r="F13" s="319"/>
      <c r="G13" s="319"/>
      <c r="H13" s="319"/>
      <c r="I13" s="319"/>
      <c r="J13" s="319"/>
      <c r="K13" s="319"/>
      <c r="L13" s="320"/>
    </row>
    <row r="14" spans="2:15" ht="21.95" customHeight="1" x14ac:dyDescent="0.25">
      <c r="B14" s="318"/>
      <c r="C14" s="319"/>
      <c r="D14" s="319"/>
      <c r="E14" s="319"/>
      <c r="F14" s="319"/>
      <c r="G14" s="319"/>
      <c r="H14" s="319"/>
      <c r="I14" s="319"/>
      <c r="J14" s="319"/>
      <c r="K14" s="319"/>
      <c r="L14" s="320"/>
    </row>
    <row r="15" spans="2:15" ht="21.95" customHeight="1" x14ac:dyDescent="0.25">
      <c r="B15" s="321"/>
      <c r="C15" s="322"/>
      <c r="D15" s="322"/>
      <c r="E15" s="322"/>
      <c r="F15" s="322"/>
      <c r="G15" s="322"/>
      <c r="H15" s="322"/>
      <c r="I15" s="322"/>
      <c r="J15" s="322"/>
      <c r="K15" s="322"/>
      <c r="L15" s="323"/>
    </row>
    <row r="16" spans="2:15" s="57" customFormat="1" ht="21.95" customHeight="1" x14ac:dyDescent="0.25">
      <c r="B16" s="299" t="s">
        <v>1</v>
      </c>
      <c r="C16" s="273"/>
      <c r="D16" s="273"/>
      <c r="E16" s="273"/>
      <c r="F16" s="273"/>
      <c r="G16" s="273"/>
      <c r="H16" s="273"/>
      <c r="I16" s="273"/>
      <c r="J16" s="273"/>
      <c r="K16" s="273"/>
      <c r="L16" s="274"/>
    </row>
    <row r="17" spans="2:12" s="57" customFormat="1" ht="21.95" customHeight="1" x14ac:dyDescent="0.25">
      <c r="B17" s="288" t="s">
        <v>2352</v>
      </c>
      <c r="C17" s="289"/>
      <c r="D17" s="289"/>
      <c r="E17" s="289"/>
      <c r="F17" s="289"/>
      <c r="G17" s="289"/>
      <c r="H17" s="289"/>
      <c r="I17" s="289"/>
      <c r="J17" s="289"/>
      <c r="K17" s="289"/>
      <c r="L17" s="290"/>
    </row>
    <row r="18" spans="2:12" s="57" customFormat="1" ht="21.95" customHeight="1" x14ac:dyDescent="0.25">
      <c r="B18" s="213" t="s">
        <v>2</v>
      </c>
      <c r="C18" s="275" t="str">
        <f>IF('STRONA 3'!C3=0,"",'STRONA 3'!C3)</f>
        <v/>
      </c>
      <c r="D18" s="275"/>
      <c r="E18" s="275"/>
      <c r="F18" s="275"/>
      <c r="G18" s="67"/>
      <c r="H18" s="66" t="s">
        <v>3</v>
      </c>
      <c r="I18" s="272" t="str">
        <f>IF('STRONA 3'!C4=0,"",'STRONA 3'!C4)</f>
        <v/>
      </c>
      <c r="J18" s="272"/>
      <c r="K18" s="272"/>
      <c r="L18" s="276"/>
    </row>
    <row r="19" spans="2:12" s="57" customFormat="1" ht="29.25" customHeight="1" x14ac:dyDescent="0.25">
      <c r="B19" s="213" t="s">
        <v>4</v>
      </c>
      <c r="C19" s="272" t="str">
        <f>IF('STRONA 3'!C5=0,"",'STRONA 3'!C5)</f>
        <v/>
      </c>
      <c r="D19" s="272"/>
      <c r="E19" s="272"/>
      <c r="F19" s="272"/>
      <c r="G19" s="67"/>
      <c r="H19" s="68" t="s">
        <v>2376</v>
      </c>
      <c r="I19" s="277" t="str">
        <f>IF('STRONA 3'!E8="- wybierz -","",'STRONA 3'!E8)</f>
        <v/>
      </c>
      <c r="J19" s="277"/>
      <c r="K19" s="277"/>
      <c r="L19" s="278"/>
    </row>
    <row r="20" spans="2:12" s="57" customFormat="1" ht="21.95" customHeight="1" x14ac:dyDescent="0.25">
      <c r="B20" s="288" t="s">
        <v>12</v>
      </c>
      <c r="C20" s="289"/>
      <c r="D20" s="289"/>
      <c r="E20" s="289"/>
      <c r="F20" s="289"/>
      <c r="G20" s="289"/>
      <c r="H20" s="289"/>
      <c r="I20" s="289"/>
      <c r="J20" s="289"/>
      <c r="K20" s="289"/>
      <c r="L20" s="290"/>
    </row>
    <row r="21" spans="2:12" s="57" customFormat="1" ht="35.25" customHeight="1" x14ac:dyDescent="0.25">
      <c r="B21" s="270" t="s">
        <v>11</v>
      </c>
      <c r="C21" s="271"/>
      <c r="D21" s="287"/>
      <c r="E21" s="312" t="str">
        <f>IF('STRONA 3'!E15="- wybierz -","",'STRONA 3'!E15)</f>
        <v/>
      </c>
      <c r="F21" s="313"/>
      <c r="G21" s="313"/>
      <c r="H21" s="313"/>
      <c r="I21" s="313"/>
      <c r="J21" s="313"/>
      <c r="K21" s="313"/>
      <c r="L21" s="314"/>
    </row>
    <row r="22" spans="2:12" s="57" customFormat="1" ht="21.95" customHeight="1" x14ac:dyDescent="0.25">
      <c r="B22" s="213" t="s">
        <v>2</v>
      </c>
      <c r="C22" s="275" t="str">
        <f>IF('STRONA 3'!E17=0,"",'STRONA 3'!E17)</f>
        <v/>
      </c>
      <c r="D22" s="275"/>
      <c r="E22" s="275"/>
      <c r="F22" s="275"/>
      <c r="G22" s="67"/>
      <c r="H22" s="66" t="s">
        <v>3</v>
      </c>
      <c r="I22" s="272" t="str">
        <f>IF('STRONA 3'!E18=0,"",'STRONA 3'!E18)</f>
        <v/>
      </c>
      <c r="J22" s="272"/>
      <c r="K22" s="272"/>
      <c r="L22" s="276"/>
    </row>
    <row r="23" spans="2:12" s="57" customFormat="1" ht="21.95" customHeight="1" x14ac:dyDescent="0.25">
      <c r="B23" s="283" t="s">
        <v>6</v>
      </c>
      <c r="C23" s="284"/>
      <c r="D23" s="284"/>
      <c r="E23" s="284"/>
      <c r="F23" s="279" t="str">
        <f>IF('STRONA 3'!E20=0,"",'STRONA 3'!E20)</f>
        <v/>
      </c>
      <c r="G23" s="279"/>
      <c r="H23" s="279"/>
      <c r="I23" s="279"/>
      <c r="J23" s="279"/>
      <c r="K23" s="279"/>
      <c r="L23" s="280"/>
    </row>
    <row r="24" spans="2:12" s="57" customFormat="1" ht="21.95" customHeight="1" x14ac:dyDescent="0.25">
      <c r="B24" s="285"/>
      <c r="C24" s="286"/>
      <c r="D24" s="286"/>
      <c r="E24" s="286"/>
      <c r="F24" s="281"/>
      <c r="G24" s="281"/>
      <c r="H24" s="281"/>
      <c r="I24" s="281"/>
      <c r="J24" s="281"/>
      <c r="K24" s="281"/>
      <c r="L24" s="282"/>
    </row>
    <row r="25" spans="2:12" s="59" customFormat="1" ht="21.95" customHeight="1" x14ac:dyDescent="0.25">
      <c r="B25" s="214" t="s">
        <v>8</v>
      </c>
      <c r="C25" s="273" t="str">
        <f>IF('STRONA 3'!C23=0,"",'STRONA 3'!C23)</f>
        <v/>
      </c>
      <c r="D25" s="273"/>
      <c r="E25" s="273"/>
      <c r="F25" s="273"/>
      <c r="G25" s="67"/>
      <c r="H25" s="66" t="s">
        <v>7</v>
      </c>
      <c r="I25" s="273" t="str">
        <f>IF('STRONA 3'!I23=0,"",'STRONA 3'!I23)</f>
        <v/>
      </c>
      <c r="J25" s="273"/>
      <c r="K25" s="273"/>
      <c r="L25" s="274"/>
    </row>
    <row r="26" spans="2:12" s="58" customFormat="1" ht="21.95" customHeight="1" x14ac:dyDescent="0.25">
      <c r="B26" s="288" t="s">
        <v>2056</v>
      </c>
      <c r="C26" s="289"/>
      <c r="D26" s="289"/>
      <c r="E26" s="289"/>
      <c r="F26" s="289"/>
      <c r="G26" s="289"/>
      <c r="H26" s="289"/>
      <c r="I26" s="289"/>
      <c r="J26" s="289"/>
      <c r="K26" s="70"/>
      <c r="L26" s="215">
        <f>IFERROR((L28+F29+L29+F30+L30+F31+L31+L32),"0")</f>
        <v>0</v>
      </c>
    </row>
    <row r="27" spans="2:12" s="57" customFormat="1" ht="21.95" customHeight="1" x14ac:dyDescent="0.25">
      <c r="B27" s="288" t="s">
        <v>2368</v>
      </c>
      <c r="C27" s="289"/>
      <c r="D27" s="289"/>
      <c r="E27" s="289"/>
      <c r="F27" s="289"/>
      <c r="G27" s="289"/>
      <c r="H27" s="289"/>
      <c r="I27" s="289"/>
      <c r="J27" s="289"/>
      <c r="K27" s="289"/>
      <c r="L27" s="290"/>
    </row>
    <row r="28" spans="2:12" s="57" customFormat="1" ht="30" customHeight="1" x14ac:dyDescent="0.25">
      <c r="B28" s="299" t="s">
        <v>2377</v>
      </c>
      <c r="C28" s="273"/>
      <c r="D28" s="273"/>
      <c r="E28" s="273"/>
      <c r="F28" s="216" t="str">
        <f>'STRONA 5'!F27</f>
        <v>0</v>
      </c>
      <c r="G28" s="212"/>
      <c r="H28" s="291" t="s">
        <v>5</v>
      </c>
      <c r="I28" s="273"/>
      <c r="J28" s="273"/>
      <c r="K28" s="292"/>
      <c r="L28" s="215" t="str">
        <f>'STRONA 5'!F28</f>
        <v>0</v>
      </c>
    </row>
    <row r="29" spans="2:12" s="57" customFormat="1" ht="30" customHeight="1" x14ac:dyDescent="0.25">
      <c r="B29" s="270" t="s">
        <v>2220</v>
      </c>
      <c r="C29" s="271"/>
      <c r="D29" s="271"/>
      <c r="E29" s="271"/>
      <c r="F29" s="69">
        <f>'STRONA 5'!F36</f>
        <v>0</v>
      </c>
      <c r="G29" s="212"/>
      <c r="H29" s="291" t="s">
        <v>2429</v>
      </c>
      <c r="I29" s="273"/>
      <c r="J29" s="273"/>
      <c r="K29" s="273"/>
      <c r="L29" s="215">
        <f>'STRONA 7'!G30</f>
        <v>0</v>
      </c>
    </row>
    <row r="30" spans="2:12" s="57" customFormat="1" ht="30" customHeight="1" x14ac:dyDescent="0.25">
      <c r="B30" s="330" t="s">
        <v>2378</v>
      </c>
      <c r="C30" s="329"/>
      <c r="D30" s="329"/>
      <c r="E30" s="329"/>
      <c r="F30" s="228">
        <f>'STRONA 7'!G11</f>
        <v>0</v>
      </c>
      <c r="G30" s="212"/>
      <c r="H30" s="328" t="s">
        <v>2379</v>
      </c>
      <c r="I30" s="329"/>
      <c r="J30" s="329"/>
      <c r="K30" s="329"/>
      <c r="L30" s="229">
        <f>'STRONA 7'!G16</f>
        <v>0</v>
      </c>
    </row>
    <row r="31" spans="2:12" s="57" customFormat="1" ht="30" customHeight="1" x14ac:dyDescent="0.25">
      <c r="B31" s="324" t="s">
        <v>2380</v>
      </c>
      <c r="C31" s="325"/>
      <c r="D31" s="325"/>
      <c r="E31" s="325"/>
      <c r="F31" s="69">
        <f>'STRONA 7'!G23</f>
        <v>0</v>
      </c>
      <c r="G31" s="250"/>
      <c r="H31" s="326" t="s">
        <v>2381</v>
      </c>
      <c r="I31" s="326"/>
      <c r="J31" s="326"/>
      <c r="K31" s="326"/>
      <c r="L31" s="215">
        <f>'STRONA 7'!G36</f>
        <v>0</v>
      </c>
    </row>
    <row r="32" spans="2:12" s="57" customFormat="1" ht="30" customHeight="1" thickBot="1" x14ac:dyDescent="0.3">
      <c r="B32" s="331" t="s">
        <v>2430</v>
      </c>
      <c r="C32" s="332"/>
      <c r="D32" s="332"/>
      <c r="E32" s="332"/>
      <c r="F32" s="247">
        <f>'STRONA 6'!S24</f>
        <v>0</v>
      </c>
      <c r="G32" s="248"/>
      <c r="H32" s="333" t="s">
        <v>2431</v>
      </c>
      <c r="I32" s="333"/>
      <c r="J32" s="333"/>
      <c r="K32" s="333"/>
      <c r="L32" s="249">
        <f>'STRONA 6'!I24</f>
        <v>0</v>
      </c>
    </row>
    <row r="33" spans="2:13" ht="21.95" customHeight="1" x14ac:dyDescent="0.25">
      <c r="B33" s="327" t="str">
        <f>IF('STRONA 10'!K20=1,"WNIOSEK WYMAGA UZUPEŁNIENIA - SZCZEGÓŁY NA STRONIE NR 10","")</f>
        <v>WNIOSEK WYMAGA UZUPEŁNIENIA - SZCZEGÓŁY NA STRONIE NR 10</v>
      </c>
      <c r="C33" s="327"/>
      <c r="D33" s="327"/>
      <c r="E33" s="327"/>
      <c r="F33" s="327"/>
      <c r="G33" s="327"/>
      <c r="H33" s="327"/>
      <c r="I33" s="327"/>
      <c r="J33" s="327"/>
      <c r="K33" s="327"/>
      <c r="L33" s="327"/>
    </row>
    <row r="34" spans="2:13" hidden="1" x14ac:dyDescent="0.3">
      <c r="B34" s="8"/>
      <c r="C34" s="8"/>
      <c r="D34" s="8"/>
      <c r="E34" s="8"/>
      <c r="F34" s="8"/>
      <c r="G34" s="8"/>
      <c r="H34" s="8"/>
      <c r="I34" s="8"/>
      <c r="J34" s="8"/>
      <c r="K34" s="8"/>
      <c r="L34" s="8"/>
    </row>
    <row r="35" spans="2:13" hidden="1" x14ac:dyDescent="0.3"/>
    <row r="36" spans="2:13" hidden="1" x14ac:dyDescent="0.3"/>
    <row r="37" spans="2:13" hidden="1" x14ac:dyDescent="0.3"/>
    <row r="38" spans="2:13" hidden="1" x14ac:dyDescent="0.3">
      <c r="M38" s="12"/>
    </row>
    <row r="39" spans="2:13" hidden="1" x14ac:dyDescent="0.3">
      <c r="M39" s="12"/>
    </row>
    <row r="40" spans="2:13" hidden="1" x14ac:dyDescent="0.3">
      <c r="M40" s="12"/>
    </row>
    <row r="41" spans="2:13" hidden="1" x14ac:dyDescent="0.3">
      <c r="M41" s="12"/>
    </row>
    <row r="42" spans="2:13" hidden="1" x14ac:dyDescent="0.3">
      <c r="M42" s="12"/>
    </row>
    <row r="43" spans="2:13" hidden="1" x14ac:dyDescent="0.3">
      <c r="M43" s="12"/>
    </row>
    <row r="44" spans="2:13" hidden="1" x14ac:dyDescent="0.3">
      <c r="M44" s="12"/>
    </row>
    <row r="45" spans="2:13" hidden="1" x14ac:dyDescent="0.3">
      <c r="M45" s="12"/>
    </row>
    <row r="46" spans="2:13" hidden="1" x14ac:dyDescent="0.3">
      <c r="M46" s="12"/>
    </row>
    <row r="47" spans="2:13" hidden="1" x14ac:dyDescent="0.3">
      <c r="M47" s="12"/>
    </row>
    <row r="48" spans="2:13" hidden="1" x14ac:dyDescent="0.3">
      <c r="M48" s="12"/>
    </row>
    <row r="49" spans="13:14" hidden="1" x14ac:dyDescent="0.3">
      <c r="M49" s="13"/>
    </row>
    <row r="50" spans="13:14" hidden="1" x14ac:dyDescent="0.3"/>
    <row r="51" spans="13:14" hidden="1" x14ac:dyDescent="0.3"/>
    <row r="52" spans="13:14" hidden="1" x14ac:dyDescent="0.3">
      <c r="M52" s="12" t="s">
        <v>39</v>
      </c>
      <c r="N52" s="9">
        <v>1</v>
      </c>
    </row>
    <row r="53" spans="13:14" hidden="1" x14ac:dyDescent="0.3">
      <c r="M53" s="12" t="s">
        <v>39</v>
      </c>
      <c r="N53" s="9">
        <v>2</v>
      </c>
    </row>
    <row r="54" spans="13:14" hidden="1" x14ac:dyDescent="0.3">
      <c r="M54" s="12" t="s">
        <v>39</v>
      </c>
      <c r="N54" s="9">
        <v>3</v>
      </c>
    </row>
    <row r="55" spans="13:14" hidden="1" x14ac:dyDescent="0.3">
      <c r="M55" s="12" t="s">
        <v>39</v>
      </c>
      <c r="N55" s="9">
        <v>4</v>
      </c>
    </row>
    <row r="56" spans="13:14" hidden="1" x14ac:dyDescent="0.3">
      <c r="M56" s="12" t="s">
        <v>39</v>
      </c>
      <c r="N56" s="9">
        <v>5</v>
      </c>
    </row>
    <row r="57" spans="13:14" hidden="1" x14ac:dyDescent="0.3">
      <c r="M57" s="12" t="s">
        <v>39</v>
      </c>
      <c r="N57" s="9">
        <v>6</v>
      </c>
    </row>
    <row r="58" spans="13:14" hidden="1" x14ac:dyDescent="0.3">
      <c r="M58" s="12" t="s">
        <v>39</v>
      </c>
      <c r="N58" s="9">
        <v>7</v>
      </c>
    </row>
    <row r="59" spans="13:14" hidden="1" x14ac:dyDescent="0.3">
      <c r="M59" s="12" t="s">
        <v>39</v>
      </c>
      <c r="N59" s="9">
        <v>8</v>
      </c>
    </row>
    <row r="60" spans="13:14" hidden="1" x14ac:dyDescent="0.3">
      <c r="M60" s="12" t="s">
        <v>39</v>
      </c>
      <c r="N60" s="9">
        <v>9</v>
      </c>
    </row>
    <row r="61" spans="13:14" hidden="1" x14ac:dyDescent="0.3">
      <c r="M61" s="12" t="s">
        <v>39</v>
      </c>
      <c r="N61" s="9">
        <v>10</v>
      </c>
    </row>
    <row r="62" spans="13:14" hidden="1" x14ac:dyDescent="0.3">
      <c r="M62" s="12" t="s">
        <v>39</v>
      </c>
      <c r="N62" s="9">
        <v>11</v>
      </c>
    </row>
    <row r="63" spans="13:14" hidden="1" x14ac:dyDescent="0.3">
      <c r="M63" s="12" t="s">
        <v>39</v>
      </c>
      <c r="N63" s="9">
        <v>12</v>
      </c>
    </row>
    <row r="64" spans="13:14" hidden="1" x14ac:dyDescent="0.3">
      <c r="M64" s="12" t="s">
        <v>39</v>
      </c>
      <c r="N64" s="9">
        <v>13</v>
      </c>
    </row>
    <row r="65" spans="13:14" hidden="1" x14ac:dyDescent="0.3">
      <c r="M65" s="12" t="s">
        <v>39</v>
      </c>
      <c r="N65" s="9">
        <v>14</v>
      </c>
    </row>
    <row r="66" spans="13:14" hidden="1" x14ac:dyDescent="0.3">
      <c r="M66" s="12" t="s">
        <v>39</v>
      </c>
      <c r="N66" s="9">
        <v>15</v>
      </c>
    </row>
    <row r="67" spans="13:14" hidden="1" x14ac:dyDescent="0.3">
      <c r="M67" s="12" t="s">
        <v>39</v>
      </c>
      <c r="N67" s="9">
        <v>16</v>
      </c>
    </row>
    <row r="68" spans="13:14" hidden="1" x14ac:dyDescent="0.3">
      <c r="M68" s="12" t="s">
        <v>39</v>
      </c>
      <c r="N68" s="9">
        <v>17</v>
      </c>
    </row>
    <row r="69" spans="13:14" hidden="1" x14ac:dyDescent="0.3">
      <c r="M69" s="12" t="s">
        <v>39</v>
      </c>
      <c r="N69" s="9">
        <v>18</v>
      </c>
    </row>
    <row r="70" spans="13:14" hidden="1" x14ac:dyDescent="0.3">
      <c r="M70" s="12" t="s">
        <v>39</v>
      </c>
      <c r="N70" s="9">
        <v>19</v>
      </c>
    </row>
    <row r="71" spans="13:14" hidden="1" x14ac:dyDescent="0.3">
      <c r="M71" s="12" t="s">
        <v>39</v>
      </c>
      <c r="N71" s="9">
        <v>20</v>
      </c>
    </row>
    <row r="72" spans="13:14" hidden="1" x14ac:dyDescent="0.3">
      <c r="M72" s="12" t="s">
        <v>39</v>
      </c>
      <c r="N72" s="9">
        <v>21</v>
      </c>
    </row>
    <row r="73" spans="13:14" hidden="1" x14ac:dyDescent="0.3"/>
    <row r="74" spans="13:14" hidden="1" x14ac:dyDescent="0.3"/>
    <row r="75" spans="13:14" hidden="1" x14ac:dyDescent="0.3"/>
    <row r="76" spans="13:14" hidden="1" x14ac:dyDescent="0.3"/>
    <row r="77" spans="13:14" hidden="1" x14ac:dyDescent="0.3"/>
    <row r="78" spans="13:14" hidden="1" x14ac:dyDescent="0.3"/>
    <row r="79" spans="13:14" hidden="1" x14ac:dyDescent="0.3"/>
    <row r="80" spans="13:14"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sheetData>
  <sheetProtection algorithmName="SHA-512" hashValue="z4KHorq47kBzApLTkQ7eQZsY54s2CTVsOtUlTcSrI3mPCUBJErqqx+mB8le0lOshct1dxaQr8ls/NZoVqnfAtA==" saltValue="mqmPV3lnTrowgA9pBggpbw==" spinCount="100000" sheet="1" objects="1" scenarios="1" selectLockedCells="1"/>
  <mergeCells count="34">
    <mergeCell ref="B31:E31"/>
    <mergeCell ref="H31:K31"/>
    <mergeCell ref="B33:L33"/>
    <mergeCell ref="H30:K30"/>
    <mergeCell ref="B30:E30"/>
    <mergeCell ref="B32:E32"/>
    <mergeCell ref="H32:K32"/>
    <mergeCell ref="B4:L5"/>
    <mergeCell ref="B28:E28"/>
    <mergeCell ref="B26:J26"/>
    <mergeCell ref="C18:F18"/>
    <mergeCell ref="B16:C16"/>
    <mergeCell ref="D16:L16"/>
    <mergeCell ref="B6:L6"/>
    <mergeCell ref="B7:L11"/>
    <mergeCell ref="B17:L17"/>
    <mergeCell ref="B20:L20"/>
    <mergeCell ref="I18:L18"/>
    <mergeCell ref="E21:L21"/>
    <mergeCell ref="B12:L12"/>
    <mergeCell ref="B13:L15"/>
    <mergeCell ref="B29:E29"/>
    <mergeCell ref="C19:F19"/>
    <mergeCell ref="C25:F25"/>
    <mergeCell ref="I25:L25"/>
    <mergeCell ref="C22:F22"/>
    <mergeCell ref="I22:L22"/>
    <mergeCell ref="I19:L19"/>
    <mergeCell ref="F23:L24"/>
    <mergeCell ref="B23:E24"/>
    <mergeCell ref="B21:D21"/>
    <mergeCell ref="B27:L27"/>
    <mergeCell ref="H28:K28"/>
    <mergeCell ref="H29:K29"/>
  </mergeCells>
  <phoneticPr fontId="19" type="noConversion"/>
  <pageMargins left="0.39370078740157483" right="0.19685039370078741" top="0.78740157480314965" bottom="0.78740157480314965" header="0" footer="0"/>
  <pageSetup paperSize="9" orientation="portrait" r:id="rId1"/>
  <headerFooter>
    <oddFooter>&amp;COKŁADKA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0070C0"/>
  </sheetPr>
  <dimension ref="A1:O224"/>
  <sheetViews>
    <sheetView showGridLines="0" zoomScale="85" zoomScaleNormal="85" workbookViewId="0">
      <selection activeCell="E6" sqref="E6:L7"/>
    </sheetView>
  </sheetViews>
  <sheetFormatPr defaultColWidth="0" defaultRowHeight="15" customHeight="1" zeroHeight="1" x14ac:dyDescent="0.2"/>
  <cols>
    <col min="1" max="1" width="4.7109375" style="73" customWidth="1"/>
    <col min="2" max="2" width="10.85546875" style="73" customWidth="1"/>
    <col min="3" max="3" width="7.7109375" style="73" customWidth="1"/>
    <col min="4" max="4" width="8" style="73" customWidth="1"/>
    <col min="5" max="5" width="6.7109375" style="73" customWidth="1"/>
    <col min="6" max="6" width="5.7109375" style="73" customWidth="1"/>
    <col min="7" max="7" width="6" style="73" customWidth="1"/>
    <col min="8" max="8" width="9" style="73" customWidth="1"/>
    <col min="9" max="9" width="7.5703125" style="73" customWidth="1"/>
    <col min="10" max="10" width="6.5703125" style="73" customWidth="1"/>
    <col min="11" max="11" width="5.140625" style="73" customWidth="1"/>
    <col min="12" max="12" width="5.7109375" style="73" customWidth="1"/>
    <col min="13" max="13" width="15.7109375" style="73" customWidth="1"/>
    <col min="14" max="16384" width="15.7109375" style="73" hidden="1"/>
  </cols>
  <sheetData>
    <row r="1" spans="2:14" ht="15" customHeight="1" thickBot="1" x14ac:dyDescent="0.25"/>
    <row r="2" spans="2:14" ht="22.5" customHeight="1" x14ac:dyDescent="0.2">
      <c r="B2" s="334" t="s">
        <v>2352</v>
      </c>
      <c r="C2" s="335"/>
      <c r="D2" s="335"/>
      <c r="E2" s="335"/>
      <c r="F2" s="335"/>
      <c r="G2" s="335"/>
      <c r="H2" s="335"/>
      <c r="I2" s="335"/>
      <c r="J2" s="335"/>
      <c r="K2" s="335"/>
      <c r="L2" s="336"/>
    </row>
    <row r="3" spans="2:14" x14ac:dyDescent="0.2">
      <c r="B3" s="217" t="s">
        <v>2</v>
      </c>
      <c r="C3" s="351"/>
      <c r="D3" s="351"/>
      <c r="E3" s="351"/>
      <c r="F3" s="351"/>
      <c r="G3" s="351"/>
      <c r="H3" s="351"/>
      <c r="I3" s="351"/>
      <c r="J3" s="351"/>
      <c r="K3" s="351"/>
      <c r="L3" s="352"/>
    </row>
    <row r="4" spans="2:14" ht="18.95" customHeight="1" x14ac:dyDescent="0.2">
      <c r="B4" s="217" t="s">
        <v>3</v>
      </c>
      <c r="C4" s="351"/>
      <c r="D4" s="351"/>
      <c r="E4" s="351"/>
      <c r="F4" s="351"/>
      <c r="G4" s="351"/>
      <c r="H4" s="351"/>
      <c r="I4" s="351"/>
      <c r="J4" s="351"/>
      <c r="K4" s="351"/>
      <c r="L4" s="352"/>
      <c r="N4" s="74"/>
    </row>
    <row r="5" spans="2:14" ht="18.95" customHeight="1" x14ac:dyDescent="0.2">
      <c r="B5" s="217" t="s">
        <v>4</v>
      </c>
      <c r="C5" s="342"/>
      <c r="D5" s="342"/>
      <c r="E5" s="342"/>
      <c r="F5" s="342"/>
      <c r="G5" s="342"/>
      <c r="H5" s="342"/>
      <c r="I5" s="342"/>
      <c r="J5" s="342"/>
      <c r="K5" s="342"/>
      <c r="L5" s="343"/>
    </row>
    <row r="6" spans="2:14" ht="29.25" customHeight="1" x14ac:dyDescent="0.2">
      <c r="B6" s="347" t="s">
        <v>2364</v>
      </c>
      <c r="C6" s="348"/>
      <c r="D6" s="348"/>
      <c r="E6" s="349"/>
      <c r="F6" s="349"/>
      <c r="G6" s="349"/>
      <c r="H6" s="349"/>
      <c r="I6" s="349"/>
      <c r="J6" s="349"/>
      <c r="K6" s="349"/>
      <c r="L6" s="350"/>
    </row>
    <row r="7" spans="2:14" ht="35.25" customHeight="1" x14ac:dyDescent="0.2">
      <c r="B7" s="285"/>
      <c r="C7" s="286"/>
      <c r="D7" s="286"/>
      <c r="E7" s="351"/>
      <c r="F7" s="351"/>
      <c r="G7" s="351"/>
      <c r="H7" s="351"/>
      <c r="I7" s="351"/>
      <c r="J7" s="351"/>
      <c r="K7" s="351"/>
      <c r="L7" s="352"/>
    </row>
    <row r="8" spans="2:14" ht="49.5" customHeight="1" x14ac:dyDescent="0.2">
      <c r="B8" s="285" t="s">
        <v>2337</v>
      </c>
      <c r="C8" s="286"/>
      <c r="D8" s="286"/>
      <c r="E8" s="340" t="s">
        <v>68</v>
      </c>
      <c r="F8" s="340"/>
      <c r="G8" s="340"/>
      <c r="H8" s="340"/>
      <c r="I8" s="340"/>
      <c r="J8" s="340"/>
      <c r="K8" s="340"/>
      <c r="L8" s="341"/>
    </row>
    <row r="9" spans="2:14" ht="36" customHeight="1" x14ac:dyDescent="0.2">
      <c r="B9" s="344" t="s">
        <v>2236</v>
      </c>
      <c r="C9" s="345"/>
      <c r="D9" s="345"/>
      <c r="E9" s="345"/>
      <c r="F9" s="345"/>
      <c r="G9" s="345"/>
      <c r="H9" s="345"/>
      <c r="I9" s="345"/>
      <c r="J9" s="345"/>
      <c r="K9" s="345"/>
      <c r="L9" s="346"/>
    </row>
    <row r="10" spans="2:14" ht="19.5" customHeight="1" x14ac:dyDescent="0.2">
      <c r="B10" s="347" t="s">
        <v>2353</v>
      </c>
      <c r="C10" s="348"/>
      <c r="D10" s="348"/>
      <c r="E10" s="349"/>
      <c r="F10" s="349"/>
      <c r="G10" s="349"/>
      <c r="H10" s="349"/>
      <c r="I10" s="349"/>
      <c r="J10" s="349"/>
      <c r="K10" s="349"/>
      <c r="L10" s="350"/>
    </row>
    <row r="11" spans="2:14" ht="19.5" customHeight="1" x14ac:dyDescent="0.2">
      <c r="B11" s="347"/>
      <c r="C11" s="348"/>
      <c r="D11" s="348"/>
      <c r="E11" s="349"/>
      <c r="F11" s="349"/>
      <c r="G11" s="349"/>
      <c r="H11" s="349"/>
      <c r="I11" s="349"/>
      <c r="J11" s="349"/>
      <c r="K11" s="349"/>
      <c r="L11" s="350"/>
    </row>
    <row r="12" spans="2:14" ht="28.5" customHeight="1" x14ac:dyDescent="0.2">
      <c r="B12" s="285"/>
      <c r="C12" s="286"/>
      <c r="D12" s="286"/>
      <c r="E12" s="351"/>
      <c r="F12" s="351"/>
      <c r="G12" s="351"/>
      <c r="H12" s="351"/>
      <c r="I12" s="351"/>
      <c r="J12" s="351"/>
      <c r="K12" s="351"/>
      <c r="L12" s="352"/>
    </row>
    <row r="13" spans="2:14" s="75" customFormat="1" ht="42" customHeight="1" x14ac:dyDescent="0.2">
      <c r="B13" s="344" t="s">
        <v>2059</v>
      </c>
      <c r="C13" s="353"/>
      <c r="D13" s="353"/>
      <c r="E13" s="353"/>
      <c r="F13" s="353"/>
      <c r="G13" s="353"/>
      <c r="H13" s="353"/>
      <c r="I13" s="353"/>
      <c r="J13" s="353"/>
      <c r="K13" s="353"/>
      <c r="L13" s="354"/>
    </row>
    <row r="14" spans="2:14" ht="16.5" customHeight="1" x14ac:dyDescent="0.25">
      <c r="B14" s="355" t="s">
        <v>12</v>
      </c>
      <c r="C14" s="356"/>
      <c r="D14" s="356"/>
      <c r="E14" s="356"/>
      <c r="F14" s="356"/>
      <c r="G14" s="356"/>
      <c r="H14" s="356"/>
      <c r="I14" s="356"/>
      <c r="J14" s="356"/>
      <c r="K14" s="356"/>
      <c r="L14" s="357"/>
    </row>
    <row r="15" spans="2:14" ht="33" customHeight="1" x14ac:dyDescent="0.2">
      <c r="B15" s="358" t="s">
        <v>11</v>
      </c>
      <c r="C15" s="359"/>
      <c r="D15" s="359"/>
      <c r="E15" s="340" t="s">
        <v>68</v>
      </c>
      <c r="F15" s="340"/>
      <c r="G15" s="340"/>
      <c r="H15" s="340"/>
      <c r="I15" s="340"/>
      <c r="J15" s="340"/>
      <c r="K15" s="340"/>
      <c r="L15" s="341"/>
    </row>
    <row r="16" spans="2:14" ht="71.25" customHeight="1" x14ac:dyDescent="0.2">
      <c r="B16" s="344" t="s">
        <v>2424</v>
      </c>
      <c r="C16" s="353"/>
      <c r="D16" s="353"/>
      <c r="E16" s="353"/>
      <c r="F16" s="353"/>
      <c r="G16" s="353"/>
      <c r="H16" s="353"/>
      <c r="I16" s="353"/>
      <c r="J16" s="353"/>
      <c r="K16" s="353"/>
      <c r="L16" s="354"/>
    </row>
    <row r="17" spans="2:15" ht="18.95" customHeight="1" x14ac:dyDescent="0.2">
      <c r="B17" s="299" t="s">
        <v>65</v>
      </c>
      <c r="C17" s="273"/>
      <c r="D17" s="273"/>
      <c r="E17" s="351"/>
      <c r="F17" s="351"/>
      <c r="G17" s="351"/>
      <c r="H17" s="351"/>
      <c r="I17" s="351"/>
      <c r="J17" s="351"/>
      <c r="K17" s="351"/>
      <c r="L17" s="352"/>
    </row>
    <row r="18" spans="2:15" ht="18.95" customHeight="1" x14ac:dyDescent="0.2">
      <c r="B18" s="299" t="s">
        <v>66</v>
      </c>
      <c r="C18" s="273"/>
      <c r="D18" s="273"/>
      <c r="E18" s="351"/>
      <c r="F18" s="351"/>
      <c r="G18" s="351"/>
      <c r="H18" s="351"/>
      <c r="I18" s="351"/>
      <c r="J18" s="351"/>
      <c r="K18" s="351"/>
      <c r="L18" s="352"/>
    </row>
    <row r="19" spans="2:15" ht="15.75" x14ac:dyDescent="0.2">
      <c r="B19" s="288" t="s">
        <v>2054</v>
      </c>
      <c r="C19" s="289"/>
      <c r="D19" s="289"/>
      <c r="E19" s="289"/>
      <c r="F19" s="289"/>
      <c r="G19" s="289"/>
      <c r="H19" s="289"/>
      <c r="I19" s="289"/>
      <c r="J19" s="289"/>
      <c r="K19" s="289"/>
      <c r="L19" s="290"/>
    </row>
    <row r="20" spans="2:15" ht="30" customHeight="1" x14ac:dyDescent="0.2">
      <c r="B20" s="362" t="s">
        <v>14</v>
      </c>
      <c r="C20" s="363"/>
      <c r="D20" s="363"/>
      <c r="E20" s="349"/>
      <c r="F20" s="349"/>
      <c r="G20" s="349"/>
      <c r="H20" s="349"/>
      <c r="I20" s="349"/>
      <c r="J20" s="349"/>
      <c r="K20" s="349"/>
      <c r="L20" s="350"/>
    </row>
    <row r="21" spans="2:15" ht="33.75" customHeight="1" x14ac:dyDescent="0.2">
      <c r="B21" s="360" t="s">
        <v>2053</v>
      </c>
      <c r="C21" s="361"/>
      <c r="D21" s="361"/>
      <c r="E21" s="351"/>
      <c r="F21" s="351"/>
      <c r="G21" s="351"/>
      <c r="H21" s="351"/>
      <c r="I21" s="351"/>
      <c r="J21" s="351"/>
      <c r="K21" s="351"/>
      <c r="L21" s="352"/>
    </row>
    <row r="22" spans="2:15" ht="54.75" customHeight="1" x14ac:dyDescent="0.2">
      <c r="B22" s="344" t="s">
        <v>2060</v>
      </c>
      <c r="C22" s="353"/>
      <c r="D22" s="353"/>
      <c r="E22" s="353"/>
      <c r="F22" s="353"/>
      <c r="G22" s="353"/>
      <c r="H22" s="353"/>
      <c r="I22" s="353"/>
      <c r="J22" s="353"/>
      <c r="K22" s="353"/>
      <c r="L22" s="354"/>
    </row>
    <row r="23" spans="2:15" ht="15.75" thickBot="1" x14ac:dyDescent="0.25">
      <c r="B23" s="218" t="s">
        <v>2365</v>
      </c>
      <c r="C23" s="337"/>
      <c r="D23" s="337"/>
      <c r="E23" s="337"/>
      <c r="F23" s="337"/>
      <c r="G23" s="219"/>
      <c r="H23" s="220" t="s">
        <v>2366</v>
      </c>
      <c r="I23" s="338"/>
      <c r="J23" s="337"/>
      <c r="K23" s="337"/>
      <c r="L23" s="339"/>
    </row>
    <row r="24" spans="2:15" ht="15" customHeight="1" x14ac:dyDescent="0.25">
      <c r="C24" s="77"/>
      <c r="D24" s="77"/>
      <c r="E24" s="77"/>
      <c r="F24" s="77"/>
      <c r="I24" s="77"/>
      <c r="J24" s="77"/>
      <c r="K24" s="77"/>
      <c r="L24" s="77"/>
    </row>
    <row r="25" spans="2:15" ht="15" customHeight="1" x14ac:dyDescent="0.25">
      <c r="B25" s="72" t="s">
        <v>16</v>
      </c>
      <c r="C25" s="79"/>
      <c r="D25" s="79"/>
      <c r="E25" s="79"/>
      <c r="F25" s="79"/>
      <c r="G25" s="76"/>
      <c r="H25" s="78"/>
      <c r="I25" s="80"/>
      <c r="J25" s="80"/>
      <c r="K25" s="80"/>
      <c r="L25" s="80"/>
    </row>
    <row r="26" spans="2:15" s="82" customFormat="1" ht="15" hidden="1" customHeight="1" x14ac:dyDescent="0.2">
      <c r="B26" s="81"/>
      <c r="C26" s="81"/>
      <c r="D26" s="81"/>
      <c r="E26" s="81"/>
      <c r="F26" s="81"/>
      <c r="H26" s="81"/>
      <c r="I26" s="81"/>
      <c r="J26" s="81"/>
      <c r="K26" s="81"/>
      <c r="L26" s="81"/>
    </row>
    <row r="27" spans="2:15" ht="15" hidden="1" customHeight="1" x14ac:dyDescent="0.2"/>
    <row r="28" spans="2:15" ht="15" hidden="1" customHeight="1" x14ac:dyDescent="0.2"/>
    <row r="29" spans="2:15" ht="15" hidden="1" customHeight="1" x14ac:dyDescent="0.2"/>
    <row r="30" spans="2:15" ht="15" hidden="1" customHeight="1" x14ac:dyDescent="0.2">
      <c r="N30" s="73" t="s">
        <v>10</v>
      </c>
      <c r="O30" s="83" t="s">
        <v>2079</v>
      </c>
    </row>
    <row r="31" spans="2:15" ht="15" hidden="1" customHeight="1" x14ac:dyDescent="0.2">
      <c r="N31" s="84" t="s">
        <v>68</v>
      </c>
    </row>
    <row r="32" spans="2:15" ht="15" hidden="1" customHeight="1" x14ac:dyDescent="0.2">
      <c r="N32" s="73" t="s">
        <v>2231</v>
      </c>
      <c r="O32" s="83" t="s">
        <v>2230</v>
      </c>
    </row>
    <row r="33" spans="10:15" ht="15" hidden="1" customHeight="1" x14ac:dyDescent="0.2">
      <c r="N33" s="73" t="s">
        <v>2232</v>
      </c>
      <c r="O33" s="83" t="s">
        <v>2231</v>
      </c>
    </row>
    <row r="34" spans="10:15" ht="15" hidden="1" customHeight="1" x14ac:dyDescent="0.2">
      <c r="N34" s="73" t="s">
        <v>2194</v>
      </c>
      <c r="O34" s="83" t="s">
        <v>2232</v>
      </c>
    </row>
    <row r="35" spans="10:15" ht="15" hidden="1" customHeight="1" x14ac:dyDescent="0.2">
      <c r="N35" s="85" t="s">
        <v>2188</v>
      </c>
      <c r="O35" s="83" t="s">
        <v>2194</v>
      </c>
    </row>
    <row r="36" spans="10:15" ht="15" hidden="1" customHeight="1" x14ac:dyDescent="0.2">
      <c r="N36" s="85" t="s">
        <v>2189</v>
      </c>
      <c r="O36" s="83" t="s">
        <v>2188</v>
      </c>
    </row>
    <row r="37" spans="10:15" ht="15" hidden="1" customHeight="1" x14ac:dyDescent="0.2">
      <c r="N37" s="85" t="s">
        <v>2190</v>
      </c>
      <c r="O37" s="83" t="s">
        <v>2189</v>
      </c>
    </row>
    <row r="38" spans="10:15" ht="15" hidden="1" customHeight="1" x14ac:dyDescent="0.2">
      <c r="N38" s="85" t="s">
        <v>2191</v>
      </c>
      <c r="O38" s="83" t="s">
        <v>2190</v>
      </c>
    </row>
    <row r="39" spans="10:15" ht="15" hidden="1" customHeight="1" x14ac:dyDescent="0.2">
      <c r="N39" s="86" t="s">
        <v>2271</v>
      </c>
      <c r="O39" s="83" t="s">
        <v>2191</v>
      </c>
    </row>
    <row r="40" spans="10:15" ht="15" hidden="1" customHeight="1" x14ac:dyDescent="0.2">
      <c r="N40" s="86" t="s">
        <v>2272</v>
      </c>
      <c r="O40" s="83" t="s">
        <v>2233</v>
      </c>
    </row>
    <row r="41" spans="10:15" ht="15" hidden="1" customHeight="1" x14ac:dyDescent="0.2">
      <c r="N41" s="86" t="s">
        <v>2273</v>
      </c>
      <c r="O41" s="83" t="s">
        <v>2234</v>
      </c>
    </row>
    <row r="42" spans="10:15" ht="15" hidden="1" customHeight="1" x14ac:dyDescent="0.2">
      <c r="N42" s="86" t="s">
        <v>2274</v>
      </c>
      <c r="O42" s="83" t="s">
        <v>2235</v>
      </c>
    </row>
    <row r="43" spans="10:15" ht="15" hidden="1" customHeight="1" x14ac:dyDescent="0.2">
      <c r="N43" s="86" t="s">
        <v>2276</v>
      </c>
      <c r="O43" s="83" t="s">
        <v>2191</v>
      </c>
    </row>
    <row r="44" spans="10:15" ht="15" hidden="1" customHeight="1" x14ac:dyDescent="0.2">
      <c r="N44" s="86" t="s">
        <v>2277</v>
      </c>
      <c r="O44" s="87" t="s">
        <v>2276</v>
      </c>
    </row>
    <row r="45" spans="10:15" ht="15" hidden="1" customHeight="1" x14ac:dyDescent="0.2">
      <c r="N45" s="86" t="s">
        <v>2278</v>
      </c>
      <c r="O45" s="87" t="s">
        <v>2277</v>
      </c>
    </row>
    <row r="46" spans="10:15" ht="15" hidden="1" customHeight="1" x14ac:dyDescent="0.2">
      <c r="N46" s="73" t="s">
        <v>2279</v>
      </c>
      <c r="O46" s="83" t="s">
        <v>2278</v>
      </c>
    </row>
    <row r="47" spans="10:15" ht="15" hidden="1" customHeight="1" x14ac:dyDescent="0.2">
      <c r="J47" s="55"/>
      <c r="N47" s="73" t="s">
        <v>2280</v>
      </c>
      <c r="O47" s="83" t="s">
        <v>2279</v>
      </c>
    </row>
    <row r="48" spans="10:15" ht="15" hidden="1" customHeight="1" x14ac:dyDescent="0.2">
      <c r="J48" s="55"/>
      <c r="N48" s="86" t="s">
        <v>2192</v>
      </c>
      <c r="O48" s="83" t="s">
        <v>2191</v>
      </c>
    </row>
    <row r="49" spans="10:15" ht="15" hidden="1" customHeight="1" x14ac:dyDescent="0.2">
      <c r="J49" s="55"/>
      <c r="N49" s="86" t="s">
        <v>2193</v>
      </c>
      <c r="O49" s="87" t="s">
        <v>2192</v>
      </c>
    </row>
    <row r="50" spans="10:15" ht="15" hidden="1" customHeight="1" x14ac:dyDescent="0.2">
      <c r="J50" s="55"/>
      <c r="N50" s="86" t="s">
        <v>2281</v>
      </c>
      <c r="O50" s="87" t="s">
        <v>2193</v>
      </c>
    </row>
    <row r="51" spans="10:15" ht="15" hidden="1" customHeight="1" x14ac:dyDescent="0.2">
      <c r="J51" s="55"/>
      <c r="N51" s="86" t="s">
        <v>2208</v>
      </c>
      <c r="O51" s="87" t="s">
        <v>2281</v>
      </c>
    </row>
    <row r="52" spans="10:15" ht="15" hidden="1" customHeight="1" x14ac:dyDescent="0.2">
      <c r="J52" s="55"/>
      <c r="N52" s="86" t="s">
        <v>2209</v>
      </c>
      <c r="O52" s="87" t="s">
        <v>2208</v>
      </c>
    </row>
    <row r="53" spans="10:15" ht="15" hidden="1" customHeight="1" x14ac:dyDescent="0.2">
      <c r="J53" s="55"/>
      <c r="N53" s="73" t="s">
        <v>13</v>
      </c>
    </row>
    <row r="54" spans="10:15" ht="15" hidden="1" customHeight="1" x14ac:dyDescent="0.2">
      <c r="J54" s="55"/>
      <c r="N54" s="84" t="s">
        <v>68</v>
      </c>
    </row>
    <row r="55" spans="10:15" ht="15" hidden="1" customHeight="1" x14ac:dyDescent="0.2">
      <c r="J55" s="55"/>
      <c r="N55" s="73" t="s">
        <v>2058</v>
      </c>
    </row>
    <row r="56" spans="10:15" ht="15" hidden="1" customHeight="1" x14ac:dyDescent="0.2">
      <c r="J56" s="55"/>
      <c r="N56" s="73" t="s">
        <v>2057</v>
      </c>
    </row>
    <row r="57" spans="10:15" ht="15" hidden="1" customHeight="1" x14ac:dyDescent="0.2">
      <c r="J57" s="55"/>
      <c r="N57" s="73" t="s">
        <v>15</v>
      </c>
    </row>
    <row r="58" spans="10:15" ht="15" hidden="1" customHeight="1" x14ac:dyDescent="0.2">
      <c r="J58" s="55"/>
    </row>
    <row r="59" spans="10:15" ht="15" hidden="1" customHeight="1" x14ac:dyDescent="0.2">
      <c r="J59" s="55"/>
    </row>
    <row r="60" spans="10:15" ht="15" hidden="1" customHeight="1" x14ac:dyDescent="0.2">
      <c r="J60" s="55"/>
    </row>
    <row r="61" spans="10:15" ht="15" hidden="1" customHeight="1" x14ac:dyDescent="0.2">
      <c r="J61" s="55"/>
    </row>
    <row r="62" spans="10:15" ht="15" hidden="1" customHeight="1" x14ac:dyDescent="0.2">
      <c r="J62" s="55"/>
    </row>
    <row r="63" spans="10:15" ht="15" hidden="1" customHeight="1" x14ac:dyDescent="0.2">
      <c r="J63" s="55"/>
    </row>
    <row r="64" spans="10:15" ht="15" hidden="1" customHeight="1" x14ac:dyDescent="0.2">
      <c r="J64" s="55"/>
    </row>
    <row r="65" spans="10:10" ht="15" hidden="1" customHeight="1" x14ac:dyDescent="0.2">
      <c r="J65" s="55"/>
    </row>
    <row r="66" spans="10:10" ht="15" hidden="1" customHeight="1" x14ac:dyDescent="0.2">
      <c r="J66" s="55"/>
    </row>
    <row r="67" spans="10:10" ht="15" hidden="1" customHeight="1" x14ac:dyDescent="0.2">
      <c r="J67" s="55"/>
    </row>
    <row r="68" spans="10:10" ht="15" hidden="1" customHeight="1" x14ac:dyDescent="0.2">
      <c r="J68" s="55"/>
    </row>
    <row r="69" spans="10:10" ht="15" hidden="1" customHeight="1" x14ac:dyDescent="0.2">
      <c r="J69" s="55"/>
    </row>
    <row r="70" spans="10:10" ht="15" hidden="1" customHeight="1" x14ac:dyDescent="0.2">
      <c r="J70" s="55"/>
    </row>
    <row r="71" spans="10:10" ht="15" hidden="1" customHeight="1" x14ac:dyDescent="0.2">
      <c r="J71" s="55"/>
    </row>
    <row r="72" spans="10:10" ht="15" hidden="1" customHeight="1" x14ac:dyDescent="0.2">
      <c r="J72" s="55"/>
    </row>
    <row r="73" spans="10:10" ht="15" hidden="1" customHeight="1" x14ac:dyDescent="0.2">
      <c r="J73" s="55"/>
    </row>
    <row r="74" spans="10:10" ht="15" hidden="1" customHeight="1" x14ac:dyDescent="0.2">
      <c r="J74" s="55"/>
    </row>
    <row r="75" spans="10:10" ht="15" hidden="1" customHeight="1" x14ac:dyDescent="0.2">
      <c r="J75" s="55"/>
    </row>
    <row r="76" spans="10:10" ht="15" hidden="1" customHeight="1" x14ac:dyDescent="0.2">
      <c r="J76" s="55"/>
    </row>
    <row r="77" spans="10:10" ht="15" hidden="1" customHeight="1" x14ac:dyDescent="0.2">
      <c r="J77" s="55"/>
    </row>
    <row r="78" spans="10:10" ht="15" hidden="1" customHeight="1" x14ac:dyDescent="0.2">
      <c r="J78" s="55"/>
    </row>
    <row r="79" spans="10:10" ht="15" hidden="1" customHeight="1" x14ac:dyDescent="0.2">
      <c r="J79" s="55"/>
    </row>
    <row r="80" spans="10:10" ht="15" hidden="1" customHeight="1" x14ac:dyDescent="0.2">
      <c r="J80" s="55"/>
    </row>
    <row r="81" spans="10:10" ht="15" hidden="1" customHeight="1" x14ac:dyDescent="0.2">
      <c r="J81" s="55"/>
    </row>
    <row r="82" spans="10:10" ht="15" hidden="1" customHeight="1" x14ac:dyDescent="0.2">
      <c r="J82" s="55"/>
    </row>
    <row r="83" spans="10:10" ht="15" hidden="1" customHeight="1" x14ac:dyDescent="0.2">
      <c r="J83" s="55"/>
    </row>
    <row r="84" spans="10:10" ht="15" hidden="1" customHeight="1" x14ac:dyDescent="0.2">
      <c r="J84" s="55"/>
    </row>
    <row r="85" spans="10:10" ht="15" hidden="1" customHeight="1" x14ac:dyDescent="0.2">
      <c r="J85" s="55"/>
    </row>
    <row r="86" spans="10:10" ht="15" hidden="1" customHeight="1" x14ac:dyDescent="0.2">
      <c r="J86" s="55"/>
    </row>
    <row r="87" spans="10:10" ht="15" hidden="1" customHeight="1" x14ac:dyDescent="0.2">
      <c r="J87" s="55"/>
    </row>
    <row r="88" spans="10:10" ht="15" hidden="1" customHeight="1" x14ac:dyDescent="0.2">
      <c r="J88" s="55"/>
    </row>
    <row r="89" spans="10:10" ht="15" hidden="1" customHeight="1" x14ac:dyDescent="0.2">
      <c r="J89" s="55"/>
    </row>
    <row r="90" spans="10:10" ht="15" hidden="1" customHeight="1" x14ac:dyDescent="0.2">
      <c r="J90" s="55"/>
    </row>
    <row r="91" spans="10:10" ht="15" hidden="1" customHeight="1" x14ac:dyDescent="0.2">
      <c r="J91" s="55"/>
    </row>
    <row r="92" spans="10:10" ht="15" hidden="1" customHeight="1" x14ac:dyDescent="0.2">
      <c r="J92" s="55"/>
    </row>
    <row r="93" spans="10:10" ht="15" hidden="1" customHeight="1" x14ac:dyDescent="0.2">
      <c r="J93" s="55"/>
    </row>
    <row r="94" spans="10:10" ht="15" hidden="1" customHeight="1" x14ac:dyDescent="0.2">
      <c r="J94" s="55"/>
    </row>
    <row r="95" spans="10:10" ht="15" hidden="1" customHeight="1" x14ac:dyDescent="0.2">
      <c r="J95" s="55"/>
    </row>
    <row r="96" spans="10:10" ht="15" hidden="1" customHeight="1" x14ac:dyDescent="0.2">
      <c r="J96" s="55"/>
    </row>
    <row r="97" spans="10:10" ht="15" hidden="1" customHeight="1" x14ac:dyDescent="0.2">
      <c r="J97" s="55"/>
    </row>
    <row r="98" spans="10:10" ht="15" hidden="1" customHeight="1" x14ac:dyDescent="0.2">
      <c r="J98" s="55"/>
    </row>
    <row r="99" spans="10:10" ht="15" hidden="1" customHeight="1" x14ac:dyDescent="0.2">
      <c r="J99" s="55"/>
    </row>
    <row r="100" spans="10:10" ht="15" hidden="1" customHeight="1" x14ac:dyDescent="0.2">
      <c r="J100" s="55"/>
    </row>
    <row r="101" spans="10:10" ht="15" hidden="1" customHeight="1" x14ac:dyDescent="0.2">
      <c r="J101" s="55"/>
    </row>
    <row r="102" spans="10:10" ht="15" hidden="1" customHeight="1" x14ac:dyDescent="0.2">
      <c r="J102" s="55"/>
    </row>
    <row r="103" spans="10:10" ht="15" hidden="1" customHeight="1" x14ac:dyDescent="0.2">
      <c r="J103" s="55"/>
    </row>
    <row r="104" spans="10:10" ht="15" hidden="1" customHeight="1" x14ac:dyDescent="0.2">
      <c r="J104" s="55"/>
    </row>
    <row r="105" spans="10:10" ht="15" hidden="1" customHeight="1" x14ac:dyDescent="0.2">
      <c r="J105" s="55"/>
    </row>
    <row r="106" spans="10:10" ht="15" hidden="1" customHeight="1" x14ac:dyDescent="0.2">
      <c r="J106" s="55"/>
    </row>
    <row r="107" spans="10:10" ht="15" hidden="1" customHeight="1" x14ac:dyDescent="0.2">
      <c r="J107" s="55"/>
    </row>
    <row r="108" spans="10:10" ht="15" hidden="1" customHeight="1" x14ac:dyDescent="0.2">
      <c r="J108" s="55"/>
    </row>
    <row r="109" spans="10:10" ht="15" hidden="1" customHeight="1" x14ac:dyDescent="0.2">
      <c r="J109" s="55"/>
    </row>
    <row r="110" spans="10:10" ht="15" hidden="1" customHeight="1" x14ac:dyDescent="0.2">
      <c r="J110" s="55"/>
    </row>
    <row r="111" spans="10:10" ht="15" hidden="1" customHeight="1" x14ac:dyDescent="0.2">
      <c r="J111" s="55"/>
    </row>
    <row r="112" spans="10:10" ht="15" hidden="1" customHeight="1" x14ac:dyDescent="0.2">
      <c r="J112" s="55"/>
    </row>
    <row r="113" spans="10:10" ht="15" hidden="1" customHeight="1" x14ac:dyDescent="0.2">
      <c r="J113" s="55"/>
    </row>
    <row r="114" spans="10:10" ht="15" hidden="1" customHeight="1" x14ac:dyDescent="0.2">
      <c r="J114" s="55"/>
    </row>
    <row r="115" spans="10:10" ht="15" hidden="1" customHeight="1" x14ac:dyDescent="0.2">
      <c r="J115" s="55"/>
    </row>
    <row r="116" spans="10:10" ht="15" hidden="1" customHeight="1" x14ac:dyDescent="0.2">
      <c r="J116" s="55"/>
    </row>
    <row r="117" spans="10:10" ht="15" hidden="1" customHeight="1" x14ac:dyDescent="0.2">
      <c r="J117" s="55"/>
    </row>
    <row r="118" spans="10:10" ht="15" hidden="1" customHeight="1" x14ac:dyDescent="0.2">
      <c r="J118" s="55"/>
    </row>
    <row r="119" spans="10:10" ht="15" hidden="1" customHeight="1" x14ac:dyDescent="0.2">
      <c r="J119" s="55"/>
    </row>
    <row r="120" spans="10:10" ht="15" hidden="1" customHeight="1" x14ac:dyDescent="0.2">
      <c r="J120" s="55"/>
    </row>
    <row r="121" spans="10:10" ht="15" hidden="1" customHeight="1" x14ac:dyDescent="0.2">
      <c r="J121" s="55"/>
    </row>
    <row r="122" spans="10:10" ht="15" hidden="1" customHeight="1" x14ac:dyDescent="0.2">
      <c r="J122" s="55"/>
    </row>
    <row r="123" spans="10:10" ht="15" hidden="1" customHeight="1" x14ac:dyDescent="0.2">
      <c r="J123" s="55"/>
    </row>
    <row r="124" spans="10:10" ht="15" hidden="1" customHeight="1" x14ac:dyDescent="0.2">
      <c r="J124" s="55"/>
    </row>
    <row r="125" spans="10:10" ht="15" hidden="1" customHeight="1" x14ac:dyDescent="0.2">
      <c r="J125" s="55"/>
    </row>
    <row r="126" spans="10:10" ht="15" hidden="1" customHeight="1" x14ac:dyDescent="0.2">
      <c r="J126" s="55"/>
    </row>
    <row r="127" spans="10:10" ht="15" hidden="1" customHeight="1" x14ac:dyDescent="0.2">
      <c r="J127" s="55"/>
    </row>
    <row r="128" spans="10:10" ht="15" hidden="1" customHeight="1" x14ac:dyDescent="0.2">
      <c r="J128" s="55"/>
    </row>
    <row r="129" spans="10:10" ht="15" hidden="1" customHeight="1" x14ac:dyDescent="0.2">
      <c r="J129" s="55"/>
    </row>
    <row r="130" spans="10:10" ht="15" hidden="1" customHeight="1" x14ac:dyDescent="0.2">
      <c r="J130" s="55"/>
    </row>
    <row r="131" spans="10:10" ht="15" hidden="1" customHeight="1" x14ac:dyDescent="0.2">
      <c r="J131" s="55"/>
    </row>
    <row r="132" spans="10:10" ht="15" hidden="1" customHeight="1" x14ac:dyDescent="0.2">
      <c r="J132" s="55"/>
    </row>
    <row r="133" spans="10:10" ht="15" hidden="1" customHeight="1" x14ac:dyDescent="0.2">
      <c r="J133" s="55"/>
    </row>
    <row r="134" spans="10:10" ht="15" hidden="1" customHeight="1" x14ac:dyDescent="0.2">
      <c r="J134" s="55"/>
    </row>
    <row r="135" spans="10:10" ht="15" hidden="1" customHeight="1" x14ac:dyDescent="0.2">
      <c r="J135" s="55"/>
    </row>
    <row r="136" spans="10:10" ht="15" hidden="1" customHeight="1" x14ac:dyDescent="0.2">
      <c r="J136" s="55"/>
    </row>
    <row r="137" spans="10:10" ht="15" hidden="1" customHeight="1" x14ac:dyDescent="0.2">
      <c r="J137" s="55"/>
    </row>
    <row r="138" spans="10:10" ht="15" hidden="1" customHeight="1" x14ac:dyDescent="0.2">
      <c r="J138" s="55"/>
    </row>
    <row r="139" spans="10:10" ht="15" hidden="1" customHeight="1" x14ac:dyDescent="0.2">
      <c r="J139" s="55"/>
    </row>
    <row r="140" spans="10:10" ht="15" hidden="1" customHeight="1" x14ac:dyDescent="0.2">
      <c r="J140" s="55"/>
    </row>
    <row r="141" spans="10:10" ht="15" hidden="1" customHeight="1" x14ac:dyDescent="0.2">
      <c r="J141" s="55"/>
    </row>
    <row r="142" spans="10:10" ht="15" hidden="1" customHeight="1" x14ac:dyDescent="0.2">
      <c r="J142" s="55"/>
    </row>
    <row r="143" spans="10:10" ht="15" hidden="1" customHeight="1" x14ac:dyDescent="0.2">
      <c r="J143" s="55"/>
    </row>
    <row r="144" spans="10:10" ht="15" hidden="1" customHeight="1" x14ac:dyDescent="0.2">
      <c r="J144" s="55"/>
    </row>
    <row r="145" spans="10:10" ht="15" hidden="1" customHeight="1" x14ac:dyDescent="0.2">
      <c r="J145" s="55"/>
    </row>
    <row r="146" spans="10:10" ht="15" hidden="1" customHeight="1" x14ac:dyDescent="0.2">
      <c r="J146" s="55"/>
    </row>
    <row r="147" spans="10:10" ht="15" hidden="1" customHeight="1" x14ac:dyDescent="0.2">
      <c r="J147" s="55"/>
    </row>
    <row r="148" spans="10:10" ht="15" hidden="1" customHeight="1" x14ac:dyDescent="0.2">
      <c r="J148" s="55"/>
    </row>
    <row r="149" spans="10:10" ht="15" hidden="1" customHeight="1" x14ac:dyDescent="0.2">
      <c r="J149" s="55"/>
    </row>
    <row r="150" spans="10:10" ht="15" hidden="1" customHeight="1" x14ac:dyDescent="0.2">
      <c r="J150" s="55"/>
    </row>
    <row r="151" spans="10:10" ht="15" hidden="1" customHeight="1" x14ac:dyDescent="0.2">
      <c r="J151" s="55"/>
    </row>
    <row r="152" spans="10:10" ht="15" hidden="1" customHeight="1" x14ac:dyDescent="0.2">
      <c r="J152" s="55"/>
    </row>
    <row r="153" spans="10:10" ht="15" hidden="1" customHeight="1" x14ac:dyDescent="0.2">
      <c r="J153" s="55"/>
    </row>
    <row r="154" spans="10:10" ht="15" hidden="1" customHeight="1" x14ac:dyDescent="0.2">
      <c r="J154" s="55"/>
    </row>
    <row r="155" spans="10:10" ht="15" hidden="1" customHeight="1" x14ac:dyDescent="0.2">
      <c r="J155" s="55"/>
    </row>
    <row r="156" spans="10:10" ht="15" hidden="1" customHeight="1" x14ac:dyDescent="0.2">
      <c r="J156" s="55"/>
    </row>
    <row r="157" spans="10:10" ht="15" hidden="1" customHeight="1" x14ac:dyDescent="0.2">
      <c r="J157" s="55"/>
    </row>
    <row r="158" spans="10:10" ht="15" hidden="1" customHeight="1" x14ac:dyDescent="0.2">
      <c r="J158" s="55"/>
    </row>
    <row r="159" spans="10:10" ht="15" hidden="1" customHeight="1" x14ac:dyDescent="0.2">
      <c r="J159" s="55"/>
    </row>
    <row r="160" spans="10:10" ht="15" hidden="1" customHeight="1" x14ac:dyDescent="0.2">
      <c r="J160" s="55"/>
    </row>
    <row r="161" spans="10:10" ht="15" hidden="1" customHeight="1" x14ac:dyDescent="0.2">
      <c r="J161" s="55"/>
    </row>
    <row r="162" spans="10:10" ht="15" hidden="1" customHeight="1" x14ac:dyDescent="0.2">
      <c r="J162" s="55"/>
    </row>
    <row r="163" spans="10:10" ht="15" hidden="1" customHeight="1" x14ac:dyDescent="0.2">
      <c r="J163" s="55"/>
    </row>
    <row r="164" spans="10:10" ht="15" hidden="1" customHeight="1" x14ac:dyDescent="0.2">
      <c r="J164" s="55"/>
    </row>
    <row r="165" spans="10:10" ht="15" hidden="1" customHeight="1" x14ac:dyDescent="0.2">
      <c r="J165" s="55"/>
    </row>
    <row r="166" spans="10:10" ht="15" hidden="1" customHeight="1" x14ac:dyDescent="0.2">
      <c r="J166" s="55"/>
    </row>
    <row r="167" spans="10:10" ht="15" hidden="1" customHeight="1" x14ac:dyDescent="0.2">
      <c r="J167" s="55"/>
    </row>
    <row r="168" spans="10:10" ht="15" hidden="1" customHeight="1" x14ac:dyDescent="0.2">
      <c r="J168" s="55"/>
    </row>
    <row r="169" spans="10:10" ht="15" hidden="1" customHeight="1" x14ac:dyDescent="0.2">
      <c r="J169" s="55"/>
    </row>
    <row r="170" spans="10:10" ht="15" hidden="1" customHeight="1" x14ac:dyDescent="0.2">
      <c r="J170" s="55"/>
    </row>
    <row r="171" spans="10:10" ht="15" hidden="1" customHeight="1" x14ac:dyDescent="0.2">
      <c r="J171" s="55"/>
    </row>
    <row r="172" spans="10:10" ht="15" hidden="1" customHeight="1" x14ac:dyDescent="0.2">
      <c r="J172" s="55"/>
    </row>
    <row r="173" spans="10:10" ht="15" hidden="1" customHeight="1" x14ac:dyDescent="0.2">
      <c r="J173" s="55"/>
    </row>
    <row r="174" spans="10:10" ht="15" hidden="1" customHeight="1" x14ac:dyDescent="0.2">
      <c r="J174" s="55"/>
    </row>
    <row r="175" spans="10:10" ht="15" hidden="1" customHeight="1" x14ac:dyDescent="0.2">
      <c r="J175" s="55"/>
    </row>
    <row r="176" spans="10:10" ht="15" hidden="1" customHeight="1" x14ac:dyDescent="0.2">
      <c r="J176" s="55"/>
    </row>
    <row r="177" spans="10:10" ht="15" hidden="1" customHeight="1" x14ac:dyDescent="0.2">
      <c r="J177" s="55"/>
    </row>
    <row r="178" spans="10:10" ht="15" hidden="1" customHeight="1" x14ac:dyDescent="0.2">
      <c r="J178" s="55"/>
    </row>
    <row r="179" spans="10:10" ht="15" hidden="1" customHeight="1" x14ac:dyDescent="0.2">
      <c r="J179" s="55"/>
    </row>
    <row r="180" spans="10:10" ht="15" hidden="1" customHeight="1" x14ac:dyDescent="0.2">
      <c r="J180" s="55"/>
    </row>
    <row r="181" spans="10:10" ht="15" hidden="1" customHeight="1" x14ac:dyDescent="0.2">
      <c r="J181" s="55"/>
    </row>
    <row r="182" spans="10:10" ht="15" hidden="1" customHeight="1" x14ac:dyDescent="0.2">
      <c r="J182" s="55"/>
    </row>
    <row r="183" spans="10:10" ht="15" hidden="1" customHeight="1" x14ac:dyDescent="0.2">
      <c r="J183" s="55"/>
    </row>
    <row r="184" spans="10:10" ht="15" hidden="1" customHeight="1" x14ac:dyDescent="0.2">
      <c r="J184" s="55"/>
    </row>
    <row r="185" spans="10:10" ht="15" hidden="1" customHeight="1" x14ac:dyDescent="0.2">
      <c r="J185" s="55"/>
    </row>
    <row r="186" spans="10:10" ht="15" hidden="1" customHeight="1" x14ac:dyDescent="0.2">
      <c r="J186" s="55"/>
    </row>
    <row r="187" spans="10:10" ht="15" hidden="1" customHeight="1" x14ac:dyDescent="0.2">
      <c r="J187" s="55"/>
    </row>
    <row r="188" spans="10:10" ht="15" hidden="1" customHeight="1" x14ac:dyDescent="0.2">
      <c r="J188" s="55"/>
    </row>
    <row r="189" spans="10:10" ht="15" hidden="1" customHeight="1" x14ac:dyDescent="0.2">
      <c r="J189" s="55"/>
    </row>
    <row r="190" spans="10:10" ht="15" hidden="1" customHeight="1" x14ac:dyDescent="0.2">
      <c r="J190" s="55"/>
    </row>
    <row r="191" spans="10:10" ht="15" hidden="1" customHeight="1" x14ac:dyDescent="0.2">
      <c r="J191" s="55"/>
    </row>
    <row r="192" spans="10:10" ht="15" hidden="1" customHeight="1" x14ac:dyDescent="0.2">
      <c r="J192" s="55"/>
    </row>
    <row r="193" spans="10:10" ht="15" hidden="1" customHeight="1" x14ac:dyDescent="0.2">
      <c r="J193" s="55"/>
    </row>
    <row r="194" spans="10:10" ht="15" hidden="1" customHeight="1" x14ac:dyDescent="0.2">
      <c r="J194" s="55"/>
    </row>
    <row r="195" spans="10:10" ht="15" hidden="1" customHeight="1" x14ac:dyDescent="0.2">
      <c r="J195" s="55"/>
    </row>
    <row r="196" spans="10:10" ht="15" hidden="1" customHeight="1" x14ac:dyDescent="0.2">
      <c r="J196" s="55"/>
    </row>
    <row r="197" spans="10:10" ht="15" hidden="1" customHeight="1" x14ac:dyDescent="0.2">
      <c r="J197" s="55"/>
    </row>
    <row r="198" spans="10:10" ht="15" hidden="1" customHeight="1" x14ac:dyDescent="0.2">
      <c r="J198" s="55"/>
    </row>
    <row r="199" spans="10:10" ht="15" hidden="1" customHeight="1" x14ac:dyDescent="0.2">
      <c r="J199" s="55"/>
    </row>
    <row r="200" spans="10:10" ht="15" hidden="1" customHeight="1" x14ac:dyDescent="0.2">
      <c r="J200" s="55"/>
    </row>
    <row r="201" spans="10:10" ht="15" hidden="1" customHeight="1" x14ac:dyDescent="0.2">
      <c r="J201" s="55"/>
    </row>
    <row r="202" spans="10:10" ht="15" hidden="1" customHeight="1" x14ac:dyDescent="0.2">
      <c r="J202" s="55"/>
    </row>
    <row r="203" spans="10:10" ht="15" hidden="1" customHeight="1" x14ac:dyDescent="0.2">
      <c r="J203" s="55"/>
    </row>
    <row r="204" spans="10:10" ht="15" hidden="1" customHeight="1" x14ac:dyDescent="0.2">
      <c r="J204" s="55"/>
    </row>
    <row r="205" spans="10:10" ht="15" hidden="1" customHeight="1" x14ac:dyDescent="0.2">
      <c r="J205" s="55"/>
    </row>
    <row r="206" spans="10:10" ht="15" hidden="1" customHeight="1" x14ac:dyDescent="0.2">
      <c r="J206" s="55"/>
    </row>
    <row r="207" spans="10:10" ht="15" hidden="1" customHeight="1" x14ac:dyDescent="0.2">
      <c r="J207" s="55"/>
    </row>
    <row r="208" spans="10:10" ht="15" hidden="1" customHeight="1" x14ac:dyDescent="0.2">
      <c r="J208" s="55"/>
    </row>
    <row r="209" spans="10:10" ht="15" hidden="1" customHeight="1" x14ac:dyDescent="0.2">
      <c r="J209" s="55"/>
    </row>
    <row r="210" spans="10:10" ht="15" hidden="1" customHeight="1" x14ac:dyDescent="0.2">
      <c r="J210" s="55"/>
    </row>
    <row r="211" spans="10:10" ht="15" hidden="1" customHeight="1" x14ac:dyDescent="0.2">
      <c r="J211" s="55"/>
    </row>
    <row r="212" spans="10:10" ht="15" hidden="1" customHeight="1" x14ac:dyDescent="0.2">
      <c r="J212" s="55"/>
    </row>
    <row r="213" spans="10:10" ht="15" hidden="1" customHeight="1" x14ac:dyDescent="0.2">
      <c r="J213" s="55"/>
    </row>
    <row r="214" spans="10:10" ht="15" hidden="1" customHeight="1" x14ac:dyDescent="0.2">
      <c r="J214" s="55"/>
    </row>
    <row r="215" spans="10:10" ht="15" hidden="1" customHeight="1" x14ac:dyDescent="0.2">
      <c r="J215" s="55"/>
    </row>
    <row r="216" spans="10:10" ht="15" hidden="1" customHeight="1" x14ac:dyDescent="0.2">
      <c r="J216" s="55"/>
    </row>
    <row r="217" spans="10:10" ht="15" hidden="1" customHeight="1" x14ac:dyDescent="0.2">
      <c r="J217" s="55"/>
    </row>
    <row r="218" spans="10:10" ht="15" hidden="1" customHeight="1" x14ac:dyDescent="0.2">
      <c r="J218" s="55"/>
    </row>
    <row r="219" spans="10:10" ht="15" hidden="1" customHeight="1" x14ac:dyDescent="0.2">
      <c r="J219" s="55"/>
    </row>
    <row r="220" spans="10:10" ht="15" hidden="1" customHeight="1" x14ac:dyDescent="0.2">
      <c r="J220" s="55"/>
    </row>
    <row r="221" spans="10:10" ht="15" hidden="1" customHeight="1" x14ac:dyDescent="0.2">
      <c r="J221" s="55"/>
    </row>
    <row r="222" spans="10:10" ht="15" hidden="1" customHeight="1" x14ac:dyDescent="0.2">
      <c r="J222" s="55"/>
    </row>
    <row r="223" spans="10:10" ht="15" hidden="1" customHeight="1" x14ac:dyDescent="0.2">
      <c r="J223" s="55"/>
    </row>
    <row r="224" spans="10:10" ht="15" hidden="1" customHeight="1" x14ac:dyDescent="0.2">
      <c r="J224" s="55"/>
    </row>
  </sheetData>
  <sheetProtection algorithmName="SHA-512" hashValue="XB3smPdZM1gMueUn5/FmJOa0VNs7J+vv7KWXVp7yJqKnmBOH9G4wSKNcz5u5RRL1EKWzNQNE9m6HcEapJVKXHw==" saltValue="YYcmPDJL6GJwW30nddmbcg==" spinCount="100000" sheet="1" selectLockedCells="1"/>
  <dataConsolidate/>
  <mergeCells count="27">
    <mergeCell ref="B21:D21"/>
    <mergeCell ref="B17:D17"/>
    <mergeCell ref="E17:L17"/>
    <mergeCell ref="B18:D18"/>
    <mergeCell ref="E18:L18"/>
    <mergeCell ref="B20:D20"/>
    <mergeCell ref="C4:L4"/>
    <mergeCell ref="C3:L3"/>
    <mergeCell ref="E6:L7"/>
    <mergeCell ref="B6:D7"/>
    <mergeCell ref="B16:L16"/>
    <mergeCell ref="B2:L2"/>
    <mergeCell ref="C23:F23"/>
    <mergeCell ref="I23:L23"/>
    <mergeCell ref="B8:D8"/>
    <mergeCell ref="E8:L8"/>
    <mergeCell ref="C5:L5"/>
    <mergeCell ref="B9:L9"/>
    <mergeCell ref="B10:D12"/>
    <mergeCell ref="E10:L12"/>
    <mergeCell ref="B13:L13"/>
    <mergeCell ref="B14:L14"/>
    <mergeCell ref="B15:D15"/>
    <mergeCell ref="E15:L15"/>
    <mergeCell ref="B19:L19"/>
    <mergeCell ref="E20:L21"/>
    <mergeCell ref="B22:L22"/>
  </mergeCells>
  <phoneticPr fontId="19" type="noConversion"/>
  <conditionalFormatting sqref="C3:L3">
    <cfRule type="containsBlanks" dxfId="84" priority="15">
      <formula>LEN(TRIM(C3))=0</formula>
    </cfRule>
  </conditionalFormatting>
  <conditionalFormatting sqref="C4:L4">
    <cfRule type="containsBlanks" dxfId="83" priority="14">
      <formula>LEN(TRIM(C4))=0</formula>
    </cfRule>
  </conditionalFormatting>
  <conditionalFormatting sqref="C5">
    <cfRule type="containsBlanks" dxfId="82" priority="13">
      <formula>LEN(TRIM(C5))=0</formula>
    </cfRule>
  </conditionalFormatting>
  <conditionalFormatting sqref="E6:L7">
    <cfRule type="containsBlanks" dxfId="81" priority="12">
      <formula>LEN(TRIM(E6))=0</formula>
    </cfRule>
  </conditionalFormatting>
  <conditionalFormatting sqref="E10:L12">
    <cfRule type="containsBlanks" dxfId="80" priority="10">
      <formula>LEN(TRIM(E10))=0</formula>
    </cfRule>
  </conditionalFormatting>
  <conditionalFormatting sqref="E15:L15">
    <cfRule type="containsText" dxfId="79" priority="9" operator="containsText" text="wybierz">
      <formula>NOT(ISERROR(SEARCH("wybierz",E15)))</formula>
    </cfRule>
  </conditionalFormatting>
  <conditionalFormatting sqref="E8">
    <cfRule type="containsText" dxfId="78" priority="8" operator="containsText" text="wybierz">
      <formula>NOT(ISERROR(SEARCH("wybierz",E8)))</formula>
    </cfRule>
  </conditionalFormatting>
  <conditionalFormatting sqref="E17:L17">
    <cfRule type="containsBlanks" dxfId="77" priority="6">
      <formula>LEN(TRIM(E17))=0</formula>
    </cfRule>
  </conditionalFormatting>
  <conditionalFormatting sqref="E18:L18">
    <cfRule type="containsBlanks" dxfId="76" priority="5">
      <formula>LEN(TRIM(E18))=0</formula>
    </cfRule>
  </conditionalFormatting>
  <conditionalFormatting sqref="E20:L21">
    <cfRule type="containsBlanks" dxfId="75" priority="4">
      <formula>LEN(TRIM(E20))=0</formula>
    </cfRule>
  </conditionalFormatting>
  <conditionalFormatting sqref="C23:F23">
    <cfRule type="containsBlanks" dxfId="74" priority="2">
      <formula>LEN(TRIM(C23))=0</formula>
    </cfRule>
  </conditionalFormatting>
  <conditionalFormatting sqref="I23:L23">
    <cfRule type="containsBlanks" dxfId="73" priority="1">
      <formula>LEN(TRIM(I23))=0</formula>
    </cfRule>
  </conditionalFormatting>
  <dataValidations xWindow="449" yWindow="512" count="4">
    <dataValidation type="textLength" operator="equal" allowBlank="1" showInputMessage="1" showErrorMessage="1" error="Nieprawidłowy numer PESEL" sqref="C5">
      <formula1>11</formula1>
    </dataValidation>
    <dataValidation type="textLength" operator="equal" allowBlank="1" showInputMessage="1" showErrorMessage="1" sqref="C23:F23">
      <formula1>9</formula1>
    </dataValidation>
    <dataValidation type="list" allowBlank="1" showErrorMessage="1" error="Błąd danych" prompt="Wybierz z listy rozwijanej" sqref="E15:L15">
      <formula1>$N$54:$N$57</formula1>
    </dataValidation>
    <dataValidation type="list" allowBlank="1" showErrorMessage="1" prompt="Należy wybrać z listy rozwijanej" sqref="E8:L8">
      <formula1>$N$31:$N$52</formula1>
    </dataValidation>
  </dataValidations>
  <pageMargins left="0.19685039370078741" right="0.19685039370078741" top="0.78740157480314965" bottom="0.78740157480314965" header="0" footer="0"/>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rgb="FF0070C0"/>
  </sheetPr>
  <dimension ref="A1:V4289"/>
  <sheetViews>
    <sheetView showGridLines="0" zoomScale="85" zoomScaleNormal="85" workbookViewId="0">
      <selection activeCell="G4" sqref="G4"/>
    </sheetView>
  </sheetViews>
  <sheetFormatPr defaultColWidth="0" defaultRowHeight="15" customHeight="1" zeroHeight="1" x14ac:dyDescent="0.25"/>
  <cols>
    <col min="1" max="1" width="4.7109375" style="9" customWidth="1"/>
    <col min="2" max="2" width="10.7109375" style="9" customWidth="1"/>
    <col min="3" max="3" width="4.85546875" style="9" bestFit="1" customWidth="1"/>
    <col min="4" max="4" width="10.85546875" style="9" customWidth="1"/>
    <col min="5" max="5" width="10.7109375" style="9" customWidth="1"/>
    <col min="6" max="6" width="9.28515625" style="9" customWidth="1"/>
    <col min="7" max="7" width="17.5703125" style="9" customWidth="1"/>
    <col min="8" max="8" width="24.85546875" style="9" customWidth="1"/>
    <col min="9" max="9" width="11" style="9" customWidth="1"/>
    <col min="10" max="10" width="15.7109375" style="9" customWidth="1"/>
    <col min="11" max="11" width="0" style="9" hidden="1" customWidth="1"/>
    <col min="12" max="16384" width="15.7109375" style="9" hidden="1"/>
  </cols>
  <sheetData>
    <row r="1" spans="2:12" ht="15" customHeight="1" thickBot="1" x14ac:dyDescent="0.3"/>
    <row r="2" spans="2:12" ht="30" customHeight="1" x14ac:dyDescent="0.25">
      <c r="B2" s="379" t="s">
        <v>2367</v>
      </c>
      <c r="C2" s="380"/>
      <c r="D2" s="380"/>
      <c r="E2" s="380"/>
      <c r="F2" s="380"/>
      <c r="G2" s="380"/>
      <c r="H2" s="380"/>
      <c r="I2" s="381"/>
      <c r="J2" s="73"/>
      <c r="K2" s="73"/>
      <c r="L2" s="73"/>
    </row>
    <row r="3" spans="2:12" ht="30" customHeight="1" x14ac:dyDescent="0.25">
      <c r="B3" s="288" t="s">
        <v>2342</v>
      </c>
      <c r="C3" s="289"/>
      <c r="D3" s="289"/>
      <c r="E3" s="289"/>
      <c r="F3" s="289"/>
      <c r="G3" s="289"/>
      <c r="H3" s="289"/>
      <c r="I3" s="290"/>
      <c r="J3" s="73"/>
      <c r="K3" s="73"/>
      <c r="L3" s="73"/>
    </row>
    <row r="4" spans="2:12" ht="16.5" customHeight="1" x14ac:dyDescent="0.25">
      <c r="B4" s="371" t="s">
        <v>62</v>
      </c>
      <c r="C4" s="372"/>
      <c r="D4" s="372"/>
      <c r="E4" s="372"/>
      <c r="F4" s="372"/>
      <c r="G4" s="92" t="s">
        <v>68</v>
      </c>
      <c r="H4" s="372" t="s">
        <v>2238</v>
      </c>
      <c r="I4" s="373"/>
      <c r="J4" s="73"/>
      <c r="K4" s="73"/>
      <c r="L4" s="73"/>
    </row>
    <row r="5" spans="2:12" ht="32.25" customHeight="1" x14ac:dyDescent="0.25">
      <c r="B5" s="382" t="s">
        <v>2371</v>
      </c>
      <c r="C5" s="383"/>
      <c r="D5" s="383"/>
      <c r="E5" s="383"/>
      <c r="F5" s="383"/>
      <c r="G5" s="383"/>
      <c r="H5" s="383"/>
      <c r="I5" s="384"/>
      <c r="J5" s="73"/>
      <c r="K5" s="73"/>
      <c r="L5" s="73"/>
    </row>
    <row r="6" spans="2:12" ht="48" customHeight="1" x14ac:dyDescent="0.25">
      <c r="B6" s="385" t="s">
        <v>2422</v>
      </c>
      <c r="C6" s="386"/>
      <c r="D6" s="386"/>
      <c r="E6" s="386"/>
      <c r="F6" s="386"/>
      <c r="G6" s="244"/>
      <c r="H6" s="88" t="s">
        <v>2239</v>
      </c>
      <c r="I6" s="245"/>
      <c r="J6" s="73"/>
      <c r="K6" s="73"/>
      <c r="L6" s="89" t="s">
        <v>2338</v>
      </c>
    </row>
    <row r="7" spans="2:12" ht="30" customHeight="1" x14ac:dyDescent="0.25">
      <c r="B7" s="387" t="str">
        <f>IF(G4=S30,U30,IF(G6&gt;L28,M29,""))</f>
        <v>&gt; Należy wybrać:"nie ubiegam się" lub "ubiegam się" z listy rozwijanej.</v>
      </c>
      <c r="C7" s="388"/>
      <c r="D7" s="388"/>
      <c r="E7" s="388"/>
      <c r="F7" s="388"/>
      <c r="G7" s="388"/>
      <c r="H7" s="388"/>
      <c r="I7" s="389"/>
      <c r="J7" s="73"/>
      <c r="K7" s="73"/>
      <c r="L7" s="73"/>
    </row>
    <row r="8" spans="2:12" ht="30" customHeight="1" x14ac:dyDescent="0.25">
      <c r="B8" s="288" t="s">
        <v>2343</v>
      </c>
      <c r="C8" s="289"/>
      <c r="D8" s="289"/>
      <c r="E8" s="289"/>
      <c r="F8" s="289"/>
      <c r="G8" s="289"/>
      <c r="H8" s="289"/>
      <c r="I8" s="290"/>
      <c r="J8" s="73"/>
      <c r="K8" s="73"/>
      <c r="L8" s="73"/>
    </row>
    <row r="9" spans="2:12" ht="30" customHeight="1" x14ac:dyDescent="0.25">
      <c r="B9" s="371" t="s">
        <v>62</v>
      </c>
      <c r="C9" s="372"/>
      <c r="D9" s="372"/>
      <c r="E9" s="372"/>
      <c r="F9" s="372"/>
      <c r="G9" s="92" t="s">
        <v>68</v>
      </c>
      <c r="H9" s="372" t="s">
        <v>2372</v>
      </c>
      <c r="I9" s="373"/>
      <c r="J9" s="73"/>
      <c r="K9" s="73"/>
      <c r="L9" s="73"/>
    </row>
    <row r="10" spans="2:12" ht="30" customHeight="1" x14ac:dyDescent="0.25">
      <c r="B10" s="376" t="s">
        <v>2373</v>
      </c>
      <c r="C10" s="377"/>
      <c r="D10" s="377"/>
      <c r="E10" s="377"/>
      <c r="F10" s="377"/>
      <c r="G10" s="377"/>
      <c r="H10" s="377"/>
      <c r="I10" s="378"/>
      <c r="J10" s="73"/>
      <c r="K10" s="73"/>
      <c r="L10" s="73"/>
    </row>
    <row r="11" spans="2:12" ht="30" customHeight="1" x14ac:dyDescent="0.25">
      <c r="B11" s="365" t="str">
        <f>VLOOKUP(P29,T28:U30,2,FALSE)</f>
        <v>&gt; Należy wybrać:"nie ubiegam się" lub "ubiegam się" z listy rozwijanej.</v>
      </c>
      <c r="C11" s="366"/>
      <c r="D11" s="366"/>
      <c r="E11" s="366"/>
      <c r="F11" s="366"/>
      <c r="G11" s="366"/>
      <c r="H11" s="366"/>
      <c r="I11" s="367"/>
      <c r="J11" s="73"/>
      <c r="K11" s="73"/>
      <c r="L11" s="73"/>
    </row>
    <row r="12" spans="2:12" ht="30" customHeight="1" x14ac:dyDescent="0.25">
      <c r="B12" s="288" t="s">
        <v>2344</v>
      </c>
      <c r="C12" s="374"/>
      <c r="D12" s="374"/>
      <c r="E12" s="374"/>
      <c r="F12" s="374"/>
      <c r="G12" s="374"/>
      <c r="H12" s="374"/>
      <c r="I12" s="375"/>
      <c r="J12" s="73"/>
      <c r="K12" s="73"/>
      <c r="L12" s="73"/>
    </row>
    <row r="13" spans="2:12" ht="30" customHeight="1" x14ac:dyDescent="0.25">
      <c r="B13" s="371" t="s">
        <v>62</v>
      </c>
      <c r="C13" s="372"/>
      <c r="D13" s="372"/>
      <c r="E13" s="372"/>
      <c r="F13" s="372"/>
      <c r="G13" s="92" t="s">
        <v>68</v>
      </c>
      <c r="H13" s="372" t="s">
        <v>2238</v>
      </c>
      <c r="I13" s="373"/>
      <c r="J13" s="73"/>
      <c r="K13" s="73"/>
      <c r="L13" s="73"/>
    </row>
    <row r="14" spans="2:12" ht="30" customHeight="1" x14ac:dyDescent="0.25">
      <c r="B14" s="376" t="s">
        <v>2435</v>
      </c>
      <c r="C14" s="377"/>
      <c r="D14" s="377"/>
      <c r="E14" s="377"/>
      <c r="F14" s="377"/>
      <c r="G14" s="377"/>
      <c r="H14" s="377"/>
      <c r="I14" s="378"/>
      <c r="J14" s="73"/>
      <c r="K14" s="73"/>
      <c r="L14" s="73"/>
    </row>
    <row r="15" spans="2:12" ht="30" customHeight="1" x14ac:dyDescent="0.25">
      <c r="B15" s="365" t="str">
        <f>VLOOKUP(P30,T28:U30,2,FALSE)</f>
        <v>&gt; Należy wybrać:"nie ubiegam się" lub "ubiegam się" z listy rozwijanej.</v>
      </c>
      <c r="C15" s="366"/>
      <c r="D15" s="366"/>
      <c r="E15" s="366"/>
      <c r="F15" s="366"/>
      <c r="G15" s="366"/>
      <c r="H15" s="366"/>
      <c r="I15" s="367"/>
      <c r="J15" s="73"/>
      <c r="K15" s="73"/>
      <c r="L15" s="73"/>
    </row>
    <row r="16" spans="2:12" ht="30" customHeight="1" x14ac:dyDescent="0.25">
      <c r="B16" s="288" t="s">
        <v>2345</v>
      </c>
      <c r="C16" s="374"/>
      <c r="D16" s="374"/>
      <c r="E16" s="374"/>
      <c r="F16" s="374"/>
      <c r="G16" s="374"/>
      <c r="H16" s="374"/>
      <c r="I16" s="375"/>
      <c r="J16" s="73"/>
      <c r="K16" s="73"/>
      <c r="L16" s="73"/>
    </row>
    <row r="17" spans="2:21" ht="30" customHeight="1" x14ac:dyDescent="0.25">
      <c r="B17" s="371" t="s">
        <v>62</v>
      </c>
      <c r="C17" s="372"/>
      <c r="D17" s="372"/>
      <c r="E17" s="372"/>
      <c r="F17" s="372"/>
      <c r="G17" s="92" t="s">
        <v>68</v>
      </c>
      <c r="H17" s="372" t="s">
        <v>2238</v>
      </c>
      <c r="I17" s="373"/>
      <c r="J17" s="73"/>
      <c r="K17" s="73"/>
      <c r="L17" s="73"/>
    </row>
    <row r="18" spans="2:21" ht="30" customHeight="1" x14ac:dyDescent="0.25">
      <c r="B18" s="371" t="s">
        <v>2374</v>
      </c>
      <c r="C18" s="372"/>
      <c r="D18" s="372"/>
      <c r="E18" s="372"/>
      <c r="F18" s="372"/>
      <c r="G18" s="372"/>
      <c r="H18" s="372"/>
      <c r="I18" s="373"/>
      <c r="J18" s="73"/>
      <c r="K18" s="73"/>
      <c r="L18" s="73"/>
    </row>
    <row r="19" spans="2:21" ht="30" customHeight="1" thickBot="1" x14ac:dyDescent="0.3">
      <c r="B19" s="368" t="str">
        <f>VLOOKUP(P31,T28:U30,2,FALSE)</f>
        <v>&gt; Należy wybrać:"nie ubiegam się" lub "ubiegam się" z listy rozwijanej.</v>
      </c>
      <c r="C19" s="369"/>
      <c r="D19" s="369"/>
      <c r="E19" s="369"/>
      <c r="F19" s="369"/>
      <c r="G19" s="369"/>
      <c r="H19" s="369"/>
      <c r="I19" s="370"/>
      <c r="J19" s="73"/>
      <c r="K19" s="73"/>
      <c r="L19" s="73"/>
    </row>
    <row r="20" spans="2:21" ht="15" customHeight="1" x14ac:dyDescent="0.25">
      <c r="K20" s="9">
        <f>IF(B7=U31,0,IF(G4="ubiegam się",1,0))</f>
        <v>0</v>
      </c>
      <c r="M20" s="9" t="e">
        <f>'STRONA 6'!E28</f>
        <v>#N/A</v>
      </c>
      <c r="O20" s="9">
        <f>IF(K24=0,0,IF(M22=0,0,1))</f>
        <v>0</v>
      </c>
    </row>
    <row r="21" spans="2:21" ht="15" hidden="1" customHeight="1" x14ac:dyDescent="0.25">
      <c r="B21" s="15"/>
      <c r="C21" s="15"/>
      <c r="D21" s="15"/>
      <c r="E21" s="15"/>
      <c r="F21" s="15"/>
      <c r="G21" s="15"/>
      <c r="H21" s="15"/>
      <c r="I21" s="15"/>
      <c r="K21" s="9">
        <f>IF(G9="ubiegam się",1,0)</f>
        <v>0</v>
      </c>
      <c r="M21" s="9" t="e">
        <f>IF(M20=0,OKŁADKA!F32,'STRONA 5'!F28)</f>
        <v>#N/A</v>
      </c>
    </row>
    <row r="22" spans="2:21" ht="15" hidden="1" customHeight="1" x14ac:dyDescent="0.25">
      <c r="B22" s="16"/>
      <c r="C22" s="16"/>
      <c r="D22" s="16"/>
      <c r="E22" s="16"/>
      <c r="F22" s="16"/>
      <c r="G22" s="16"/>
      <c r="H22" s="16"/>
      <c r="I22" s="16"/>
      <c r="K22" s="9">
        <f>IF(G13="ubiegam się",1,0)</f>
        <v>0</v>
      </c>
      <c r="M22" s="9" t="e">
        <f>IF(M21&lt;2,0,1)</f>
        <v>#N/A</v>
      </c>
    </row>
    <row r="23" spans="2:21" ht="15" hidden="1" customHeight="1" x14ac:dyDescent="0.25">
      <c r="B23" s="17"/>
      <c r="C23" s="17"/>
      <c r="D23" s="17"/>
      <c r="E23" s="17"/>
      <c r="F23" s="17"/>
      <c r="G23" s="17"/>
      <c r="H23" s="17"/>
      <c r="I23" s="17"/>
      <c r="K23" s="9">
        <f>IF(G17="ubiegam się",1,0)</f>
        <v>0</v>
      </c>
    </row>
    <row r="24" spans="2:21" ht="15" hidden="1" customHeight="1" x14ac:dyDescent="0.25">
      <c r="B24" s="17"/>
      <c r="C24" s="17"/>
      <c r="D24" s="17"/>
      <c r="E24" s="17"/>
      <c r="F24" s="17"/>
      <c r="G24" s="17"/>
      <c r="H24" s="17"/>
      <c r="I24" s="17"/>
      <c r="K24" s="9">
        <f>SUM(K20:K23)</f>
        <v>0</v>
      </c>
    </row>
    <row r="25" spans="2:21" ht="15" hidden="1" customHeight="1" x14ac:dyDescent="0.25">
      <c r="B25" s="17"/>
      <c r="C25" s="17"/>
      <c r="D25" s="17"/>
      <c r="E25" s="17"/>
      <c r="F25" s="17"/>
      <c r="G25" s="17"/>
      <c r="H25" s="17"/>
      <c r="I25" s="17"/>
    </row>
    <row r="26" spans="2:21" ht="15" hidden="1" customHeight="1" x14ac:dyDescent="0.25">
      <c r="B26" s="18"/>
      <c r="C26" s="18"/>
      <c r="D26" s="18"/>
      <c r="E26" s="18"/>
      <c r="F26" s="18"/>
      <c r="G26" s="18"/>
      <c r="H26" s="18"/>
      <c r="I26" s="18"/>
    </row>
    <row r="27" spans="2:21" ht="15" hidden="1" customHeight="1" x14ac:dyDescent="0.25">
      <c r="B27" s="14"/>
      <c r="C27" s="14"/>
      <c r="D27" s="14"/>
      <c r="E27" s="14"/>
      <c r="F27" s="14"/>
      <c r="G27" s="14"/>
      <c r="H27" s="14"/>
      <c r="I27" s="14"/>
      <c r="L27" s="364" t="s">
        <v>2244</v>
      </c>
      <c r="M27" s="364"/>
    </row>
    <row r="28" spans="2:21" ht="15" hidden="1" customHeight="1" x14ac:dyDescent="0.25">
      <c r="B28" s="14"/>
      <c r="C28" s="14"/>
      <c r="D28" s="14"/>
      <c r="E28" s="14"/>
      <c r="F28" s="14"/>
      <c r="G28" s="14"/>
      <c r="H28" s="14"/>
      <c r="I28" s="14"/>
      <c r="L28" s="11">
        <v>54180</v>
      </c>
      <c r="M28" s="9">
        <f>IF(I6&lt;1,1,I6)</f>
        <v>1</v>
      </c>
      <c r="N28" s="9">
        <f>IF(G6&lt;1,1,G6)</f>
        <v>1</v>
      </c>
      <c r="P28" s="9">
        <f>VLOOKUP(G4,$S$28:$T$30,2,FALSE)</f>
        <v>3</v>
      </c>
      <c r="S28" s="29" t="s">
        <v>63</v>
      </c>
      <c r="T28" s="9">
        <v>1</v>
      </c>
      <c r="U28" s="61" t="s">
        <v>9</v>
      </c>
    </row>
    <row r="29" spans="2:21" ht="15" hidden="1" customHeight="1" x14ac:dyDescent="0.25">
      <c r="B29" s="14"/>
      <c r="C29" s="14"/>
      <c r="D29" s="14"/>
      <c r="E29" s="14"/>
      <c r="F29" s="14"/>
      <c r="G29" s="14"/>
      <c r="H29" s="14"/>
      <c r="I29" s="14"/>
      <c r="M29" s="9" t="str">
        <f>IFERROR(IF(N28/M28&gt;L28,"&gt; Dochód na członka rodziny przekracza półtarokrotność minimalnego wynagrodzeni brutto.",""),"")</f>
        <v/>
      </c>
      <c r="P29" s="9">
        <f>VLOOKUP(G9,$S$28:$T$30,2,FALSE)</f>
        <v>3</v>
      </c>
      <c r="S29" s="29" t="s">
        <v>64</v>
      </c>
      <c r="T29" s="9">
        <v>2</v>
      </c>
      <c r="U29" s="61" t="s">
        <v>9</v>
      </c>
    </row>
    <row r="30" spans="2:21" ht="15" hidden="1" customHeight="1" x14ac:dyDescent="0.25">
      <c r="G30" s="30" t="s">
        <v>68</v>
      </c>
      <c r="L30" s="60"/>
      <c r="P30" s="9">
        <f>VLOOKUP(G13,$S$28:$T$30,2,FALSE)</f>
        <v>3</v>
      </c>
      <c r="S30" s="30" t="s">
        <v>68</v>
      </c>
      <c r="T30" s="9">
        <v>3</v>
      </c>
      <c r="U30" s="9" t="s">
        <v>2354</v>
      </c>
    </row>
    <row r="31" spans="2:21" ht="15" hidden="1" customHeight="1" x14ac:dyDescent="0.25">
      <c r="G31" s="29" t="s">
        <v>63</v>
      </c>
      <c r="P31" s="9">
        <f>VLOOKUP(G17,$S$28:$T$30,2,FALSE)</f>
        <v>3</v>
      </c>
      <c r="U31" s="9" t="s">
        <v>2438</v>
      </c>
    </row>
    <row r="32" spans="2:21" ht="15" hidden="1" customHeight="1" x14ac:dyDescent="0.25">
      <c r="G32" s="29" t="s">
        <v>64</v>
      </c>
    </row>
    <row r="33" spans="2:20" ht="15" hidden="1" customHeight="1" x14ac:dyDescent="0.25"/>
    <row r="34" spans="2:20" ht="15" hidden="1" customHeight="1" x14ac:dyDescent="0.25"/>
    <row r="35" spans="2:20" ht="15" hidden="1" customHeight="1" x14ac:dyDescent="0.25"/>
    <row r="36" spans="2:20" ht="15" hidden="1" customHeight="1" x14ac:dyDescent="0.25"/>
    <row r="37" spans="2:20" ht="15" hidden="1" customHeight="1" x14ac:dyDescent="0.25"/>
    <row r="38" spans="2:20" ht="15" hidden="1" customHeight="1" x14ac:dyDescent="0.25"/>
    <row r="39" spans="2:20" ht="15" hidden="1" customHeight="1" x14ac:dyDescent="0.25">
      <c r="H39" s="22"/>
    </row>
    <row r="40" spans="2:20" ht="15" hidden="1" customHeight="1" x14ac:dyDescent="0.3">
      <c r="H40" s="22"/>
      <c r="L40" s="1"/>
    </row>
    <row r="41" spans="2:20" ht="15" hidden="1" customHeight="1" x14ac:dyDescent="0.25">
      <c r="H41" s="22"/>
    </row>
    <row r="42" spans="2:20" ht="15" hidden="1" customHeight="1" x14ac:dyDescent="0.3">
      <c r="B42" s="33" t="s">
        <v>2084</v>
      </c>
      <c r="C42" s="33"/>
      <c r="H42" s="22"/>
      <c r="L42" s="1"/>
    </row>
    <row r="43" spans="2:20" ht="15" hidden="1" customHeight="1" x14ac:dyDescent="0.25">
      <c r="B43" s="29" t="e">
        <f>#REF!</f>
        <v>#REF!</v>
      </c>
      <c r="C43" s="22" t="e">
        <f>IF(B43="-",0,B43)</f>
        <v>#REF!</v>
      </c>
      <c r="H43" s="22"/>
      <c r="I43" s="22"/>
      <c r="J43" s="22"/>
      <c r="K43" s="22"/>
    </row>
    <row r="44" spans="2:20" ht="15" hidden="1" customHeight="1" x14ac:dyDescent="0.25">
      <c r="B44" s="29" t="e">
        <f>#REF!</f>
        <v>#REF!</v>
      </c>
      <c r="C44" s="22" t="e">
        <f t="shared" ref="C44:C45" si="0">IF(B44="-",0,B44)</f>
        <v>#REF!</v>
      </c>
    </row>
    <row r="45" spans="2:20" s="22" customFormat="1" ht="15" hidden="1" customHeight="1" x14ac:dyDescent="0.25">
      <c r="B45" s="29">
        <f>I15</f>
        <v>0</v>
      </c>
      <c r="C45" s="22">
        <f t="shared" si="0"/>
        <v>0</v>
      </c>
      <c r="J45" s="33" t="s">
        <v>2080</v>
      </c>
      <c r="K45" s="33"/>
      <c r="L45" s="33"/>
      <c r="M45" s="33"/>
      <c r="N45" s="33"/>
      <c r="O45" s="33"/>
      <c r="P45" s="33"/>
      <c r="Q45" s="33"/>
      <c r="R45" s="33"/>
      <c r="S45" s="33"/>
      <c r="T45" s="33"/>
    </row>
    <row r="46" spans="2:20" s="22" customFormat="1" ht="15" hidden="1" customHeight="1" x14ac:dyDescent="0.25">
      <c r="B46" s="29">
        <f>I11</f>
        <v>0</v>
      </c>
      <c r="C46" s="22">
        <f>IF(B46="-",0,B46)</f>
        <v>0</v>
      </c>
    </row>
    <row r="47" spans="2:20" s="22" customFormat="1" ht="15" hidden="1" customHeight="1" x14ac:dyDescent="0.25">
      <c r="O47" s="29" t="e">
        <f>G4&amp;#REF!&amp;#REF!</f>
        <v>#REF!</v>
      </c>
      <c r="P47" s="29"/>
    </row>
    <row r="48" spans="2:20" s="22" customFormat="1" ht="15" hidden="1" customHeight="1" x14ac:dyDescent="0.25">
      <c r="B48" s="33" t="s">
        <v>2081</v>
      </c>
      <c r="C48" s="33"/>
      <c r="D48" s="33"/>
      <c r="F48" s="22" t="e">
        <f>#REF!</f>
        <v>#REF!</v>
      </c>
      <c r="G48" s="29" t="s">
        <v>63</v>
      </c>
      <c r="H48" s="22">
        <v>5</v>
      </c>
      <c r="O48" s="23" t="s">
        <v>224</v>
      </c>
      <c r="P48" s="23"/>
      <c r="Q48" s="24" t="s">
        <v>74</v>
      </c>
      <c r="R48" s="24" t="s">
        <v>75</v>
      </c>
      <c r="S48" s="23" t="s">
        <v>225</v>
      </c>
    </row>
    <row r="49" spans="2:21" s="22" customFormat="1" ht="15" hidden="1" customHeight="1" x14ac:dyDescent="0.25">
      <c r="G49" s="29" t="s">
        <v>64</v>
      </c>
      <c r="H49" s="22">
        <v>0</v>
      </c>
      <c r="J49" s="25" t="s">
        <v>68</v>
      </c>
      <c r="K49" s="25"/>
      <c r="N49" s="25" t="str">
        <f>T49&amp;O49&amp;P49</f>
        <v>- wybierz -- wybierz -- wybierz -</v>
      </c>
      <c r="O49" s="25" t="s">
        <v>68</v>
      </c>
      <c r="P49" s="25" t="s">
        <v>68</v>
      </c>
      <c r="S49" s="22" t="s">
        <v>2032</v>
      </c>
      <c r="T49" s="25" t="s">
        <v>68</v>
      </c>
      <c r="U49" s="25"/>
    </row>
    <row r="50" spans="2:21" s="22" customFormat="1" ht="15" hidden="1" customHeight="1" x14ac:dyDescent="0.25">
      <c r="G50" s="30" t="s">
        <v>68</v>
      </c>
      <c r="H50" s="22" t="s">
        <v>2032</v>
      </c>
      <c r="J50" s="22" t="s">
        <v>1526</v>
      </c>
      <c r="N50" s="25" t="str">
        <f>T50&amp;O50&amp;P50</f>
        <v>nie ubiegam się- wybierz -- wybierz -</v>
      </c>
      <c r="O50" s="25" t="s">
        <v>68</v>
      </c>
      <c r="P50" s="25" t="s">
        <v>68</v>
      </c>
      <c r="S50" s="22" t="s">
        <v>2032</v>
      </c>
      <c r="T50" s="25" t="s">
        <v>64</v>
      </c>
      <c r="U50" s="25"/>
    </row>
    <row r="51" spans="2:21" s="22" customFormat="1" ht="15" hidden="1" customHeight="1" x14ac:dyDescent="0.25">
      <c r="J51" s="22" t="s">
        <v>1714</v>
      </c>
      <c r="N51" s="22" t="str">
        <f>T51&amp;O51&amp;P51</f>
        <v>ubiegam sięDolnośląskieBardo_PL517</v>
      </c>
      <c r="O51" s="22" t="s">
        <v>1526</v>
      </c>
      <c r="P51" s="26" t="str">
        <f t="shared" ref="P51:P114" si="1">R51&amp;Q51</f>
        <v>Bardo_PL517</v>
      </c>
      <c r="Q51" s="27" t="s">
        <v>1652</v>
      </c>
      <c r="R51" s="27" t="s">
        <v>1604</v>
      </c>
      <c r="S51" s="22">
        <v>5</v>
      </c>
      <c r="T51" s="22" t="s">
        <v>63</v>
      </c>
    </row>
    <row r="52" spans="2:21" s="22" customFormat="1" ht="15" hidden="1" customHeight="1" x14ac:dyDescent="0.25">
      <c r="B52" s="33" t="s">
        <v>2082</v>
      </c>
      <c r="C52" s="33"/>
      <c r="D52" s="33"/>
      <c r="F52" s="22" t="str">
        <f>G13</f>
        <v>- wybierz -</v>
      </c>
      <c r="G52" s="29" t="s">
        <v>63</v>
      </c>
      <c r="H52" s="22">
        <v>5</v>
      </c>
      <c r="J52" s="22" t="s">
        <v>682</v>
      </c>
      <c r="N52" s="22" t="str">
        <f t="shared" ref="N52:N115" si="2">T52&amp;O52&amp;P52</f>
        <v>ubiegam sięDolnośląskieBierutów_PL518</v>
      </c>
      <c r="O52" s="22" t="s">
        <v>1526</v>
      </c>
      <c r="P52" s="26" t="str">
        <f t="shared" si="1"/>
        <v>Bierutów_PL518</v>
      </c>
      <c r="Q52" s="27" t="s">
        <v>1653</v>
      </c>
      <c r="R52" s="27" t="s">
        <v>1614</v>
      </c>
      <c r="S52" s="22">
        <v>5</v>
      </c>
      <c r="T52" s="22" t="s">
        <v>63</v>
      </c>
    </row>
    <row r="53" spans="2:21" s="22" customFormat="1" ht="15" hidden="1" customHeight="1" x14ac:dyDescent="0.25">
      <c r="G53" s="29" t="s">
        <v>64</v>
      </c>
      <c r="H53" s="22">
        <v>0</v>
      </c>
      <c r="J53" s="22" t="s">
        <v>1457</v>
      </c>
      <c r="N53" s="22" t="str">
        <f t="shared" si="2"/>
        <v>ubiegam sięDolnośląskieBogatynia_PL515</v>
      </c>
      <c r="O53" s="22" t="s">
        <v>1526</v>
      </c>
      <c r="P53" s="26" t="str">
        <f t="shared" si="1"/>
        <v>Bogatynia_PL515</v>
      </c>
      <c r="Q53" s="27" t="s">
        <v>1650</v>
      </c>
      <c r="R53" s="27" t="s">
        <v>1553</v>
      </c>
      <c r="S53" s="22">
        <v>5</v>
      </c>
      <c r="T53" s="22" t="s">
        <v>63</v>
      </c>
    </row>
    <row r="54" spans="2:21" s="22" customFormat="1" ht="15" hidden="1" customHeight="1" x14ac:dyDescent="0.25">
      <c r="G54" s="30" t="s">
        <v>68</v>
      </c>
      <c r="H54" s="22" t="s">
        <v>2032</v>
      </c>
      <c r="J54" s="22" t="s">
        <v>223</v>
      </c>
      <c r="N54" s="22" t="str">
        <f t="shared" si="2"/>
        <v>ubiegam sięDolnośląskieBolesławiec_PL515</v>
      </c>
      <c r="O54" s="22" t="s">
        <v>1526</v>
      </c>
      <c r="P54" s="26" t="str">
        <f t="shared" si="1"/>
        <v>Bolesławiec_PL515</v>
      </c>
      <c r="Q54" s="27" t="s">
        <v>1650</v>
      </c>
      <c r="R54" s="27" t="s">
        <v>175</v>
      </c>
      <c r="S54" s="22">
        <v>5</v>
      </c>
      <c r="T54" s="22" t="s">
        <v>63</v>
      </c>
    </row>
    <row r="55" spans="2:21" s="22" customFormat="1" ht="15" hidden="1" customHeight="1" x14ac:dyDescent="0.25">
      <c r="J55" s="22" t="s">
        <v>474</v>
      </c>
      <c r="N55" s="22" t="str">
        <f t="shared" si="2"/>
        <v>ubiegam sięDolnośląskieBolków_PL515</v>
      </c>
      <c r="O55" s="22" t="s">
        <v>1526</v>
      </c>
      <c r="P55" s="26" t="str">
        <f t="shared" si="1"/>
        <v>Bolków_PL515</v>
      </c>
      <c r="Q55" s="27" t="s">
        <v>1650</v>
      </c>
      <c r="R55" s="27" t="s">
        <v>1531</v>
      </c>
      <c r="S55" s="22">
        <v>5</v>
      </c>
      <c r="T55" s="22" t="s">
        <v>63</v>
      </c>
    </row>
    <row r="56" spans="2:21" s="22" customFormat="1" ht="15" hidden="1" customHeight="1" x14ac:dyDescent="0.25">
      <c r="B56" s="33" t="s">
        <v>2083</v>
      </c>
      <c r="C56" s="33"/>
      <c r="D56" s="33"/>
      <c r="F56" s="22" t="str">
        <f>G9</f>
        <v>- wybierz -</v>
      </c>
      <c r="G56" s="29" t="s">
        <v>63</v>
      </c>
      <c r="H56" s="22">
        <v>5</v>
      </c>
      <c r="J56" s="22" t="s">
        <v>473</v>
      </c>
      <c r="N56" s="22" t="str">
        <f t="shared" si="2"/>
        <v>ubiegam sięDolnośląskieBorów_PL518</v>
      </c>
      <c r="O56" s="22" t="s">
        <v>1526</v>
      </c>
      <c r="P56" s="26" t="str">
        <f t="shared" si="1"/>
        <v>Borów_PL518</v>
      </c>
      <c r="Q56" s="27" t="s">
        <v>1653</v>
      </c>
      <c r="R56" s="27" t="s">
        <v>1623</v>
      </c>
      <c r="S56" s="22">
        <v>5</v>
      </c>
      <c r="T56" s="22" t="s">
        <v>63</v>
      </c>
    </row>
    <row r="57" spans="2:21" s="22" customFormat="1" ht="15" hidden="1" customHeight="1" x14ac:dyDescent="0.25">
      <c r="G57" s="29" t="s">
        <v>64</v>
      </c>
      <c r="H57" s="22">
        <v>0</v>
      </c>
      <c r="J57" s="22" t="s">
        <v>1654</v>
      </c>
      <c r="N57" s="22" t="str">
        <f t="shared" si="2"/>
        <v>ubiegam sięDolnośląskieBrzeg Dolny_PL518</v>
      </c>
      <c r="O57" s="22" t="s">
        <v>1526</v>
      </c>
      <c r="P57" s="26" t="str">
        <f t="shared" si="1"/>
        <v>Brzeg Dolny_PL518</v>
      </c>
      <c r="Q57" s="27" t="s">
        <v>1653</v>
      </c>
      <c r="R57" s="27" t="s">
        <v>1639</v>
      </c>
      <c r="S57" s="22">
        <v>5</v>
      </c>
      <c r="T57" s="22" t="s">
        <v>63</v>
      </c>
    </row>
    <row r="58" spans="2:21" s="22" customFormat="1" ht="15" hidden="1" customHeight="1" x14ac:dyDescent="0.25">
      <c r="G58" s="30" t="s">
        <v>68</v>
      </c>
      <c r="H58" s="22" t="s">
        <v>2032</v>
      </c>
      <c r="J58" s="22" t="s">
        <v>868</v>
      </c>
      <c r="N58" s="22" t="str">
        <f t="shared" si="2"/>
        <v>ubiegam sięDolnośląskieBystrzyca Kłodzka_PL517</v>
      </c>
      <c r="O58" s="22" t="s">
        <v>1526</v>
      </c>
      <c r="P58" s="26" t="str">
        <f t="shared" si="1"/>
        <v>Bystrzyca Kłodzka_PL517</v>
      </c>
      <c r="Q58" s="27" t="s">
        <v>1652</v>
      </c>
      <c r="R58" s="27" t="s">
        <v>1587</v>
      </c>
      <c r="S58" s="22">
        <v>5</v>
      </c>
      <c r="T58" s="22" t="s">
        <v>63</v>
      </c>
    </row>
    <row r="59" spans="2:21" s="22" customFormat="1" ht="15" hidden="1" customHeight="1" x14ac:dyDescent="0.25">
      <c r="J59" s="22" t="s">
        <v>1070</v>
      </c>
      <c r="N59" s="22" t="str">
        <f t="shared" si="2"/>
        <v>ubiegam sięDolnośląskieChocianów_PL516</v>
      </c>
      <c r="O59" s="22" t="s">
        <v>1526</v>
      </c>
      <c r="P59" s="26" t="str">
        <f t="shared" si="1"/>
        <v>Chocianów_PL516</v>
      </c>
      <c r="Q59" s="27" t="s">
        <v>1651</v>
      </c>
      <c r="R59" s="27" t="s">
        <v>1579</v>
      </c>
      <c r="S59" s="22">
        <v>5</v>
      </c>
      <c r="T59" s="22" t="s">
        <v>63</v>
      </c>
    </row>
    <row r="60" spans="2:21" s="22" customFormat="1" ht="15" hidden="1" customHeight="1" x14ac:dyDescent="0.25">
      <c r="J60" s="22" t="s">
        <v>1933</v>
      </c>
      <c r="N60" s="22" t="str">
        <f t="shared" si="2"/>
        <v>ubiegam sięDolnośląskieChojnów_PL516</v>
      </c>
      <c r="O60" s="22" t="s">
        <v>1526</v>
      </c>
      <c r="P60" s="26" t="str">
        <f t="shared" si="1"/>
        <v>Chojnów_PL516</v>
      </c>
      <c r="Q60" s="27" t="s">
        <v>1651</v>
      </c>
      <c r="R60" s="27" t="s">
        <v>1569</v>
      </c>
      <c r="S60" s="22">
        <v>5</v>
      </c>
      <c r="T60" s="22" t="s">
        <v>63</v>
      </c>
    </row>
    <row r="61" spans="2:21" s="22" customFormat="1" ht="15" hidden="1" customHeight="1" x14ac:dyDescent="0.25">
      <c r="F61" s="25"/>
      <c r="J61" s="22" t="s">
        <v>587</v>
      </c>
      <c r="N61" s="22" t="str">
        <f t="shared" si="2"/>
        <v>ubiegam sięDolnośląskieCiepłowody_PL517</v>
      </c>
      <c r="O61" s="22" t="s">
        <v>1526</v>
      </c>
      <c r="P61" s="26" t="str">
        <f t="shared" si="1"/>
        <v>Ciepłowody_PL517</v>
      </c>
      <c r="Q61" s="27" t="s">
        <v>1652</v>
      </c>
      <c r="R61" s="27" t="s">
        <v>1605</v>
      </c>
      <c r="S61" s="22">
        <v>5</v>
      </c>
      <c r="T61" s="22" t="s">
        <v>63</v>
      </c>
    </row>
    <row r="62" spans="2:21" s="22" customFormat="1" ht="15" hidden="1" customHeight="1" x14ac:dyDescent="0.25">
      <c r="J62" s="22" t="s">
        <v>982</v>
      </c>
      <c r="N62" s="22" t="str">
        <f t="shared" si="2"/>
        <v>ubiegam sięDolnośląskieCieszków_PL518</v>
      </c>
      <c r="O62" s="22" t="s">
        <v>1526</v>
      </c>
      <c r="P62" s="26" t="str">
        <f t="shared" si="1"/>
        <v>Cieszków_PL518</v>
      </c>
      <c r="Q62" s="27" t="s">
        <v>1653</v>
      </c>
      <c r="R62" s="27" t="s">
        <v>1611</v>
      </c>
      <c r="S62" s="22">
        <v>5</v>
      </c>
      <c r="T62" s="22" t="s">
        <v>63</v>
      </c>
    </row>
    <row r="63" spans="2:21" s="22" customFormat="1" ht="15" hidden="1" customHeight="1" x14ac:dyDescent="0.25">
      <c r="J63" s="22" t="s">
        <v>1833</v>
      </c>
      <c r="N63" s="22" t="str">
        <f t="shared" si="2"/>
        <v>ubiegam sięDolnośląskieCzarny Bór_PL517</v>
      </c>
      <c r="O63" s="22" t="s">
        <v>1526</v>
      </c>
      <c r="P63" s="26" t="str">
        <f t="shared" si="1"/>
        <v>Czarny Bór_PL517</v>
      </c>
      <c r="Q63" s="27" t="s">
        <v>1652</v>
      </c>
      <c r="R63" s="27" t="s">
        <v>1600</v>
      </c>
      <c r="S63" s="22">
        <v>5</v>
      </c>
      <c r="T63" s="22" t="s">
        <v>63</v>
      </c>
    </row>
    <row r="64" spans="2:21" s="22" customFormat="1" ht="15" hidden="1" customHeight="1" x14ac:dyDescent="0.25">
      <c r="J64" s="22" t="s">
        <v>1175</v>
      </c>
      <c r="N64" s="22" t="str">
        <f t="shared" si="2"/>
        <v>ubiegam sięDolnośląskieCzernica_PL518</v>
      </c>
      <c r="O64" s="22" t="s">
        <v>1526</v>
      </c>
      <c r="P64" s="26" t="str">
        <f t="shared" si="1"/>
        <v>Czernica_PL518</v>
      </c>
      <c r="Q64" s="27" t="s">
        <v>1653</v>
      </c>
      <c r="R64" s="27" t="s">
        <v>1642</v>
      </c>
      <c r="S64" s="22">
        <v>5</v>
      </c>
      <c r="T64" s="22" t="s">
        <v>63</v>
      </c>
    </row>
    <row r="65" spans="8:20" s="22" customFormat="1" ht="15" hidden="1" customHeight="1" x14ac:dyDescent="0.25">
      <c r="H65" s="22">
        <v>1</v>
      </c>
      <c r="J65" s="22" t="s">
        <v>1356</v>
      </c>
      <c r="N65" s="22" t="str">
        <f t="shared" si="2"/>
        <v>ubiegam sięDolnośląskieDługołęka_PL518</v>
      </c>
      <c r="O65" s="22" t="s">
        <v>1526</v>
      </c>
      <c r="P65" s="26" t="str">
        <f t="shared" si="1"/>
        <v>Długołęka_PL518</v>
      </c>
      <c r="Q65" s="27" t="s">
        <v>1653</v>
      </c>
      <c r="R65" s="27" t="s">
        <v>1643</v>
      </c>
      <c r="S65" s="22">
        <v>5</v>
      </c>
      <c r="T65" s="22" t="s">
        <v>63</v>
      </c>
    </row>
    <row r="66" spans="8:20" s="22" customFormat="1" ht="15" hidden="1" customHeight="1" x14ac:dyDescent="0.25">
      <c r="H66" s="22">
        <v>2</v>
      </c>
      <c r="N66" s="22" t="str">
        <f t="shared" si="2"/>
        <v>ubiegam sięDolnośląskieDobromierz_PL517</v>
      </c>
      <c r="O66" s="22" t="s">
        <v>1526</v>
      </c>
      <c r="P66" s="26" t="str">
        <f t="shared" si="1"/>
        <v>Dobromierz_PL517</v>
      </c>
      <c r="Q66" s="27" t="s">
        <v>1652</v>
      </c>
      <c r="R66" s="27" t="s">
        <v>1595</v>
      </c>
      <c r="S66" s="22">
        <v>5</v>
      </c>
      <c r="T66" s="22" t="s">
        <v>63</v>
      </c>
    </row>
    <row r="67" spans="8:20" s="22" customFormat="1" ht="15" hidden="1" customHeight="1" x14ac:dyDescent="0.25">
      <c r="H67" s="22">
        <v>3</v>
      </c>
      <c r="N67" s="22" t="str">
        <f t="shared" si="2"/>
        <v>ubiegam sięDolnośląskieDobroszyce_PL518</v>
      </c>
      <c r="O67" s="22" t="s">
        <v>1526</v>
      </c>
      <c r="P67" s="26" t="str">
        <f t="shared" si="1"/>
        <v>Dobroszyce_PL518</v>
      </c>
      <c r="Q67" s="27" t="s">
        <v>1653</v>
      </c>
      <c r="R67" s="27" t="s">
        <v>1615</v>
      </c>
      <c r="S67" s="22">
        <v>5</v>
      </c>
      <c r="T67" s="22" t="s">
        <v>63</v>
      </c>
    </row>
    <row r="68" spans="8:20" s="22" customFormat="1" ht="15" hidden="1" customHeight="1" x14ac:dyDescent="0.25">
      <c r="H68" s="22">
        <v>4</v>
      </c>
      <c r="N68" s="22" t="str">
        <f t="shared" si="2"/>
        <v>ubiegam sięDolnośląskieDomaniów_PL518</v>
      </c>
      <c r="O68" s="22" t="s">
        <v>1526</v>
      </c>
      <c r="P68" s="26" t="str">
        <f t="shared" si="1"/>
        <v>Domaniów_PL518</v>
      </c>
      <c r="Q68" s="27" t="s">
        <v>1653</v>
      </c>
      <c r="R68" s="27" t="s">
        <v>1620</v>
      </c>
      <c r="S68" s="22">
        <v>5</v>
      </c>
      <c r="T68" s="22" t="s">
        <v>63</v>
      </c>
    </row>
    <row r="69" spans="8:20" s="22" customFormat="1" ht="15" hidden="1" customHeight="1" x14ac:dyDescent="0.25">
      <c r="H69" s="22">
        <v>5</v>
      </c>
      <c r="N69" s="22" t="str">
        <f t="shared" si="2"/>
        <v>ubiegam sięDolnośląskieDziadowa Kłoda_PL518</v>
      </c>
      <c r="O69" s="22" t="s">
        <v>1526</v>
      </c>
      <c r="P69" s="26" t="str">
        <f t="shared" si="1"/>
        <v>Dziadowa Kłoda_PL518</v>
      </c>
      <c r="Q69" s="27" t="s">
        <v>1653</v>
      </c>
      <c r="R69" s="27" t="s">
        <v>1616</v>
      </c>
      <c r="S69" s="22">
        <v>5</v>
      </c>
      <c r="T69" s="22" t="s">
        <v>63</v>
      </c>
    </row>
    <row r="70" spans="8:20" s="22" customFormat="1" ht="15" hidden="1" customHeight="1" x14ac:dyDescent="0.25">
      <c r="H70" s="22">
        <v>6</v>
      </c>
      <c r="N70" s="22" t="str">
        <f t="shared" si="2"/>
        <v>ubiegam sięDolnośląskieDzierżoniów_PL517</v>
      </c>
      <c r="O70" s="22" t="s">
        <v>1526</v>
      </c>
      <c r="P70" s="26" t="str">
        <f t="shared" si="1"/>
        <v>Dzierżoniów_PL517</v>
      </c>
      <c r="Q70" s="27" t="s">
        <v>1652</v>
      </c>
      <c r="R70" s="27" t="s">
        <v>1584</v>
      </c>
      <c r="S70" s="22">
        <v>5</v>
      </c>
      <c r="T70" s="22" t="s">
        <v>63</v>
      </c>
    </row>
    <row r="71" spans="8:20" s="22" customFormat="1" ht="15" hidden="1" customHeight="1" x14ac:dyDescent="0.25">
      <c r="H71" s="22">
        <v>7</v>
      </c>
      <c r="N71" s="22" t="str">
        <f t="shared" si="2"/>
        <v>ubiegam sięDolnośląskieGaworzyce_PL516</v>
      </c>
      <c r="O71" s="22" t="s">
        <v>1526</v>
      </c>
      <c r="P71" s="26" t="str">
        <f t="shared" si="1"/>
        <v>Gaworzyce_PL516</v>
      </c>
      <c r="Q71" s="27" t="s">
        <v>1651</v>
      </c>
      <c r="R71" s="27" t="s">
        <v>1580</v>
      </c>
      <c r="S71" s="22">
        <v>5</v>
      </c>
      <c r="T71" s="22" t="s">
        <v>63</v>
      </c>
    </row>
    <row r="72" spans="8:20" s="22" customFormat="1" ht="15" hidden="1" customHeight="1" x14ac:dyDescent="0.25">
      <c r="H72" s="22">
        <v>8</v>
      </c>
      <c r="N72" s="22" t="str">
        <f t="shared" si="2"/>
        <v>ubiegam sięDolnośląskieGóra_PL516</v>
      </c>
      <c r="O72" s="22" t="s">
        <v>1526</v>
      </c>
      <c r="P72" s="26" t="str">
        <f t="shared" si="1"/>
        <v>Góra_PL516</v>
      </c>
      <c r="Q72" s="27" t="s">
        <v>1651</v>
      </c>
      <c r="R72" s="27" t="s">
        <v>1566</v>
      </c>
      <c r="S72" s="22">
        <v>5</v>
      </c>
      <c r="T72" s="22" t="s">
        <v>63</v>
      </c>
    </row>
    <row r="73" spans="8:20" s="22" customFormat="1" ht="15" hidden="1" customHeight="1" x14ac:dyDescent="0.25">
      <c r="N73" s="22" t="str">
        <f t="shared" si="2"/>
        <v>ubiegam sięDolnośląskieGrębocice_PL516</v>
      </c>
      <c r="O73" s="22" t="s">
        <v>1526</v>
      </c>
      <c r="P73" s="26" t="str">
        <f t="shared" si="1"/>
        <v>Grębocice_PL516</v>
      </c>
      <c r="Q73" s="27" t="s">
        <v>1651</v>
      </c>
      <c r="R73" s="27" t="s">
        <v>1581</v>
      </c>
      <c r="S73" s="22">
        <v>5</v>
      </c>
      <c r="T73" s="22" t="s">
        <v>63</v>
      </c>
    </row>
    <row r="74" spans="8:20" s="22" customFormat="1" ht="15" hidden="1" customHeight="1" x14ac:dyDescent="0.25">
      <c r="N74" s="22" t="str">
        <f t="shared" si="2"/>
        <v>ubiegam sięDolnośląskieGromadka_PL515</v>
      </c>
      <c r="O74" s="22" t="s">
        <v>1526</v>
      </c>
      <c r="P74" s="26" t="str">
        <f t="shared" si="1"/>
        <v>Gromadka_PL515</v>
      </c>
      <c r="Q74" s="27" t="s">
        <v>1650</v>
      </c>
      <c r="R74" s="27" t="s">
        <v>1527</v>
      </c>
      <c r="S74" s="22">
        <v>5</v>
      </c>
      <c r="T74" s="22" t="s">
        <v>63</v>
      </c>
    </row>
    <row r="75" spans="8:20" s="22" customFormat="1" ht="15" hidden="1" customHeight="1" x14ac:dyDescent="0.25">
      <c r="N75" s="22" t="str">
        <f t="shared" si="2"/>
        <v>ubiegam sięDolnośląskieJanowice Wielkie_PL515</v>
      </c>
      <c r="O75" s="22" t="s">
        <v>1526</v>
      </c>
      <c r="P75" s="26" t="str">
        <f t="shared" si="1"/>
        <v>Janowice Wielkie_PL515</v>
      </c>
      <c r="Q75" s="27" t="s">
        <v>1650</v>
      </c>
      <c r="R75" s="27" t="s">
        <v>1536</v>
      </c>
      <c r="S75" s="22">
        <v>5</v>
      </c>
      <c r="T75" s="22" t="s">
        <v>63</v>
      </c>
    </row>
    <row r="76" spans="8:20" s="22" customFormat="1" ht="15" hidden="1" customHeight="1" x14ac:dyDescent="0.25">
      <c r="N76" s="22" t="str">
        <f t="shared" si="2"/>
        <v>ubiegam sięDolnośląskieJaworzyna Śląska_PL517</v>
      </c>
      <c r="O76" s="22" t="s">
        <v>1526</v>
      </c>
      <c r="P76" s="26" t="str">
        <f t="shared" si="1"/>
        <v>Jaworzyna Śląska_PL517</v>
      </c>
      <c r="Q76" s="27" t="s">
        <v>1652</v>
      </c>
      <c r="R76" s="27" t="s">
        <v>1596</v>
      </c>
      <c r="S76" s="22">
        <v>5</v>
      </c>
      <c r="T76" s="22" t="s">
        <v>63</v>
      </c>
    </row>
    <row r="77" spans="8:20" s="22" customFormat="1" ht="15" hidden="1" customHeight="1" x14ac:dyDescent="0.25">
      <c r="N77" s="22" t="str">
        <f t="shared" si="2"/>
        <v>ubiegam sięDolnośląskieJelcz-Laskowice_PL518</v>
      </c>
      <c r="O77" s="22" t="s">
        <v>1526</v>
      </c>
      <c r="P77" s="26" t="str">
        <f t="shared" si="1"/>
        <v>Jelcz-Laskowice_PL518</v>
      </c>
      <c r="Q77" s="27" t="s">
        <v>1653</v>
      </c>
      <c r="R77" s="27" t="s">
        <v>1621</v>
      </c>
      <c r="S77" s="22">
        <v>5</v>
      </c>
      <c r="T77" s="22" t="s">
        <v>63</v>
      </c>
    </row>
    <row r="78" spans="8:20" s="22" customFormat="1" ht="15" hidden="1" customHeight="1" x14ac:dyDescent="0.25">
      <c r="N78" s="22" t="str">
        <f t="shared" si="2"/>
        <v>ubiegam sięDolnośląskieJemielno_PL516</v>
      </c>
      <c r="O78" s="22" t="s">
        <v>1526</v>
      </c>
      <c r="P78" s="26" t="str">
        <f t="shared" si="1"/>
        <v>Jemielno_PL516</v>
      </c>
      <c r="Q78" s="27" t="s">
        <v>1651</v>
      </c>
      <c r="R78" s="27" t="s">
        <v>1567</v>
      </c>
      <c r="S78" s="22">
        <v>5</v>
      </c>
      <c r="T78" s="22" t="s">
        <v>63</v>
      </c>
    </row>
    <row r="79" spans="8:20" s="22" customFormat="1" ht="15" hidden="1" customHeight="1" x14ac:dyDescent="0.25">
      <c r="N79" s="22" t="str">
        <f t="shared" si="2"/>
        <v>ubiegam sięDolnośląskieJerzmanowa_PL516</v>
      </c>
      <c r="O79" s="22" t="s">
        <v>1526</v>
      </c>
      <c r="P79" s="26" t="str">
        <f t="shared" si="1"/>
        <v>Jerzmanowa_PL516</v>
      </c>
      <c r="Q79" s="27" t="s">
        <v>1651</v>
      </c>
      <c r="R79" s="27" t="s">
        <v>1562</v>
      </c>
      <c r="S79" s="22">
        <v>5</v>
      </c>
      <c r="T79" s="22" t="s">
        <v>63</v>
      </c>
    </row>
    <row r="80" spans="8:20" s="22" customFormat="1" ht="15" hidden="1" customHeight="1" x14ac:dyDescent="0.25">
      <c r="N80" s="22" t="str">
        <f t="shared" si="2"/>
        <v>ubiegam sięDolnośląskieJeżów Sudecki_PL515</v>
      </c>
      <c r="O80" s="22" t="s">
        <v>1526</v>
      </c>
      <c r="P80" s="26" t="str">
        <f t="shared" si="1"/>
        <v>Jeżów Sudecki_PL515</v>
      </c>
      <c r="Q80" s="27" t="s">
        <v>1650</v>
      </c>
      <c r="R80" s="27" t="s">
        <v>1537</v>
      </c>
      <c r="S80" s="22">
        <v>5</v>
      </c>
      <c r="T80" s="22" t="s">
        <v>63</v>
      </c>
    </row>
    <row r="81" spans="14:20" s="22" customFormat="1" ht="15" hidden="1" customHeight="1" x14ac:dyDescent="0.25">
      <c r="N81" s="22" t="str">
        <f t="shared" si="2"/>
        <v>ubiegam sięDolnośląskieJordanów Śląski_PL518</v>
      </c>
      <c r="O81" s="22" t="s">
        <v>1526</v>
      </c>
      <c r="P81" s="26" t="str">
        <f t="shared" si="1"/>
        <v>Jordanów Śląski_PL518</v>
      </c>
      <c r="Q81" s="27" t="s">
        <v>1653</v>
      </c>
      <c r="R81" s="27" t="s">
        <v>1644</v>
      </c>
      <c r="S81" s="22">
        <v>5</v>
      </c>
      <c r="T81" s="22" t="s">
        <v>63</v>
      </c>
    </row>
    <row r="82" spans="14:20" s="22" customFormat="1" ht="15" hidden="1" customHeight="1" x14ac:dyDescent="0.25">
      <c r="N82" s="22" t="str">
        <f t="shared" si="2"/>
        <v>ubiegam sięDolnośląskieKamieniec Ząbkowicki_PL517</v>
      </c>
      <c r="O82" s="22" t="s">
        <v>1526</v>
      </c>
      <c r="P82" s="26" t="str">
        <f t="shared" si="1"/>
        <v>Kamieniec Ząbkowicki_PL517</v>
      </c>
      <c r="Q82" s="27" t="s">
        <v>1652</v>
      </c>
      <c r="R82" s="27" t="s">
        <v>1606</v>
      </c>
      <c r="S82" s="22">
        <v>5</v>
      </c>
      <c r="T82" s="22" t="s">
        <v>63</v>
      </c>
    </row>
    <row r="83" spans="14:20" s="22" customFormat="1" ht="15" hidden="1" customHeight="1" x14ac:dyDescent="0.25">
      <c r="N83" s="22" t="str">
        <f t="shared" si="2"/>
        <v>ubiegam sięDolnośląskieKamienna Góra_PL515</v>
      </c>
      <c r="O83" s="22" t="s">
        <v>1526</v>
      </c>
      <c r="P83" s="26" t="str">
        <f t="shared" si="1"/>
        <v>Kamienna Góra_PL515</v>
      </c>
      <c r="Q83" s="27" t="s">
        <v>1650</v>
      </c>
      <c r="R83" s="27" t="s">
        <v>1541</v>
      </c>
      <c r="S83" s="22">
        <v>5</v>
      </c>
      <c r="T83" s="22" t="s">
        <v>63</v>
      </c>
    </row>
    <row r="84" spans="14:20" s="22" customFormat="1" ht="15" hidden="1" customHeight="1" x14ac:dyDescent="0.25">
      <c r="N84" s="22" t="str">
        <f t="shared" si="2"/>
        <v>ubiegam sięDolnośląskieKąty Wrocławskie_PL518</v>
      </c>
      <c r="O84" s="22" t="s">
        <v>1526</v>
      </c>
      <c r="P84" s="26" t="str">
        <f t="shared" si="1"/>
        <v>Kąty Wrocławskie_PL518</v>
      </c>
      <c r="Q84" s="27" t="s">
        <v>1653</v>
      </c>
      <c r="R84" s="27" t="s">
        <v>1645</v>
      </c>
      <c r="S84" s="22">
        <v>5</v>
      </c>
      <c r="T84" s="22" t="s">
        <v>63</v>
      </c>
    </row>
    <row r="85" spans="14:20" s="22" customFormat="1" ht="15" hidden="1" customHeight="1" x14ac:dyDescent="0.25">
      <c r="N85" s="22" t="str">
        <f t="shared" si="2"/>
        <v>ubiegam sięDolnośląskieKłodzko_PL517</v>
      </c>
      <c r="O85" s="22" t="s">
        <v>1526</v>
      </c>
      <c r="P85" s="26" t="str">
        <f t="shared" si="1"/>
        <v>Kłodzko_PL517</v>
      </c>
      <c r="Q85" s="27" t="s">
        <v>1652</v>
      </c>
      <c r="R85" s="27" t="s">
        <v>1588</v>
      </c>
      <c r="S85" s="22">
        <v>5</v>
      </c>
      <c r="T85" s="22" t="s">
        <v>63</v>
      </c>
    </row>
    <row r="86" spans="14:20" s="22" customFormat="1" ht="15" hidden="1" customHeight="1" x14ac:dyDescent="0.25">
      <c r="N86" s="22" t="str">
        <f t="shared" si="2"/>
        <v>ubiegam sięDolnośląskieKobierzyce_PL518</v>
      </c>
      <c r="O86" s="22" t="s">
        <v>1526</v>
      </c>
      <c r="P86" s="26" t="str">
        <f t="shared" si="1"/>
        <v>Kobierzyce_PL518</v>
      </c>
      <c r="Q86" s="27" t="s">
        <v>1653</v>
      </c>
      <c r="R86" s="27" t="s">
        <v>1646</v>
      </c>
      <c r="S86" s="22">
        <v>5</v>
      </c>
      <c r="T86" s="22" t="s">
        <v>63</v>
      </c>
    </row>
    <row r="87" spans="14:20" s="22" customFormat="1" ht="15" hidden="1" customHeight="1" x14ac:dyDescent="0.25">
      <c r="N87" s="22" t="str">
        <f t="shared" si="2"/>
        <v>ubiegam sięDolnośląskieKondratowice_PL518</v>
      </c>
      <c r="O87" s="22" t="s">
        <v>1526</v>
      </c>
      <c r="P87" s="26" t="str">
        <f t="shared" si="1"/>
        <v>Kondratowice_PL518</v>
      </c>
      <c r="Q87" s="27" t="s">
        <v>1653</v>
      </c>
      <c r="R87" s="27" t="s">
        <v>1624</v>
      </c>
      <c r="S87" s="22">
        <v>5</v>
      </c>
      <c r="T87" s="22" t="s">
        <v>63</v>
      </c>
    </row>
    <row r="88" spans="14:20" s="22" customFormat="1" ht="15" hidden="1" customHeight="1" x14ac:dyDescent="0.25">
      <c r="N88" s="22" t="str">
        <f t="shared" si="2"/>
        <v>ubiegam sięDolnośląskieKostomłoty_PL518</v>
      </c>
      <c r="O88" s="22" t="s">
        <v>1526</v>
      </c>
      <c r="P88" s="26" t="str">
        <f t="shared" si="1"/>
        <v>Kostomłoty_PL518</v>
      </c>
      <c r="Q88" s="27" t="s">
        <v>1653</v>
      </c>
      <c r="R88" s="27" t="s">
        <v>1628</v>
      </c>
      <c r="S88" s="22">
        <v>5</v>
      </c>
      <c r="T88" s="22" t="s">
        <v>63</v>
      </c>
    </row>
    <row r="89" spans="14:20" s="22" customFormat="1" ht="15" hidden="1" customHeight="1" x14ac:dyDescent="0.25">
      <c r="N89" s="22" t="str">
        <f t="shared" si="2"/>
        <v>ubiegam sięDolnośląskieKotla_PL516</v>
      </c>
      <c r="O89" s="22" t="s">
        <v>1526</v>
      </c>
      <c r="P89" s="26" t="str">
        <f t="shared" si="1"/>
        <v>Kotla_PL516</v>
      </c>
      <c r="Q89" s="27" t="s">
        <v>1651</v>
      </c>
      <c r="R89" s="27" t="s">
        <v>1563</v>
      </c>
      <c r="S89" s="22">
        <v>5</v>
      </c>
      <c r="T89" s="22" t="s">
        <v>63</v>
      </c>
    </row>
    <row r="90" spans="14:20" s="22" customFormat="1" ht="15" hidden="1" customHeight="1" x14ac:dyDescent="0.25">
      <c r="N90" s="22" t="str">
        <f t="shared" si="2"/>
        <v>ubiegam sięDolnośląskieKrośnice_PL518</v>
      </c>
      <c r="O90" s="22" t="s">
        <v>1526</v>
      </c>
      <c r="P90" s="26" t="str">
        <f t="shared" si="1"/>
        <v>Krośnice_PL518</v>
      </c>
      <c r="Q90" s="27" t="s">
        <v>1653</v>
      </c>
      <c r="R90" s="27" t="s">
        <v>1612</v>
      </c>
      <c r="S90" s="22">
        <v>5</v>
      </c>
      <c r="T90" s="22" t="s">
        <v>63</v>
      </c>
    </row>
    <row r="91" spans="14:20" s="22" customFormat="1" ht="15" hidden="1" customHeight="1" x14ac:dyDescent="0.25">
      <c r="N91" s="22" t="str">
        <f t="shared" si="2"/>
        <v>ubiegam sięDolnośląskieKrotoszyce_PL516</v>
      </c>
      <c r="O91" s="22" t="s">
        <v>1526</v>
      </c>
      <c r="P91" s="26" t="str">
        <f t="shared" si="1"/>
        <v>Krotoszyce_PL516</v>
      </c>
      <c r="Q91" s="27" t="s">
        <v>1651</v>
      </c>
      <c r="R91" s="27" t="s">
        <v>1570</v>
      </c>
      <c r="S91" s="22">
        <v>5</v>
      </c>
      <c r="T91" s="22" t="s">
        <v>63</v>
      </c>
    </row>
    <row r="92" spans="14:20" s="22" customFormat="1" ht="15" hidden="1" customHeight="1" x14ac:dyDescent="0.25">
      <c r="N92" s="22" t="str">
        <f t="shared" si="2"/>
        <v>ubiegam sięDolnośląskieKunice_PL516</v>
      </c>
      <c r="O92" s="22" t="s">
        <v>1526</v>
      </c>
      <c r="P92" s="26" t="str">
        <f t="shared" si="1"/>
        <v>Kunice_PL516</v>
      </c>
      <c r="Q92" s="27" t="s">
        <v>1651</v>
      </c>
      <c r="R92" s="27" t="s">
        <v>1571</v>
      </c>
      <c r="S92" s="22">
        <v>5</v>
      </c>
      <c r="T92" s="22" t="s">
        <v>63</v>
      </c>
    </row>
    <row r="93" spans="14:20" s="22" customFormat="1" ht="15" hidden="1" customHeight="1" x14ac:dyDescent="0.25">
      <c r="N93" s="22" t="str">
        <f t="shared" si="2"/>
        <v>ubiegam sięDolnośląskieLądek-Zdrój_PL517</v>
      </c>
      <c r="O93" s="22" t="s">
        <v>1526</v>
      </c>
      <c r="P93" s="26" t="str">
        <f t="shared" si="1"/>
        <v>Lądek-Zdrój_PL517</v>
      </c>
      <c r="Q93" s="27" t="s">
        <v>1652</v>
      </c>
      <c r="R93" s="27" t="s">
        <v>1589</v>
      </c>
      <c r="S93" s="22">
        <v>5</v>
      </c>
      <c r="T93" s="22" t="s">
        <v>63</v>
      </c>
    </row>
    <row r="94" spans="14:20" s="22" customFormat="1" ht="15" hidden="1" customHeight="1" x14ac:dyDescent="0.25">
      <c r="N94" s="22" t="str">
        <f t="shared" si="2"/>
        <v>ubiegam sięDolnośląskieLegnickie Pole_PL516</v>
      </c>
      <c r="O94" s="22" t="s">
        <v>1526</v>
      </c>
      <c r="P94" s="26" t="str">
        <f t="shared" si="1"/>
        <v>Legnickie Pole_PL516</v>
      </c>
      <c r="Q94" s="27" t="s">
        <v>1651</v>
      </c>
      <c r="R94" s="27" t="s">
        <v>1572</v>
      </c>
      <c r="S94" s="22">
        <v>5</v>
      </c>
      <c r="T94" s="22" t="s">
        <v>63</v>
      </c>
    </row>
    <row r="95" spans="14:20" s="22" customFormat="1" ht="15" hidden="1" customHeight="1" x14ac:dyDescent="0.25">
      <c r="N95" s="22" t="str">
        <f t="shared" si="2"/>
        <v>ubiegam sięDolnośląskieLeśna_PL515</v>
      </c>
      <c r="O95" s="22" t="s">
        <v>1526</v>
      </c>
      <c r="P95" s="26" t="str">
        <f t="shared" si="1"/>
        <v>Leśna_PL515</v>
      </c>
      <c r="Q95" s="27" t="s">
        <v>1650</v>
      </c>
      <c r="R95" s="27" t="s">
        <v>1544</v>
      </c>
      <c r="S95" s="22">
        <v>5</v>
      </c>
      <c r="T95" s="22" t="s">
        <v>63</v>
      </c>
    </row>
    <row r="96" spans="14:20" s="22" customFormat="1" ht="15" hidden="1" customHeight="1" x14ac:dyDescent="0.25">
      <c r="N96" s="22" t="str">
        <f t="shared" si="2"/>
        <v>ubiegam sięDolnośląskieLewin Kłodzki_PL517</v>
      </c>
      <c r="O96" s="22" t="s">
        <v>1526</v>
      </c>
      <c r="P96" s="26" t="str">
        <f t="shared" si="1"/>
        <v>Lewin Kłodzki_PL517</v>
      </c>
      <c r="Q96" s="27" t="s">
        <v>1652</v>
      </c>
      <c r="R96" s="27" t="s">
        <v>1590</v>
      </c>
      <c r="S96" s="22">
        <v>5</v>
      </c>
      <c r="T96" s="22" t="s">
        <v>63</v>
      </c>
    </row>
    <row r="97" spans="14:20" s="22" customFormat="1" ht="15" hidden="1" customHeight="1" x14ac:dyDescent="0.25">
      <c r="N97" s="22" t="str">
        <f t="shared" si="2"/>
        <v>ubiegam sięDolnośląskieLubań_PL515</v>
      </c>
      <c r="O97" s="22" t="s">
        <v>1526</v>
      </c>
      <c r="P97" s="26" t="str">
        <f t="shared" si="1"/>
        <v>Lubań_PL515</v>
      </c>
      <c r="Q97" s="27" t="s">
        <v>1650</v>
      </c>
      <c r="R97" s="27" t="s">
        <v>1545</v>
      </c>
      <c r="S97" s="22">
        <v>5</v>
      </c>
      <c r="T97" s="22" t="s">
        <v>63</v>
      </c>
    </row>
    <row r="98" spans="14:20" s="22" customFormat="1" ht="15" hidden="1" customHeight="1" x14ac:dyDescent="0.25">
      <c r="N98" s="22" t="str">
        <f t="shared" si="2"/>
        <v>ubiegam sięDolnośląskieLubawka_PL515</v>
      </c>
      <c r="O98" s="22" t="s">
        <v>1526</v>
      </c>
      <c r="P98" s="26" t="str">
        <f t="shared" si="1"/>
        <v>Lubawka_PL515</v>
      </c>
      <c r="Q98" s="27" t="s">
        <v>1650</v>
      </c>
      <c r="R98" s="27" t="s">
        <v>1542</v>
      </c>
      <c r="S98" s="22">
        <v>5</v>
      </c>
      <c r="T98" s="22" t="s">
        <v>63</v>
      </c>
    </row>
    <row r="99" spans="14:20" s="22" customFormat="1" ht="15" hidden="1" customHeight="1" x14ac:dyDescent="0.25">
      <c r="N99" s="22" t="str">
        <f t="shared" si="2"/>
        <v>ubiegam sięDolnośląskieLubin_PL516</v>
      </c>
      <c r="O99" s="22" t="s">
        <v>1526</v>
      </c>
      <c r="P99" s="26" t="str">
        <f t="shared" si="1"/>
        <v>Lubin_PL516</v>
      </c>
      <c r="Q99" s="27" t="s">
        <v>1651</v>
      </c>
      <c r="R99" s="27" t="s">
        <v>1576</v>
      </c>
      <c r="S99" s="22">
        <v>5</v>
      </c>
      <c r="T99" s="22" t="s">
        <v>63</v>
      </c>
    </row>
    <row r="100" spans="14:20" s="22" customFormat="1" ht="15" hidden="1" customHeight="1" x14ac:dyDescent="0.25">
      <c r="N100" s="22" t="str">
        <f t="shared" si="2"/>
        <v>ubiegam sięDolnośląskieLubomierz_PL515</v>
      </c>
      <c r="O100" s="22" t="s">
        <v>1526</v>
      </c>
      <c r="P100" s="26" t="str">
        <f t="shared" si="1"/>
        <v>Lubomierz_PL515</v>
      </c>
      <c r="Q100" s="27" t="s">
        <v>1650</v>
      </c>
      <c r="R100" s="27" t="s">
        <v>1548</v>
      </c>
      <c r="S100" s="22">
        <v>5</v>
      </c>
      <c r="T100" s="22" t="s">
        <v>63</v>
      </c>
    </row>
    <row r="101" spans="14:20" s="22" customFormat="1" ht="15" hidden="1" customHeight="1" x14ac:dyDescent="0.25">
      <c r="N101" s="22" t="str">
        <f t="shared" si="2"/>
        <v>ubiegam sięDolnośląskieLwówek Śląski_PL515</v>
      </c>
      <c r="O101" s="22" t="s">
        <v>1526</v>
      </c>
      <c r="P101" s="26" t="str">
        <f t="shared" si="1"/>
        <v>Lwówek Śląski_PL515</v>
      </c>
      <c r="Q101" s="27" t="s">
        <v>1650</v>
      </c>
      <c r="R101" s="27" t="s">
        <v>1549</v>
      </c>
      <c r="S101" s="22">
        <v>5</v>
      </c>
      <c r="T101" s="22" t="s">
        <v>63</v>
      </c>
    </row>
    <row r="102" spans="14:20" s="22" customFormat="1" ht="15" hidden="1" customHeight="1" x14ac:dyDescent="0.25">
      <c r="N102" s="22" t="str">
        <f t="shared" si="2"/>
        <v>ubiegam sięDolnośląskieŁagiewniki_PL517</v>
      </c>
      <c r="O102" s="22" t="s">
        <v>1526</v>
      </c>
      <c r="P102" s="26" t="str">
        <f t="shared" si="1"/>
        <v>Łagiewniki_PL517</v>
      </c>
      <c r="Q102" s="27" t="s">
        <v>1652</v>
      </c>
      <c r="R102" s="27" t="s">
        <v>1585</v>
      </c>
      <c r="S102" s="22">
        <v>5</v>
      </c>
      <c r="T102" s="22" t="s">
        <v>63</v>
      </c>
    </row>
    <row r="103" spans="14:20" s="22" customFormat="1" ht="15" hidden="1" customHeight="1" x14ac:dyDescent="0.25">
      <c r="N103" s="22" t="str">
        <f t="shared" si="2"/>
        <v>ubiegam sięDolnośląskieMalczyce_PL518</v>
      </c>
      <c r="O103" s="22" t="s">
        <v>1526</v>
      </c>
      <c r="P103" s="26" t="str">
        <f t="shared" si="1"/>
        <v>Malczyce_PL518</v>
      </c>
      <c r="Q103" s="27" t="s">
        <v>1653</v>
      </c>
      <c r="R103" s="27" t="s">
        <v>1629</v>
      </c>
      <c r="S103" s="22">
        <v>5</v>
      </c>
      <c r="T103" s="22" t="s">
        <v>63</v>
      </c>
    </row>
    <row r="104" spans="14:20" s="22" customFormat="1" ht="15" hidden="1" customHeight="1" x14ac:dyDescent="0.25">
      <c r="N104" s="22" t="str">
        <f t="shared" si="2"/>
        <v>ubiegam sięDolnośląskieMarcinowice_PL517</v>
      </c>
      <c r="O104" s="22" t="s">
        <v>1526</v>
      </c>
      <c r="P104" s="26" t="str">
        <f t="shared" si="1"/>
        <v>Marcinowice_PL517</v>
      </c>
      <c r="Q104" s="27" t="s">
        <v>1652</v>
      </c>
      <c r="R104" s="27" t="s">
        <v>1597</v>
      </c>
      <c r="S104" s="22">
        <v>5</v>
      </c>
      <c r="T104" s="22" t="s">
        <v>63</v>
      </c>
    </row>
    <row r="105" spans="14:20" s="22" customFormat="1" ht="15" hidden="1" customHeight="1" x14ac:dyDescent="0.25">
      <c r="N105" s="22" t="str">
        <f t="shared" si="2"/>
        <v>ubiegam sięDolnośląskieMarciszów_PL515</v>
      </c>
      <c r="O105" s="22" t="s">
        <v>1526</v>
      </c>
      <c r="P105" s="26" t="str">
        <f t="shared" si="1"/>
        <v>Marciszów_PL515</v>
      </c>
      <c r="Q105" s="27" t="s">
        <v>1650</v>
      </c>
      <c r="R105" s="27" t="s">
        <v>1543</v>
      </c>
      <c r="S105" s="22">
        <v>5</v>
      </c>
      <c r="T105" s="22" t="s">
        <v>63</v>
      </c>
    </row>
    <row r="106" spans="14:20" s="22" customFormat="1" ht="15" hidden="1" customHeight="1" x14ac:dyDescent="0.25">
      <c r="N106" s="22" t="str">
        <f t="shared" si="2"/>
        <v>ubiegam sięDolnośląskieMęcinka_PL515</v>
      </c>
      <c r="O106" s="22" t="s">
        <v>1526</v>
      </c>
      <c r="P106" s="26" t="str">
        <f t="shared" si="1"/>
        <v>Męcinka_PL515</v>
      </c>
      <c r="Q106" s="27" t="s">
        <v>1650</v>
      </c>
      <c r="R106" s="27" t="s">
        <v>1532</v>
      </c>
      <c r="S106" s="22">
        <v>5</v>
      </c>
      <c r="T106" s="22" t="s">
        <v>63</v>
      </c>
    </row>
    <row r="107" spans="14:20" s="22" customFormat="1" ht="15" hidden="1" customHeight="1" x14ac:dyDescent="0.25">
      <c r="N107" s="22" t="str">
        <f t="shared" si="2"/>
        <v>ubiegam sięDolnośląskieMieroszów_PL517</v>
      </c>
      <c r="O107" s="22" t="s">
        <v>1526</v>
      </c>
      <c r="P107" s="26" t="str">
        <f t="shared" si="1"/>
        <v>Mieroszów_PL517</v>
      </c>
      <c r="Q107" s="27" t="s">
        <v>1652</v>
      </c>
      <c r="R107" s="27" t="s">
        <v>1601</v>
      </c>
      <c r="S107" s="22">
        <v>5</v>
      </c>
      <c r="T107" s="22" t="s">
        <v>63</v>
      </c>
    </row>
    <row r="108" spans="14:20" s="22" customFormat="1" ht="15" hidden="1" customHeight="1" x14ac:dyDescent="0.25">
      <c r="N108" s="22" t="str">
        <f t="shared" si="2"/>
        <v>ubiegam sięDolnośląskieMietków_PL518</v>
      </c>
      <c r="O108" s="22" t="s">
        <v>1526</v>
      </c>
      <c r="P108" s="26" t="str">
        <f t="shared" si="1"/>
        <v>Mietków_PL518</v>
      </c>
      <c r="Q108" s="27" t="s">
        <v>1653</v>
      </c>
      <c r="R108" s="27" t="s">
        <v>1647</v>
      </c>
      <c r="S108" s="22">
        <v>5</v>
      </c>
      <c r="T108" s="22" t="s">
        <v>63</v>
      </c>
    </row>
    <row r="109" spans="14:20" s="22" customFormat="1" ht="15" hidden="1" customHeight="1" x14ac:dyDescent="0.25">
      <c r="N109" s="22" t="str">
        <f t="shared" si="2"/>
        <v>ubiegam sięDolnośląskieMiędzybórz_PL518</v>
      </c>
      <c r="O109" s="22" t="s">
        <v>1526</v>
      </c>
      <c r="P109" s="26" t="str">
        <f t="shared" si="1"/>
        <v>Międzybórz_PL518</v>
      </c>
      <c r="Q109" s="27" t="s">
        <v>1653</v>
      </c>
      <c r="R109" s="27" t="s">
        <v>1617</v>
      </c>
      <c r="S109" s="22">
        <v>5</v>
      </c>
      <c r="T109" s="22" t="s">
        <v>63</v>
      </c>
    </row>
    <row r="110" spans="14:20" s="22" customFormat="1" ht="15" hidden="1" customHeight="1" x14ac:dyDescent="0.25">
      <c r="N110" s="22" t="str">
        <f t="shared" si="2"/>
        <v>ubiegam sięDolnośląskieMiędzylesie_PL517</v>
      </c>
      <c r="O110" s="22" t="s">
        <v>1526</v>
      </c>
      <c r="P110" s="26" t="str">
        <f t="shared" si="1"/>
        <v>Międzylesie_PL517</v>
      </c>
      <c r="Q110" s="27" t="s">
        <v>1652</v>
      </c>
      <c r="R110" s="27" t="s">
        <v>1591</v>
      </c>
      <c r="S110" s="22">
        <v>5</v>
      </c>
      <c r="T110" s="22" t="s">
        <v>63</v>
      </c>
    </row>
    <row r="111" spans="14:20" s="22" customFormat="1" ht="15" hidden="1" customHeight="1" x14ac:dyDescent="0.25">
      <c r="N111" s="22" t="str">
        <f t="shared" si="2"/>
        <v>ubiegam sięDolnośląskieMiękinia_PL518</v>
      </c>
      <c r="O111" s="22" t="s">
        <v>1526</v>
      </c>
      <c r="P111" s="26" t="str">
        <f t="shared" si="1"/>
        <v>Miękinia_PL518</v>
      </c>
      <c r="Q111" s="27" t="s">
        <v>1653</v>
      </c>
      <c r="R111" s="27" t="s">
        <v>1630</v>
      </c>
      <c r="S111" s="22">
        <v>5</v>
      </c>
      <c r="T111" s="22" t="s">
        <v>63</v>
      </c>
    </row>
    <row r="112" spans="14:20" s="22" customFormat="1" ht="15" hidden="1" customHeight="1" x14ac:dyDescent="0.25">
      <c r="N112" s="22" t="str">
        <f t="shared" si="2"/>
        <v>ubiegam sięDolnośląskieMilicz_PL518</v>
      </c>
      <c r="O112" s="22" t="s">
        <v>1526</v>
      </c>
      <c r="P112" s="26" t="str">
        <f t="shared" si="1"/>
        <v>Milicz_PL518</v>
      </c>
      <c r="Q112" s="27" t="s">
        <v>1653</v>
      </c>
      <c r="R112" s="27" t="s">
        <v>1613</v>
      </c>
      <c r="S112" s="22">
        <v>5</v>
      </c>
      <c r="T112" s="22" t="s">
        <v>63</v>
      </c>
    </row>
    <row r="113" spans="14:20" s="22" customFormat="1" ht="15" hidden="1" customHeight="1" x14ac:dyDescent="0.25">
      <c r="N113" s="22" t="str">
        <f t="shared" si="2"/>
        <v>ubiegam sięDolnośląskieMiłkowice_PL516</v>
      </c>
      <c r="O113" s="22" t="s">
        <v>1526</v>
      </c>
      <c r="P113" s="26" t="str">
        <f t="shared" si="1"/>
        <v>Miłkowice_PL516</v>
      </c>
      <c r="Q113" s="27" t="s">
        <v>1651</v>
      </c>
      <c r="R113" s="27" t="s">
        <v>1573</v>
      </c>
      <c r="S113" s="22">
        <v>5</v>
      </c>
      <c r="T113" s="22" t="s">
        <v>63</v>
      </c>
    </row>
    <row r="114" spans="14:20" s="22" customFormat="1" ht="15" hidden="1" customHeight="1" x14ac:dyDescent="0.25">
      <c r="N114" s="22" t="str">
        <f t="shared" si="2"/>
        <v>ubiegam sięDolnośląskieMirsk_PL515</v>
      </c>
      <c r="O114" s="22" t="s">
        <v>1526</v>
      </c>
      <c r="P114" s="26" t="str">
        <f t="shared" si="1"/>
        <v>Mirsk_PL515</v>
      </c>
      <c r="Q114" s="27" t="s">
        <v>1650</v>
      </c>
      <c r="R114" s="27" t="s">
        <v>1550</v>
      </c>
      <c r="S114" s="22">
        <v>5</v>
      </c>
      <c r="T114" s="22" t="s">
        <v>63</v>
      </c>
    </row>
    <row r="115" spans="14:20" s="22" customFormat="1" ht="15" hidden="1" customHeight="1" x14ac:dyDescent="0.25">
      <c r="N115" s="22" t="str">
        <f t="shared" si="2"/>
        <v>ubiegam sięDolnośląskieMściwojów_PL515</v>
      </c>
      <c r="O115" s="22" t="s">
        <v>1526</v>
      </c>
      <c r="P115" s="26" t="str">
        <f t="shared" ref="P115:P178" si="3">R115&amp;Q115</f>
        <v>Mściwojów_PL515</v>
      </c>
      <c r="Q115" s="27" t="s">
        <v>1650</v>
      </c>
      <c r="R115" s="27" t="s">
        <v>1533</v>
      </c>
      <c r="S115" s="22">
        <v>5</v>
      </c>
      <c r="T115" s="22" t="s">
        <v>63</v>
      </c>
    </row>
    <row r="116" spans="14:20" s="22" customFormat="1" ht="15" hidden="1" customHeight="1" x14ac:dyDescent="0.25">
      <c r="N116" s="22" t="str">
        <f t="shared" ref="N116:N179" si="4">T116&amp;O116&amp;P116</f>
        <v>ubiegam sięDolnośląskieMysłakowice_PL515</v>
      </c>
      <c r="O116" s="22" t="s">
        <v>1526</v>
      </c>
      <c r="P116" s="26" t="str">
        <f t="shared" si="3"/>
        <v>Mysłakowice_PL515</v>
      </c>
      <c r="Q116" s="27" t="s">
        <v>1650</v>
      </c>
      <c r="R116" s="27" t="s">
        <v>1538</v>
      </c>
      <c r="S116" s="22">
        <v>5</v>
      </c>
      <c r="T116" s="22" t="s">
        <v>63</v>
      </c>
    </row>
    <row r="117" spans="14:20" s="22" customFormat="1" ht="15" hidden="1" customHeight="1" x14ac:dyDescent="0.25">
      <c r="N117" s="22" t="str">
        <f t="shared" si="4"/>
        <v>ubiegam sięDolnośląskieNiechlów_PL516</v>
      </c>
      <c r="O117" s="22" t="s">
        <v>1526</v>
      </c>
      <c r="P117" s="26" t="str">
        <f t="shared" si="3"/>
        <v>Niechlów_PL516</v>
      </c>
      <c r="Q117" s="27" t="s">
        <v>1651</v>
      </c>
      <c r="R117" s="27" t="s">
        <v>1568</v>
      </c>
      <c r="S117" s="22">
        <v>5</v>
      </c>
      <c r="T117" s="22" t="s">
        <v>63</v>
      </c>
    </row>
    <row r="118" spans="14:20" s="22" customFormat="1" ht="15" hidden="1" customHeight="1" x14ac:dyDescent="0.25">
      <c r="N118" s="22" t="str">
        <f t="shared" si="4"/>
        <v>ubiegam sięDolnośląskieNiemcza_PL517</v>
      </c>
      <c r="O118" s="22" t="s">
        <v>1526</v>
      </c>
      <c r="P118" s="26" t="str">
        <f t="shared" si="3"/>
        <v>Niemcza_PL517</v>
      </c>
      <c r="Q118" s="27" t="s">
        <v>1652</v>
      </c>
      <c r="R118" s="27" t="s">
        <v>1586</v>
      </c>
      <c r="S118" s="22">
        <v>5</v>
      </c>
      <c r="T118" s="22" t="s">
        <v>63</v>
      </c>
    </row>
    <row r="119" spans="14:20" s="22" customFormat="1" ht="15" hidden="1" customHeight="1" x14ac:dyDescent="0.25">
      <c r="N119" s="22" t="str">
        <f t="shared" si="4"/>
        <v>ubiegam sięDolnośląskieNowa Ruda_PL517</v>
      </c>
      <c r="O119" s="22" t="s">
        <v>1526</v>
      </c>
      <c r="P119" s="26" t="str">
        <f t="shared" si="3"/>
        <v>Nowa Ruda_PL517</v>
      </c>
      <c r="Q119" s="27" t="s">
        <v>1652</v>
      </c>
      <c r="R119" s="27" t="s">
        <v>1592</v>
      </c>
      <c r="S119" s="22">
        <v>5</v>
      </c>
      <c r="T119" s="22" t="s">
        <v>63</v>
      </c>
    </row>
    <row r="120" spans="14:20" s="22" customFormat="1" ht="15" hidden="1" customHeight="1" x14ac:dyDescent="0.25">
      <c r="N120" s="22" t="str">
        <f t="shared" si="4"/>
        <v>ubiegam sięDolnośląskieNowogrodziec_PL515</v>
      </c>
      <c r="O120" s="22" t="s">
        <v>1526</v>
      </c>
      <c r="P120" s="26" t="str">
        <f t="shared" si="3"/>
        <v>Nowogrodziec_PL515</v>
      </c>
      <c r="Q120" s="27" t="s">
        <v>1650</v>
      </c>
      <c r="R120" s="27" t="s">
        <v>1528</v>
      </c>
      <c r="S120" s="22">
        <v>5</v>
      </c>
      <c r="T120" s="22" t="s">
        <v>63</v>
      </c>
    </row>
    <row r="121" spans="14:20" s="22" customFormat="1" ht="15" hidden="1" customHeight="1" x14ac:dyDescent="0.25">
      <c r="N121" s="22" t="str">
        <f t="shared" si="4"/>
        <v>ubiegam sięDolnośląskieOborniki Śląskie_PL518</v>
      </c>
      <c r="O121" s="22" t="s">
        <v>1526</v>
      </c>
      <c r="P121" s="26" t="str">
        <f t="shared" si="3"/>
        <v>Oborniki Śląskie_PL518</v>
      </c>
      <c r="Q121" s="27" t="s">
        <v>1653</v>
      </c>
      <c r="R121" s="27" t="s">
        <v>1633</v>
      </c>
      <c r="S121" s="22">
        <v>5</v>
      </c>
      <c r="T121" s="22" t="s">
        <v>63</v>
      </c>
    </row>
    <row r="122" spans="14:20" s="22" customFormat="1" ht="15" hidden="1" customHeight="1" x14ac:dyDescent="0.25">
      <c r="N122" s="22" t="str">
        <f t="shared" si="4"/>
        <v>ubiegam sięDolnośląskieOleśnica_PL518</v>
      </c>
      <c r="O122" s="22" t="s">
        <v>1526</v>
      </c>
      <c r="P122" s="26" t="str">
        <f t="shared" si="3"/>
        <v>Oleśnica_PL518</v>
      </c>
      <c r="Q122" s="27" t="s">
        <v>1653</v>
      </c>
      <c r="R122" s="27" t="s">
        <v>1057</v>
      </c>
      <c r="S122" s="22">
        <v>5</v>
      </c>
      <c r="T122" s="22" t="s">
        <v>63</v>
      </c>
    </row>
    <row r="123" spans="14:20" s="22" customFormat="1" ht="15" hidden="1" customHeight="1" x14ac:dyDescent="0.25">
      <c r="N123" s="22" t="str">
        <f t="shared" si="4"/>
        <v>ubiegam sięDolnośląskieOława_PL518</v>
      </c>
      <c r="O123" s="22" t="s">
        <v>1526</v>
      </c>
      <c r="P123" s="26" t="str">
        <f t="shared" si="3"/>
        <v>Oława_PL518</v>
      </c>
      <c r="Q123" s="27" t="s">
        <v>1653</v>
      </c>
      <c r="R123" s="27" t="s">
        <v>1622</v>
      </c>
      <c r="S123" s="22">
        <v>5</v>
      </c>
      <c r="T123" s="22" t="s">
        <v>63</v>
      </c>
    </row>
    <row r="124" spans="14:20" s="22" customFormat="1" ht="15" hidden="1" customHeight="1" x14ac:dyDescent="0.25">
      <c r="N124" s="22" t="str">
        <f t="shared" si="4"/>
        <v>ubiegam sięDolnośląskieOsiecznica_PL515</v>
      </c>
      <c r="O124" s="22" t="s">
        <v>1526</v>
      </c>
      <c r="P124" s="26" t="str">
        <f t="shared" si="3"/>
        <v>Osiecznica_PL515</v>
      </c>
      <c r="Q124" s="27" t="s">
        <v>1650</v>
      </c>
      <c r="R124" s="27" t="s">
        <v>1529</v>
      </c>
      <c r="S124" s="22">
        <v>5</v>
      </c>
      <c r="T124" s="22" t="s">
        <v>63</v>
      </c>
    </row>
    <row r="125" spans="14:20" s="22" customFormat="1" ht="15" hidden="1" customHeight="1" x14ac:dyDescent="0.25">
      <c r="N125" s="22" t="str">
        <f t="shared" si="4"/>
        <v>ubiegam sięDolnośląskiePaszowice_PL515</v>
      </c>
      <c r="O125" s="22" t="s">
        <v>1526</v>
      </c>
      <c r="P125" s="26" t="str">
        <f t="shared" si="3"/>
        <v>Paszowice_PL515</v>
      </c>
      <c r="Q125" s="27" t="s">
        <v>1650</v>
      </c>
      <c r="R125" s="27" t="s">
        <v>1534</v>
      </c>
      <c r="S125" s="22">
        <v>5</v>
      </c>
      <c r="T125" s="22" t="s">
        <v>63</v>
      </c>
    </row>
    <row r="126" spans="14:20" s="22" customFormat="1" ht="15" hidden="1" customHeight="1" x14ac:dyDescent="0.25">
      <c r="N126" s="22" t="str">
        <f t="shared" si="4"/>
        <v>ubiegam sięDolnośląskiePęcław_PL516</v>
      </c>
      <c r="O126" s="22" t="s">
        <v>1526</v>
      </c>
      <c r="P126" s="26" t="str">
        <f t="shared" si="3"/>
        <v>Pęcław_PL516</v>
      </c>
      <c r="Q126" s="27" t="s">
        <v>1651</v>
      </c>
      <c r="R126" s="27" t="s">
        <v>1564</v>
      </c>
      <c r="S126" s="22">
        <v>5</v>
      </c>
      <c r="T126" s="22" t="s">
        <v>63</v>
      </c>
    </row>
    <row r="127" spans="14:20" s="22" customFormat="1" ht="15" hidden="1" customHeight="1" x14ac:dyDescent="0.25">
      <c r="N127" s="22" t="str">
        <f t="shared" si="4"/>
        <v>ubiegam sięDolnośląskiePielgrzymka_PL515</v>
      </c>
      <c r="O127" s="22" t="s">
        <v>1526</v>
      </c>
      <c r="P127" s="26" t="str">
        <f t="shared" si="3"/>
        <v>Pielgrzymka_PL515</v>
      </c>
      <c r="Q127" s="27" t="s">
        <v>1650</v>
      </c>
      <c r="R127" s="27" t="s">
        <v>1558</v>
      </c>
      <c r="S127" s="22">
        <v>5</v>
      </c>
      <c r="T127" s="22" t="s">
        <v>63</v>
      </c>
    </row>
    <row r="128" spans="14:20" s="22" customFormat="1" ht="15" hidden="1" customHeight="1" x14ac:dyDescent="0.25">
      <c r="N128" s="22" t="str">
        <f t="shared" si="4"/>
        <v>ubiegam sięDolnośląskiePlaterówka_PL515</v>
      </c>
      <c r="O128" s="22" t="s">
        <v>1526</v>
      </c>
      <c r="P128" s="26" t="str">
        <f t="shared" si="3"/>
        <v>Platerówka_PL515</v>
      </c>
      <c r="Q128" s="27" t="s">
        <v>1650</v>
      </c>
      <c r="R128" s="27" t="s">
        <v>1546</v>
      </c>
      <c r="S128" s="22">
        <v>5</v>
      </c>
      <c r="T128" s="22" t="s">
        <v>63</v>
      </c>
    </row>
    <row r="129" spans="14:20" s="22" customFormat="1" ht="15" hidden="1" customHeight="1" x14ac:dyDescent="0.25">
      <c r="N129" s="22" t="str">
        <f t="shared" si="4"/>
        <v>ubiegam sięDolnośląskiePodgórzyn_PL515</v>
      </c>
      <c r="O129" s="22" t="s">
        <v>1526</v>
      </c>
      <c r="P129" s="26" t="str">
        <f t="shared" si="3"/>
        <v>Podgórzyn_PL515</v>
      </c>
      <c r="Q129" s="27" t="s">
        <v>1650</v>
      </c>
      <c r="R129" s="27" t="s">
        <v>1539</v>
      </c>
      <c r="S129" s="22">
        <v>5</v>
      </c>
      <c r="T129" s="22" t="s">
        <v>63</v>
      </c>
    </row>
    <row r="130" spans="14:20" s="22" customFormat="1" ht="15" hidden="1" customHeight="1" x14ac:dyDescent="0.25">
      <c r="N130" s="22" t="str">
        <f t="shared" si="4"/>
        <v>ubiegam sięDolnośląskieProchowice_PL516</v>
      </c>
      <c r="O130" s="22" t="s">
        <v>1526</v>
      </c>
      <c r="P130" s="26" t="str">
        <f t="shared" si="3"/>
        <v>Prochowice_PL516</v>
      </c>
      <c r="Q130" s="27" t="s">
        <v>1651</v>
      </c>
      <c r="R130" s="27" t="s">
        <v>1574</v>
      </c>
      <c r="S130" s="22">
        <v>5</v>
      </c>
      <c r="T130" s="22" t="s">
        <v>63</v>
      </c>
    </row>
    <row r="131" spans="14:20" s="22" customFormat="1" ht="15" hidden="1" customHeight="1" x14ac:dyDescent="0.25">
      <c r="N131" s="22" t="str">
        <f t="shared" si="4"/>
        <v>ubiegam sięDolnośląskiePrusice_PL518</v>
      </c>
      <c r="O131" s="22" t="s">
        <v>1526</v>
      </c>
      <c r="P131" s="26" t="str">
        <f t="shared" si="3"/>
        <v>Prusice_PL518</v>
      </c>
      <c r="Q131" s="27" t="s">
        <v>1653</v>
      </c>
      <c r="R131" s="27" t="s">
        <v>1634</v>
      </c>
      <c r="S131" s="22">
        <v>5</v>
      </c>
      <c r="T131" s="22" t="s">
        <v>63</v>
      </c>
    </row>
    <row r="132" spans="14:20" s="22" customFormat="1" ht="15" hidden="1" customHeight="1" x14ac:dyDescent="0.25">
      <c r="N132" s="22" t="str">
        <f t="shared" si="4"/>
        <v>ubiegam sięDolnośląskiePrzemków_PL516</v>
      </c>
      <c r="O132" s="22" t="s">
        <v>1526</v>
      </c>
      <c r="P132" s="26" t="str">
        <f t="shared" si="3"/>
        <v>Przemków_PL516</v>
      </c>
      <c r="Q132" s="27" t="s">
        <v>1651</v>
      </c>
      <c r="R132" s="27" t="s">
        <v>1582</v>
      </c>
      <c r="S132" s="22">
        <v>5</v>
      </c>
      <c r="T132" s="22" t="s">
        <v>63</v>
      </c>
    </row>
    <row r="133" spans="14:20" s="22" customFormat="1" ht="15" hidden="1" customHeight="1" x14ac:dyDescent="0.25">
      <c r="N133" s="22" t="str">
        <f t="shared" si="4"/>
        <v>ubiegam sięDolnośląskiePrzeworno_PL518</v>
      </c>
      <c r="O133" s="22" t="s">
        <v>1526</v>
      </c>
      <c r="P133" s="26" t="str">
        <f t="shared" si="3"/>
        <v>Przeworno_PL518</v>
      </c>
      <c r="Q133" s="27" t="s">
        <v>1653</v>
      </c>
      <c r="R133" s="27" t="s">
        <v>1625</v>
      </c>
      <c r="S133" s="22">
        <v>5</v>
      </c>
      <c r="T133" s="22" t="s">
        <v>63</v>
      </c>
    </row>
    <row r="134" spans="14:20" s="22" customFormat="1" ht="15" hidden="1" customHeight="1" x14ac:dyDescent="0.25">
      <c r="N134" s="22" t="str">
        <f t="shared" si="4"/>
        <v>ubiegam sięDolnośląskieRadków_PL517</v>
      </c>
      <c r="O134" s="22" t="s">
        <v>1526</v>
      </c>
      <c r="P134" s="26" t="str">
        <f t="shared" si="3"/>
        <v>Radków_PL517</v>
      </c>
      <c r="Q134" s="27" t="s">
        <v>1652</v>
      </c>
      <c r="R134" s="27" t="s">
        <v>1065</v>
      </c>
      <c r="S134" s="22">
        <v>5</v>
      </c>
      <c r="T134" s="22" t="s">
        <v>63</v>
      </c>
    </row>
    <row r="135" spans="14:20" s="22" customFormat="1" ht="15" hidden="1" customHeight="1" x14ac:dyDescent="0.25">
      <c r="N135" s="22" t="str">
        <f t="shared" si="4"/>
        <v>ubiegam sięDolnośląskieRadwanice_PL516</v>
      </c>
      <c r="O135" s="22" t="s">
        <v>1526</v>
      </c>
      <c r="P135" s="26" t="str">
        <f t="shared" si="3"/>
        <v>Radwanice_PL516</v>
      </c>
      <c r="Q135" s="27" t="s">
        <v>1651</v>
      </c>
      <c r="R135" s="27" t="s">
        <v>1583</v>
      </c>
      <c r="S135" s="22">
        <v>5</v>
      </c>
      <c r="T135" s="22" t="s">
        <v>63</v>
      </c>
    </row>
    <row r="136" spans="14:20" s="22" customFormat="1" ht="15" hidden="1" customHeight="1" x14ac:dyDescent="0.25">
      <c r="N136" s="22" t="str">
        <f t="shared" si="4"/>
        <v>ubiegam sięDolnośląskieRudna_PL516</v>
      </c>
      <c r="O136" s="22" t="s">
        <v>1526</v>
      </c>
      <c r="P136" s="26" t="str">
        <f t="shared" si="3"/>
        <v>Rudna_PL516</v>
      </c>
      <c r="Q136" s="27" t="s">
        <v>1651</v>
      </c>
      <c r="R136" s="27" t="s">
        <v>1577</v>
      </c>
      <c r="S136" s="22">
        <v>5</v>
      </c>
      <c r="T136" s="22" t="s">
        <v>63</v>
      </c>
    </row>
    <row r="137" spans="14:20" s="22" customFormat="1" ht="15" hidden="1" customHeight="1" x14ac:dyDescent="0.25">
      <c r="N137" s="22" t="str">
        <f t="shared" si="4"/>
        <v>ubiegam sięDolnośląskieRuja_PL516</v>
      </c>
      <c r="O137" s="22" t="s">
        <v>1526</v>
      </c>
      <c r="P137" s="26" t="str">
        <f t="shared" si="3"/>
        <v>Ruja_PL516</v>
      </c>
      <c r="Q137" s="27" t="s">
        <v>1651</v>
      </c>
      <c r="R137" s="27" t="s">
        <v>1575</v>
      </c>
      <c r="S137" s="22">
        <v>5</v>
      </c>
      <c r="T137" s="22" t="s">
        <v>63</v>
      </c>
    </row>
    <row r="138" spans="14:20" s="22" customFormat="1" ht="15" hidden="1" customHeight="1" x14ac:dyDescent="0.25">
      <c r="N138" s="22" t="str">
        <f t="shared" si="4"/>
        <v>ubiegam sięDolnośląskieSiekierczyn_PL515</v>
      </c>
      <c r="O138" s="22" t="s">
        <v>1526</v>
      </c>
      <c r="P138" s="26" t="str">
        <f t="shared" si="3"/>
        <v>Siekierczyn_PL515</v>
      </c>
      <c r="Q138" s="27" t="s">
        <v>1650</v>
      </c>
      <c r="R138" s="27" t="s">
        <v>1547</v>
      </c>
      <c r="S138" s="22">
        <v>5</v>
      </c>
      <c r="T138" s="22" t="s">
        <v>63</v>
      </c>
    </row>
    <row r="139" spans="14:20" s="22" customFormat="1" ht="15" hidden="1" customHeight="1" x14ac:dyDescent="0.25">
      <c r="N139" s="22" t="str">
        <f t="shared" si="4"/>
        <v>ubiegam sięDolnośląskieSobótka_PL518</v>
      </c>
      <c r="O139" s="22" t="s">
        <v>1526</v>
      </c>
      <c r="P139" s="26" t="str">
        <f t="shared" si="3"/>
        <v>Sobótka_PL518</v>
      </c>
      <c r="Q139" s="27" t="s">
        <v>1653</v>
      </c>
      <c r="R139" s="27" t="s">
        <v>1648</v>
      </c>
      <c r="S139" s="22">
        <v>5</v>
      </c>
      <c r="T139" s="22" t="s">
        <v>63</v>
      </c>
    </row>
    <row r="140" spans="14:20" s="22" customFormat="1" ht="15" hidden="1" customHeight="1" x14ac:dyDescent="0.25">
      <c r="N140" s="22" t="str">
        <f t="shared" si="4"/>
        <v>ubiegam sięDolnośląskieStara Kamienica_PL515</v>
      </c>
      <c r="O140" s="22" t="s">
        <v>1526</v>
      </c>
      <c r="P140" s="26" t="str">
        <f t="shared" si="3"/>
        <v>Stara Kamienica_PL515</v>
      </c>
      <c r="Q140" s="27" t="s">
        <v>1650</v>
      </c>
      <c r="R140" s="27" t="s">
        <v>1540</v>
      </c>
      <c r="S140" s="22">
        <v>5</v>
      </c>
      <c r="T140" s="22" t="s">
        <v>63</v>
      </c>
    </row>
    <row r="141" spans="14:20" s="22" customFormat="1" ht="15" hidden="1" customHeight="1" x14ac:dyDescent="0.25">
      <c r="N141" s="22" t="str">
        <f t="shared" si="4"/>
        <v>ubiegam sięDolnośląskieStare Bogaczowice_PL517</v>
      </c>
      <c r="O141" s="22" t="s">
        <v>1526</v>
      </c>
      <c r="P141" s="26" t="str">
        <f t="shared" si="3"/>
        <v>Stare Bogaczowice_PL517</v>
      </c>
      <c r="Q141" s="27" t="s">
        <v>1652</v>
      </c>
      <c r="R141" s="27" t="s">
        <v>1602</v>
      </c>
      <c r="S141" s="22">
        <v>5</v>
      </c>
      <c r="T141" s="22" t="s">
        <v>63</v>
      </c>
    </row>
    <row r="142" spans="14:20" s="22" customFormat="1" ht="15" hidden="1" customHeight="1" x14ac:dyDescent="0.25">
      <c r="N142" s="22" t="str">
        <f t="shared" si="4"/>
        <v>ubiegam sięDolnośląskieStoszowice_PL517</v>
      </c>
      <c r="O142" s="22" t="s">
        <v>1526</v>
      </c>
      <c r="P142" s="26" t="str">
        <f t="shared" si="3"/>
        <v>Stoszowice_PL517</v>
      </c>
      <c r="Q142" s="27" t="s">
        <v>1652</v>
      </c>
      <c r="R142" s="27" t="s">
        <v>1607</v>
      </c>
      <c r="S142" s="22">
        <v>5</v>
      </c>
      <c r="T142" s="22" t="s">
        <v>63</v>
      </c>
    </row>
    <row r="143" spans="14:20" s="22" customFormat="1" ht="15" hidden="1" customHeight="1" x14ac:dyDescent="0.25">
      <c r="N143" s="22" t="str">
        <f t="shared" si="4"/>
        <v>ubiegam sięDolnośląskieStronie Śląskie_PL517</v>
      </c>
      <c r="O143" s="22" t="s">
        <v>1526</v>
      </c>
      <c r="P143" s="26" t="str">
        <f t="shared" si="3"/>
        <v>Stronie Śląskie_PL517</v>
      </c>
      <c r="Q143" s="27" t="s">
        <v>1652</v>
      </c>
      <c r="R143" s="27" t="s">
        <v>1593</v>
      </c>
      <c r="S143" s="22">
        <v>5</v>
      </c>
      <c r="T143" s="22" t="s">
        <v>63</v>
      </c>
    </row>
    <row r="144" spans="14:20" s="22" customFormat="1" ht="15" hidden="1" customHeight="1" x14ac:dyDescent="0.25">
      <c r="N144" s="22" t="str">
        <f t="shared" si="4"/>
        <v>ubiegam sięDolnośląskieStrzegom_PL517</v>
      </c>
      <c r="O144" s="22" t="s">
        <v>1526</v>
      </c>
      <c r="P144" s="26" t="str">
        <f t="shared" si="3"/>
        <v>Strzegom_PL517</v>
      </c>
      <c r="Q144" s="27" t="s">
        <v>1652</v>
      </c>
      <c r="R144" s="27" t="s">
        <v>1598</v>
      </c>
      <c r="S144" s="22">
        <v>5</v>
      </c>
      <c r="T144" s="22" t="s">
        <v>63</v>
      </c>
    </row>
    <row r="145" spans="14:20" s="22" customFormat="1" ht="15" hidden="1" customHeight="1" x14ac:dyDescent="0.25">
      <c r="N145" s="22" t="str">
        <f t="shared" si="4"/>
        <v>ubiegam sięDolnośląskieStrzelin_PL518</v>
      </c>
      <c r="O145" s="22" t="s">
        <v>1526</v>
      </c>
      <c r="P145" s="26" t="str">
        <f t="shared" si="3"/>
        <v>Strzelin_PL518</v>
      </c>
      <c r="Q145" s="27" t="s">
        <v>1653</v>
      </c>
      <c r="R145" s="27" t="s">
        <v>1626</v>
      </c>
      <c r="S145" s="22">
        <v>5</v>
      </c>
      <c r="T145" s="22" t="s">
        <v>63</v>
      </c>
    </row>
    <row r="146" spans="14:20" s="22" customFormat="1" ht="15" hidden="1" customHeight="1" x14ac:dyDescent="0.25">
      <c r="N146" s="22" t="str">
        <f t="shared" si="4"/>
        <v>ubiegam sięDolnośląskieSulików_PL515</v>
      </c>
      <c r="O146" s="22" t="s">
        <v>1526</v>
      </c>
      <c r="P146" s="26" t="str">
        <f t="shared" si="3"/>
        <v>Sulików_PL515</v>
      </c>
      <c r="Q146" s="27" t="s">
        <v>1650</v>
      </c>
      <c r="R146" s="27" t="s">
        <v>1554</v>
      </c>
      <c r="S146" s="22">
        <v>5</v>
      </c>
      <c r="T146" s="22" t="s">
        <v>63</v>
      </c>
    </row>
    <row r="147" spans="14:20" s="22" customFormat="1" ht="15" hidden="1" customHeight="1" x14ac:dyDescent="0.25">
      <c r="N147" s="22" t="str">
        <f t="shared" si="4"/>
        <v>ubiegam sięDolnośląskieSyców_PL518</v>
      </c>
      <c r="O147" s="22" t="s">
        <v>1526</v>
      </c>
      <c r="P147" s="26" t="str">
        <f t="shared" si="3"/>
        <v>Syców_PL518</v>
      </c>
      <c r="Q147" s="27" t="s">
        <v>1653</v>
      </c>
      <c r="R147" s="27" t="s">
        <v>1618</v>
      </c>
      <c r="S147" s="22">
        <v>5</v>
      </c>
      <c r="T147" s="22" t="s">
        <v>63</v>
      </c>
    </row>
    <row r="148" spans="14:20" s="22" customFormat="1" ht="15" hidden="1" customHeight="1" x14ac:dyDescent="0.25">
      <c r="N148" s="22" t="str">
        <f t="shared" si="4"/>
        <v>ubiegam sięDolnośląskieSzczytna_PL517</v>
      </c>
      <c r="O148" s="22" t="s">
        <v>1526</v>
      </c>
      <c r="P148" s="26" t="str">
        <f t="shared" si="3"/>
        <v>Szczytna_PL517</v>
      </c>
      <c r="Q148" s="27" t="s">
        <v>1652</v>
      </c>
      <c r="R148" s="27" t="s">
        <v>1594</v>
      </c>
      <c r="S148" s="22">
        <v>5</v>
      </c>
      <c r="T148" s="22" t="s">
        <v>63</v>
      </c>
    </row>
    <row r="149" spans="14:20" s="22" customFormat="1" ht="15" hidden="1" customHeight="1" x14ac:dyDescent="0.25">
      <c r="N149" s="22" t="str">
        <f t="shared" si="4"/>
        <v>ubiegam sięDolnośląskieŚcinawa_PL516</v>
      </c>
      <c r="O149" s="22" t="s">
        <v>1526</v>
      </c>
      <c r="P149" s="26" t="str">
        <f t="shared" si="3"/>
        <v>Ścinawa_PL516</v>
      </c>
      <c r="Q149" s="27" t="s">
        <v>1651</v>
      </c>
      <c r="R149" s="27" t="s">
        <v>1578</v>
      </c>
      <c r="S149" s="22">
        <v>5</v>
      </c>
      <c r="T149" s="22" t="s">
        <v>63</v>
      </c>
    </row>
    <row r="150" spans="14:20" s="22" customFormat="1" ht="15" hidden="1" customHeight="1" x14ac:dyDescent="0.25">
      <c r="N150" s="22" t="str">
        <f t="shared" si="4"/>
        <v>ubiegam sięDolnośląskieŚroda Śląska_PL518</v>
      </c>
      <c r="O150" s="22" t="s">
        <v>1526</v>
      </c>
      <c r="P150" s="26" t="str">
        <f t="shared" si="3"/>
        <v>Środa Śląska_PL518</v>
      </c>
      <c r="Q150" s="27" t="s">
        <v>1653</v>
      </c>
      <c r="R150" s="27" t="s">
        <v>1631</v>
      </c>
      <c r="S150" s="22">
        <v>5</v>
      </c>
      <c r="T150" s="22" t="s">
        <v>63</v>
      </c>
    </row>
    <row r="151" spans="14:20" s="22" customFormat="1" ht="15" hidden="1" customHeight="1" x14ac:dyDescent="0.25">
      <c r="N151" s="22" t="str">
        <f t="shared" si="4"/>
        <v>ubiegam sięDolnośląskieŚwidnica_PL517</v>
      </c>
      <c r="O151" s="22" t="s">
        <v>1526</v>
      </c>
      <c r="P151" s="26" t="str">
        <f t="shared" si="3"/>
        <v>Świdnica_PL517</v>
      </c>
      <c r="Q151" s="27" t="s">
        <v>1652</v>
      </c>
      <c r="R151" s="27" t="s">
        <v>1504</v>
      </c>
      <c r="S151" s="22">
        <v>5</v>
      </c>
      <c r="T151" s="22" t="s">
        <v>63</v>
      </c>
    </row>
    <row r="152" spans="14:20" s="22" customFormat="1" ht="15" hidden="1" customHeight="1" x14ac:dyDescent="0.25">
      <c r="N152" s="22" t="str">
        <f t="shared" si="4"/>
        <v>ubiegam sięDolnośląskieŚwierzawa_PL515</v>
      </c>
      <c r="O152" s="22" t="s">
        <v>1526</v>
      </c>
      <c r="P152" s="26" t="str">
        <f t="shared" si="3"/>
        <v>Świerzawa_PL515</v>
      </c>
      <c r="Q152" s="27" t="s">
        <v>1650</v>
      </c>
      <c r="R152" s="27" t="s">
        <v>1559</v>
      </c>
      <c r="S152" s="22">
        <v>5</v>
      </c>
      <c r="T152" s="22" t="s">
        <v>63</v>
      </c>
    </row>
    <row r="153" spans="14:20" s="22" customFormat="1" ht="15" hidden="1" customHeight="1" x14ac:dyDescent="0.25">
      <c r="N153" s="22" t="str">
        <f t="shared" si="4"/>
        <v>ubiegam sięDolnośląskieTrzebnica_PL518</v>
      </c>
      <c r="O153" s="22" t="s">
        <v>1526</v>
      </c>
      <c r="P153" s="26" t="str">
        <f t="shared" si="3"/>
        <v>Trzebnica_PL518</v>
      </c>
      <c r="Q153" s="27" t="s">
        <v>1653</v>
      </c>
      <c r="R153" s="27" t="s">
        <v>1635</v>
      </c>
      <c r="S153" s="22">
        <v>5</v>
      </c>
      <c r="T153" s="22" t="s">
        <v>63</v>
      </c>
    </row>
    <row r="154" spans="14:20" s="22" customFormat="1" ht="15" hidden="1" customHeight="1" x14ac:dyDescent="0.25">
      <c r="N154" s="22" t="str">
        <f t="shared" si="4"/>
        <v>ubiegam sięDolnośląskieTwardogóra_PL518</v>
      </c>
      <c r="O154" s="22" t="s">
        <v>1526</v>
      </c>
      <c r="P154" s="26" t="str">
        <f t="shared" si="3"/>
        <v>Twardogóra_PL518</v>
      </c>
      <c r="Q154" s="27" t="s">
        <v>1653</v>
      </c>
      <c r="R154" s="27" t="s">
        <v>1619</v>
      </c>
      <c r="S154" s="22">
        <v>5</v>
      </c>
      <c r="T154" s="22" t="s">
        <v>63</v>
      </c>
    </row>
    <row r="155" spans="14:20" s="22" customFormat="1" ht="15" hidden="1" customHeight="1" x14ac:dyDescent="0.25">
      <c r="N155" s="22" t="str">
        <f t="shared" si="4"/>
        <v>ubiegam sięDolnośląskieUdanin_PL518</v>
      </c>
      <c r="O155" s="22" t="s">
        <v>1526</v>
      </c>
      <c r="P155" s="26" t="str">
        <f t="shared" si="3"/>
        <v>Udanin_PL518</v>
      </c>
      <c r="Q155" s="27" t="s">
        <v>1653</v>
      </c>
      <c r="R155" s="27" t="s">
        <v>1632</v>
      </c>
      <c r="S155" s="22">
        <v>5</v>
      </c>
      <c r="T155" s="22" t="s">
        <v>63</v>
      </c>
    </row>
    <row r="156" spans="14:20" s="22" customFormat="1" ht="15" hidden="1" customHeight="1" x14ac:dyDescent="0.25">
      <c r="N156" s="22" t="str">
        <f t="shared" si="4"/>
        <v>ubiegam sięDolnośląskieWalim_PL517</v>
      </c>
      <c r="O156" s="22" t="s">
        <v>1526</v>
      </c>
      <c r="P156" s="26" t="str">
        <f t="shared" si="3"/>
        <v>Walim_PL517</v>
      </c>
      <c r="Q156" s="27" t="s">
        <v>1652</v>
      </c>
      <c r="R156" s="27" t="s">
        <v>1603</v>
      </c>
      <c r="S156" s="22">
        <v>5</v>
      </c>
      <c r="T156" s="22" t="s">
        <v>63</v>
      </c>
    </row>
    <row r="157" spans="14:20" s="22" customFormat="1" ht="15" hidden="1" customHeight="1" x14ac:dyDescent="0.25">
      <c r="N157" s="22" t="str">
        <f t="shared" si="4"/>
        <v>ubiegam sięDolnośląskieWarta Bolesławiecka_PL515</v>
      </c>
      <c r="O157" s="22" t="s">
        <v>1526</v>
      </c>
      <c r="P157" s="26" t="str">
        <f t="shared" si="3"/>
        <v>Warta Bolesławiecka_PL515</v>
      </c>
      <c r="Q157" s="27" t="s">
        <v>1650</v>
      </c>
      <c r="R157" s="27" t="s">
        <v>1530</v>
      </c>
      <c r="S157" s="22">
        <v>5</v>
      </c>
      <c r="T157" s="22" t="s">
        <v>63</v>
      </c>
    </row>
    <row r="158" spans="14:20" s="22" customFormat="1" ht="15" hidden="1" customHeight="1" x14ac:dyDescent="0.25">
      <c r="N158" s="22" t="str">
        <f t="shared" si="4"/>
        <v>ubiegam sięDolnośląskieWądroże Wielkie_PL515</v>
      </c>
      <c r="O158" s="22" t="s">
        <v>1526</v>
      </c>
      <c r="P158" s="26" t="str">
        <f t="shared" si="3"/>
        <v>Wądroże Wielkie_PL515</v>
      </c>
      <c r="Q158" s="27" t="s">
        <v>1650</v>
      </c>
      <c r="R158" s="27" t="s">
        <v>1535</v>
      </c>
      <c r="S158" s="22">
        <v>5</v>
      </c>
      <c r="T158" s="22" t="s">
        <v>63</v>
      </c>
    </row>
    <row r="159" spans="14:20" s="22" customFormat="1" ht="15" hidden="1" customHeight="1" x14ac:dyDescent="0.25">
      <c r="N159" s="22" t="str">
        <f t="shared" si="4"/>
        <v>ubiegam sięDolnośląskieWąsosz_PL516</v>
      </c>
      <c r="O159" s="22" t="s">
        <v>1526</v>
      </c>
      <c r="P159" s="26" t="str">
        <f t="shared" si="3"/>
        <v>Wąsosz_PL516</v>
      </c>
      <c r="Q159" s="27" t="s">
        <v>1651</v>
      </c>
      <c r="R159" s="27" t="s">
        <v>1151</v>
      </c>
      <c r="S159" s="22">
        <v>5</v>
      </c>
      <c r="T159" s="22" t="s">
        <v>63</v>
      </c>
    </row>
    <row r="160" spans="14:20" s="22" customFormat="1" ht="15" hidden="1" customHeight="1" x14ac:dyDescent="0.25">
      <c r="N160" s="22" t="str">
        <f t="shared" si="4"/>
        <v>ubiegam sięDolnośląskieWęgliniec_PL515</v>
      </c>
      <c r="O160" s="22" t="s">
        <v>1526</v>
      </c>
      <c r="P160" s="26" t="str">
        <f t="shared" si="3"/>
        <v>Węgliniec_PL515</v>
      </c>
      <c r="Q160" s="27" t="s">
        <v>1650</v>
      </c>
      <c r="R160" s="27" t="s">
        <v>1555</v>
      </c>
      <c r="S160" s="22">
        <v>5</v>
      </c>
      <c r="T160" s="22" t="s">
        <v>63</v>
      </c>
    </row>
    <row r="161" spans="14:20" s="22" customFormat="1" ht="15" hidden="1" customHeight="1" x14ac:dyDescent="0.25">
      <c r="N161" s="22" t="str">
        <f t="shared" si="4"/>
        <v>ubiegam sięDolnośląskieWiązów_PL518</v>
      </c>
      <c r="O161" s="22" t="s">
        <v>1526</v>
      </c>
      <c r="P161" s="26" t="str">
        <f t="shared" si="3"/>
        <v>Wiązów_PL518</v>
      </c>
      <c r="Q161" s="27" t="s">
        <v>1653</v>
      </c>
      <c r="R161" s="27" t="s">
        <v>1627</v>
      </c>
      <c r="S161" s="22">
        <v>5</v>
      </c>
      <c r="T161" s="22" t="s">
        <v>63</v>
      </c>
    </row>
    <row r="162" spans="14:20" s="22" customFormat="1" ht="15" hidden="1" customHeight="1" x14ac:dyDescent="0.25">
      <c r="N162" s="22" t="str">
        <f t="shared" si="4"/>
        <v>ubiegam sięDolnośląskieWińsko_PL518</v>
      </c>
      <c r="O162" s="22" t="s">
        <v>1526</v>
      </c>
      <c r="P162" s="26" t="str">
        <f t="shared" si="3"/>
        <v>Wińsko_PL518</v>
      </c>
      <c r="Q162" s="27" t="s">
        <v>1653</v>
      </c>
      <c r="R162" s="27" t="s">
        <v>1640</v>
      </c>
      <c r="S162" s="22">
        <v>5</v>
      </c>
      <c r="T162" s="22" t="s">
        <v>63</v>
      </c>
    </row>
    <row r="163" spans="14:20" s="22" customFormat="1" ht="15" hidden="1" customHeight="1" x14ac:dyDescent="0.25">
      <c r="N163" s="22" t="str">
        <f t="shared" si="4"/>
        <v>ubiegam sięDolnośląskieWisznia Mała_PL518</v>
      </c>
      <c r="O163" s="22" t="s">
        <v>1526</v>
      </c>
      <c r="P163" s="26" t="str">
        <f t="shared" si="3"/>
        <v>Wisznia Mała_PL518</v>
      </c>
      <c r="Q163" s="27" t="s">
        <v>1653</v>
      </c>
      <c r="R163" s="27" t="s">
        <v>1636</v>
      </c>
      <c r="S163" s="22">
        <v>5</v>
      </c>
      <c r="T163" s="22" t="s">
        <v>63</v>
      </c>
    </row>
    <row r="164" spans="14:20" s="22" customFormat="1" ht="15" hidden="1" customHeight="1" x14ac:dyDescent="0.25">
      <c r="N164" s="22" t="str">
        <f t="shared" si="4"/>
        <v>ubiegam sięDolnośląskieWleń_PL515</v>
      </c>
      <c r="O164" s="22" t="s">
        <v>1526</v>
      </c>
      <c r="P164" s="26" t="str">
        <f t="shared" si="3"/>
        <v>Wleń_PL515</v>
      </c>
      <c r="Q164" s="27" t="s">
        <v>1650</v>
      </c>
      <c r="R164" s="27" t="s">
        <v>1551</v>
      </c>
      <c r="S164" s="22">
        <v>5</v>
      </c>
      <c r="T164" s="22" t="s">
        <v>63</v>
      </c>
    </row>
    <row r="165" spans="14:20" s="22" customFormat="1" ht="15" hidden="1" customHeight="1" x14ac:dyDescent="0.25">
      <c r="N165" s="22" t="str">
        <f t="shared" si="4"/>
        <v>ubiegam sięDolnośląskieWojcieszów_PL515</v>
      </c>
      <c r="O165" s="22" t="s">
        <v>1526</v>
      </c>
      <c r="P165" s="26" t="str">
        <f t="shared" si="3"/>
        <v>Wojcieszów_PL515</v>
      </c>
      <c r="Q165" s="27" t="s">
        <v>1650</v>
      </c>
      <c r="R165" s="27" t="s">
        <v>1557</v>
      </c>
      <c r="S165" s="22">
        <v>5</v>
      </c>
      <c r="T165" s="22" t="s">
        <v>63</v>
      </c>
    </row>
    <row r="166" spans="14:20" s="22" customFormat="1" ht="15" hidden="1" customHeight="1" x14ac:dyDescent="0.25">
      <c r="N166" s="22" t="str">
        <f t="shared" si="4"/>
        <v>ubiegam sięDolnośląskieWołów_PL518</v>
      </c>
      <c r="O166" s="22" t="s">
        <v>1526</v>
      </c>
      <c r="P166" s="26" t="str">
        <f t="shared" si="3"/>
        <v>Wołów_PL518</v>
      </c>
      <c r="Q166" s="27" t="s">
        <v>1653</v>
      </c>
      <c r="R166" s="27" t="s">
        <v>1641</v>
      </c>
      <c r="S166" s="22">
        <v>5</v>
      </c>
      <c r="T166" s="22" t="s">
        <v>63</v>
      </c>
    </row>
    <row r="167" spans="14:20" s="22" customFormat="1" ht="15" hidden="1" customHeight="1" x14ac:dyDescent="0.25">
      <c r="N167" s="22" t="str">
        <f t="shared" si="4"/>
        <v>ubiegam sięDolnośląskieZagrodno_PL515</v>
      </c>
      <c r="O167" s="22" t="s">
        <v>1526</v>
      </c>
      <c r="P167" s="26" t="str">
        <f t="shared" si="3"/>
        <v>Zagrodno_PL515</v>
      </c>
      <c r="Q167" s="27" t="s">
        <v>1650</v>
      </c>
      <c r="R167" s="27" t="s">
        <v>1560</v>
      </c>
      <c r="S167" s="22">
        <v>5</v>
      </c>
      <c r="T167" s="22" t="s">
        <v>63</v>
      </c>
    </row>
    <row r="168" spans="14:20" s="22" customFormat="1" ht="15" hidden="1" customHeight="1" x14ac:dyDescent="0.25">
      <c r="N168" s="22" t="str">
        <f t="shared" si="4"/>
        <v>ubiegam sięDolnośląskieZawidów_PL515</v>
      </c>
      <c r="O168" s="22" t="s">
        <v>1526</v>
      </c>
      <c r="P168" s="26" t="str">
        <f t="shared" si="3"/>
        <v>Zawidów_PL515</v>
      </c>
      <c r="Q168" s="27" t="s">
        <v>1650</v>
      </c>
      <c r="R168" s="27" t="s">
        <v>1552</v>
      </c>
      <c r="S168" s="22">
        <v>5</v>
      </c>
      <c r="T168" s="22" t="s">
        <v>63</v>
      </c>
    </row>
    <row r="169" spans="14:20" s="22" customFormat="1" ht="15" hidden="1" customHeight="1" x14ac:dyDescent="0.25">
      <c r="N169" s="22" t="str">
        <f t="shared" si="4"/>
        <v>ubiegam sięDolnośląskieZawonia_PL518</v>
      </c>
      <c r="O169" s="22" t="s">
        <v>1526</v>
      </c>
      <c r="P169" s="26" t="str">
        <f t="shared" si="3"/>
        <v>Zawonia_PL518</v>
      </c>
      <c r="Q169" s="27" t="s">
        <v>1653</v>
      </c>
      <c r="R169" s="27" t="s">
        <v>1637</v>
      </c>
      <c r="S169" s="22">
        <v>5</v>
      </c>
      <c r="T169" s="22" t="s">
        <v>63</v>
      </c>
    </row>
    <row r="170" spans="14:20" s="22" customFormat="1" ht="15" hidden="1" customHeight="1" x14ac:dyDescent="0.25">
      <c r="N170" s="22" t="str">
        <f t="shared" si="4"/>
        <v>ubiegam sięDolnośląskieZąbkowice Śląskie_PL517</v>
      </c>
      <c r="O170" s="22" t="s">
        <v>1526</v>
      </c>
      <c r="P170" s="26" t="str">
        <f t="shared" si="3"/>
        <v>Ząbkowice Śląskie_PL517</v>
      </c>
      <c r="Q170" s="27" t="s">
        <v>1652</v>
      </c>
      <c r="R170" s="27" t="s">
        <v>1608</v>
      </c>
      <c r="S170" s="22">
        <v>5</v>
      </c>
      <c r="T170" s="22" t="s">
        <v>63</v>
      </c>
    </row>
    <row r="171" spans="14:20" s="22" customFormat="1" ht="15" hidden="1" customHeight="1" x14ac:dyDescent="0.25">
      <c r="N171" s="22" t="str">
        <f t="shared" si="4"/>
        <v>ubiegam sięDolnośląskieZgorzelec_PL515</v>
      </c>
      <c r="O171" s="22" t="s">
        <v>1526</v>
      </c>
      <c r="P171" s="26" t="str">
        <f t="shared" si="3"/>
        <v>Zgorzelec_PL515</v>
      </c>
      <c r="Q171" s="27" t="s">
        <v>1650</v>
      </c>
      <c r="R171" s="27" t="s">
        <v>1556</v>
      </c>
      <c r="S171" s="22">
        <v>5</v>
      </c>
      <c r="T171" s="22" t="s">
        <v>63</v>
      </c>
    </row>
    <row r="172" spans="14:20" s="22" customFormat="1" ht="15" hidden="1" customHeight="1" x14ac:dyDescent="0.25">
      <c r="N172" s="22" t="str">
        <f t="shared" si="4"/>
        <v>ubiegam sięDolnośląskieZiębice_PL517</v>
      </c>
      <c r="O172" s="22" t="s">
        <v>1526</v>
      </c>
      <c r="P172" s="26" t="str">
        <f t="shared" si="3"/>
        <v>Ziębice_PL517</v>
      </c>
      <c r="Q172" s="27" t="s">
        <v>1652</v>
      </c>
      <c r="R172" s="27" t="s">
        <v>1609</v>
      </c>
      <c r="S172" s="22">
        <v>5</v>
      </c>
      <c r="T172" s="22" t="s">
        <v>63</v>
      </c>
    </row>
    <row r="173" spans="14:20" s="22" customFormat="1" ht="15" hidden="1" customHeight="1" x14ac:dyDescent="0.25">
      <c r="N173" s="22" t="str">
        <f t="shared" si="4"/>
        <v>ubiegam sięDolnośląskieZłotoryja_PL515</v>
      </c>
      <c r="O173" s="22" t="s">
        <v>1526</v>
      </c>
      <c r="P173" s="26" t="str">
        <f t="shared" si="3"/>
        <v>Złotoryja_PL515</v>
      </c>
      <c r="Q173" s="27" t="s">
        <v>1650</v>
      </c>
      <c r="R173" s="27" t="s">
        <v>1561</v>
      </c>
      <c r="S173" s="22">
        <v>5</v>
      </c>
      <c r="T173" s="22" t="s">
        <v>63</v>
      </c>
    </row>
    <row r="174" spans="14:20" s="22" customFormat="1" ht="15" hidden="1" customHeight="1" x14ac:dyDescent="0.25">
      <c r="N174" s="22" t="str">
        <f t="shared" si="4"/>
        <v>ubiegam sięDolnośląskieZłoty Stok_PL517</v>
      </c>
      <c r="O174" s="22" t="s">
        <v>1526</v>
      </c>
      <c r="P174" s="26" t="str">
        <f t="shared" si="3"/>
        <v>Złoty Stok_PL517</v>
      </c>
      <c r="Q174" s="27" t="s">
        <v>1652</v>
      </c>
      <c r="R174" s="27" t="s">
        <v>1610</v>
      </c>
      <c r="S174" s="22">
        <v>5</v>
      </c>
      <c r="T174" s="22" t="s">
        <v>63</v>
      </c>
    </row>
    <row r="175" spans="14:20" s="22" customFormat="1" ht="15" hidden="1" customHeight="1" x14ac:dyDescent="0.25">
      <c r="N175" s="22" t="str">
        <f t="shared" si="4"/>
        <v>ubiegam sięDolnośląskieŻarów_PL517</v>
      </c>
      <c r="O175" s="22" t="s">
        <v>1526</v>
      </c>
      <c r="P175" s="26" t="str">
        <f t="shared" si="3"/>
        <v>Żarów_PL517</v>
      </c>
      <c r="Q175" s="27" t="s">
        <v>1652</v>
      </c>
      <c r="R175" s="27" t="s">
        <v>1599</v>
      </c>
      <c r="S175" s="22">
        <v>5</v>
      </c>
      <c r="T175" s="22" t="s">
        <v>63</v>
      </c>
    </row>
    <row r="176" spans="14:20" s="22" customFormat="1" ht="15" hidden="1" customHeight="1" x14ac:dyDescent="0.25">
      <c r="N176" s="22" t="str">
        <f t="shared" si="4"/>
        <v>ubiegam sięDolnośląskieŻmigród_PL518</v>
      </c>
      <c r="O176" s="22" t="s">
        <v>1526</v>
      </c>
      <c r="P176" s="26" t="str">
        <f t="shared" si="3"/>
        <v>Żmigród_PL518</v>
      </c>
      <c r="Q176" s="27" t="s">
        <v>1653</v>
      </c>
      <c r="R176" s="27" t="s">
        <v>1638</v>
      </c>
      <c r="S176" s="22">
        <v>5</v>
      </c>
      <c r="T176" s="22" t="s">
        <v>63</v>
      </c>
    </row>
    <row r="177" spans="14:20" s="22" customFormat="1" ht="15" hidden="1" customHeight="1" x14ac:dyDescent="0.25">
      <c r="N177" s="22" t="str">
        <f t="shared" si="4"/>
        <v>ubiegam sięDolnośląskieŻórawina_PL518</v>
      </c>
      <c r="O177" s="22" t="s">
        <v>1526</v>
      </c>
      <c r="P177" s="26" t="str">
        <f t="shared" si="3"/>
        <v>Żórawina_PL518</v>
      </c>
      <c r="Q177" s="27" t="s">
        <v>1653</v>
      </c>
      <c r="R177" s="27" t="s">
        <v>1649</v>
      </c>
      <c r="S177" s="22">
        <v>5</v>
      </c>
      <c r="T177" s="22" t="s">
        <v>63</v>
      </c>
    </row>
    <row r="178" spans="14:20" s="22" customFormat="1" ht="15" hidden="1" customHeight="1" x14ac:dyDescent="0.25">
      <c r="N178" s="22" t="str">
        <f t="shared" si="4"/>
        <v>ubiegam sięDolnośląskieŻukowice_PL516</v>
      </c>
      <c r="O178" s="22" t="s">
        <v>1526</v>
      </c>
      <c r="P178" s="26" t="str">
        <f t="shared" si="3"/>
        <v>Żukowice_PL516</v>
      </c>
      <c r="Q178" s="27" t="s">
        <v>1651</v>
      </c>
      <c r="R178" s="27" t="s">
        <v>1565</v>
      </c>
      <c r="S178" s="22">
        <v>5</v>
      </c>
      <c r="T178" s="22" t="s">
        <v>63</v>
      </c>
    </row>
    <row r="179" spans="14:20" s="22" customFormat="1" ht="15" hidden="1" customHeight="1" x14ac:dyDescent="0.25">
      <c r="N179" s="22" t="str">
        <f t="shared" si="4"/>
        <v>ubiegam sięKujawsko-PomorskieAleksandrów Kujawski_PL615</v>
      </c>
      <c r="O179" s="22" t="s">
        <v>1714</v>
      </c>
      <c r="P179" s="26" t="str">
        <f t="shared" ref="P179:P242" si="5">R179&amp;Q179</f>
        <v>Aleksandrów Kujawski_PL615</v>
      </c>
      <c r="Q179" s="27" t="s">
        <v>1832</v>
      </c>
      <c r="R179" s="27" t="s">
        <v>1777</v>
      </c>
      <c r="S179" s="22">
        <v>5</v>
      </c>
      <c r="T179" s="22" t="s">
        <v>63</v>
      </c>
    </row>
    <row r="180" spans="14:20" s="22" customFormat="1" ht="15" hidden="1" customHeight="1" x14ac:dyDescent="0.25">
      <c r="N180" s="22" t="str">
        <f t="shared" ref="N180:N243" si="6">T180&amp;O180&amp;P180</f>
        <v>ubiegam sięKujawsko-PomorskieBarcin_PL615</v>
      </c>
      <c r="O180" s="22" t="s">
        <v>1714</v>
      </c>
      <c r="P180" s="26" t="str">
        <f t="shared" si="5"/>
        <v>Barcin_PL615</v>
      </c>
      <c r="Q180" s="27" t="s">
        <v>1832</v>
      </c>
      <c r="R180" s="27" t="s">
        <v>1826</v>
      </c>
      <c r="S180" s="22">
        <v>5</v>
      </c>
      <c r="T180" s="22" t="s">
        <v>63</v>
      </c>
    </row>
    <row r="181" spans="14:20" s="22" customFormat="1" ht="15" hidden="1" customHeight="1" x14ac:dyDescent="0.25">
      <c r="N181" s="22" t="str">
        <f t="shared" si="6"/>
        <v>ubiegam sięKujawsko-PomorskieBartniczka_PL614</v>
      </c>
      <c r="O181" s="22" t="s">
        <v>1714</v>
      </c>
      <c r="P181" s="26" t="str">
        <f t="shared" si="5"/>
        <v>Bartniczka_PL614</v>
      </c>
      <c r="Q181" s="27" t="s">
        <v>1831</v>
      </c>
      <c r="R181" s="27" t="s">
        <v>1732</v>
      </c>
      <c r="S181" s="22">
        <v>5</v>
      </c>
      <c r="T181" s="22" t="s">
        <v>63</v>
      </c>
    </row>
    <row r="182" spans="14:20" s="22" customFormat="1" ht="15" hidden="1" customHeight="1" x14ac:dyDescent="0.25">
      <c r="N182" s="22" t="str">
        <f t="shared" si="6"/>
        <v>ubiegam sięKujawsko-PomorskieBaruchowo_PL615</v>
      </c>
      <c r="O182" s="22" t="s">
        <v>1714</v>
      </c>
      <c r="P182" s="26" t="str">
        <f t="shared" si="5"/>
        <v>Baruchowo_PL615</v>
      </c>
      <c r="Q182" s="27" t="s">
        <v>1832</v>
      </c>
      <c r="R182" s="27" t="s">
        <v>1815</v>
      </c>
      <c r="S182" s="22">
        <v>5</v>
      </c>
      <c r="T182" s="22" t="s">
        <v>63</v>
      </c>
    </row>
    <row r="183" spans="14:20" s="22" customFormat="1" ht="15" hidden="1" customHeight="1" x14ac:dyDescent="0.25">
      <c r="N183" s="22" t="str">
        <f t="shared" si="6"/>
        <v>ubiegam sięKujawsko-PomorskieBądkowo_PL615</v>
      </c>
      <c r="O183" s="22" t="s">
        <v>1714</v>
      </c>
      <c r="P183" s="26" t="str">
        <f t="shared" si="5"/>
        <v>Bądkowo_PL615</v>
      </c>
      <c r="Q183" s="27" t="s">
        <v>1832</v>
      </c>
      <c r="R183" s="27" t="s">
        <v>1778</v>
      </c>
      <c r="S183" s="22">
        <v>5</v>
      </c>
      <c r="T183" s="22" t="s">
        <v>63</v>
      </c>
    </row>
    <row r="184" spans="14:20" s="22" customFormat="1" ht="15" hidden="1" customHeight="1" x14ac:dyDescent="0.25">
      <c r="N184" s="22" t="str">
        <f t="shared" si="6"/>
        <v>ubiegam sięKujawsko-PomorskieBiałe Błota_PL613</v>
      </c>
      <c r="O184" s="22" t="s">
        <v>1714</v>
      </c>
      <c r="P184" s="26" t="str">
        <f t="shared" si="5"/>
        <v>Białe Błota_PL613</v>
      </c>
      <c r="Q184" s="27" t="s">
        <v>1830</v>
      </c>
      <c r="R184" s="27" t="s">
        <v>1715</v>
      </c>
      <c r="S184" s="22">
        <v>5</v>
      </c>
      <c r="T184" s="22" t="s">
        <v>63</v>
      </c>
    </row>
    <row r="185" spans="14:20" s="22" customFormat="1" ht="15" hidden="1" customHeight="1" x14ac:dyDescent="0.25">
      <c r="N185" s="22" t="str">
        <f t="shared" si="6"/>
        <v>ubiegam sięKujawsko-PomorskieBobrowniki_PL615</v>
      </c>
      <c r="O185" s="22" t="s">
        <v>1714</v>
      </c>
      <c r="P185" s="26" t="str">
        <f t="shared" si="5"/>
        <v>Bobrowniki_PL615</v>
      </c>
      <c r="Q185" s="27" t="s">
        <v>1832</v>
      </c>
      <c r="R185" s="27" t="s">
        <v>1789</v>
      </c>
      <c r="S185" s="22">
        <v>5</v>
      </c>
      <c r="T185" s="22" t="s">
        <v>63</v>
      </c>
    </row>
    <row r="186" spans="14:20" s="22" customFormat="1" ht="15" hidden="1" customHeight="1" x14ac:dyDescent="0.25">
      <c r="N186" s="22" t="str">
        <f t="shared" si="6"/>
        <v>ubiegam sięKujawsko-PomorskieBobrowo_PL614</v>
      </c>
      <c r="O186" s="22" t="s">
        <v>1714</v>
      </c>
      <c r="P186" s="26" t="str">
        <f t="shared" si="5"/>
        <v>Bobrowo_PL614</v>
      </c>
      <c r="Q186" s="27" t="s">
        <v>1831</v>
      </c>
      <c r="R186" s="27" t="s">
        <v>1730</v>
      </c>
      <c r="S186" s="22">
        <v>5</v>
      </c>
      <c r="T186" s="22" t="s">
        <v>63</v>
      </c>
    </row>
    <row r="187" spans="14:20" s="22" customFormat="1" ht="15" hidden="1" customHeight="1" x14ac:dyDescent="0.25">
      <c r="N187" s="22" t="str">
        <f t="shared" si="6"/>
        <v>ubiegam sięKujawsko-PomorskieBoniewo_PL615</v>
      </c>
      <c r="O187" s="22" t="s">
        <v>1714</v>
      </c>
      <c r="P187" s="26" t="str">
        <f t="shared" si="5"/>
        <v>Boniewo_PL615</v>
      </c>
      <c r="Q187" s="27" t="s">
        <v>1832</v>
      </c>
      <c r="R187" s="27" t="s">
        <v>1816</v>
      </c>
      <c r="S187" s="22">
        <v>5</v>
      </c>
      <c r="T187" s="22" t="s">
        <v>63</v>
      </c>
    </row>
    <row r="188" spans="14:20" s="22" customFormat="1" ht="15" hidden="1" customHeight="1" x14ac:dyDescent="0.25">
      <c r="N188" s="22" t="str">
        <f t="shared" si="6"/>
        <v>ubiegam sięKujawsko-PomorskieBrodnica_PL614</v>
      </c>
      <c r="O188" s="22" t="s">
        <v>1714</v>
      </c>
      <c r="P188" s="26" t="str">
        <f t="shared" si="5"/>
        <v>Brodnica_PL614</v>
      </c>
      <c r="Q188" s="27" t="s">
        <v>1831</v>
      </c>
      <c r="R188" s="27" t="s">
        <v>1348</v>
      </c>
      <c r="S188" s="22">
        <v>5</v>
      </c>
      <c r="T188" s="22" t="s">
        <v>63</v>
      </c>
    </row>
    <row r="189" spans="14:20" s="22" customFormat="1" ht="15" hidden="1" customHeight="1" x14ac:dyDescent="0.25">
      <c r="N189" s="22" t="str">
        <f t="shared" si="6"/>
        <v>ubiegam sięKujawsko-PomorskieBrześć Kujawski_PL615</v>
      </c>
      <c r="O189" s="22" t="s">
        <v>1714</v>
      </c>
      <c r="P189" s="26" t="str">
        <f t="shared" si="5"/>
        <v>Brześć Kujawski_PL615</v>
      </c>
      <c r="Q189" s="27" t="s">
        <v>1832</v>
      </c>
      <c r="R189" s="27" t="s">
        <v>1817</v>
      </c>
      <c r="S189" s="22">
        <v>5</v>
      </c>
      <c r="T189" s="22" t="s">
        <v>63</v>
      </c>
    </row>
    <row r="190" spans="14:20" s="22" customFormat="1" ht="15" hidden="1" customHeight="1" x14ac:dyDescent="0.25">
      <c r="N190" s="22" t="str">
        <f t="shared" si="6"/>
        <v>ubiegam sięKujawsko-PomorskieBrzozie_PL614</v>
      </c>
      <c r="O190" s="22" t="s">
        <v>1714</v>
      </c>
      <c r="P190" s="26" t="str">
        <f t="shared" si="5"/>
        <v>Brzozie_PL614</v>
      </c>
      <c r="Q190" s="27" t="s">
        <v>1831</v>
      </c>
      <c r="R190" s="27" t="s">
        <v>1731</v>
      </c>
      <c r="S190" s="22">
        <v>5</v>
      </c>
      <c r="T190" s="22" t="s">
        <v>63</v>
      </c>
    </row>
    <row r="191" spans="14:20" s="22" customFormat="1" ht="15" hidden="1" customHeight="1" x14ac:dyDescent="0.25">
      <c r="N191" s="22" t="str">
        <f t="shared" si="6"/>
        <v>ubiegam sięKujawsko-PomorskieBrzuze_PL615</v>
      </c>
      <c r="O191" s="22" t="s">
        <v>1714</v>
      </c>
      <c r="P191" s="26" t="str">
        <f t="shared" si="5"/>
        <v>Brzuze_PL615</v>
      </c>
      <c r="Q191" s="27" t="s">
        <v>1832</v>
      </c>
      <c r="R191" s="27" t="s">
        <v>1809</v>
      </c>
      <c r="S191" s="22">
        <v>5</v>
      </c>
      <c r="T191" s="22" t="s">
        <v>63</v>
      </c>
    </row>
    <row r="192" spans="14:20" s="22" customFormat="1" ht="15" hidden="1" customHeight="1" x14ac:dyDescent="0.25">
      <c r="N192" s="22" t="str">
        <f t="shared" si="6"/>
        <v>ubiegam sięKujawsko-PomorskieBukowiec_PL614</v>
      </c>
      <c r="O192" s="22" t="s">
        <v>1714</v>
      </c>
      <c r="P192" s="26" t="str">
        <f t="shared" si="5"/>
        <v>Bukowiec_PL614</v>
      </c>
      <c r="Q192" s="27" t="s">
        <v>1831</v>
      </c>
      <c r="R192" s="27" t="s">
        <v>1757</v>
      </c>
      <c r="S192" s="22">
        <v>5</v>
      </c>
      <c r="T192" s="22" t="s">
        <v>63</v>
      </c>
    </row>
    <row r="193" spans="14:22" s="22" customFormat="1" ht="15" hidden="1" customHeight="1" x14ac:dyDescent="0.25">
      <c r="N193" s="22" t="str">
        <f t="shared" si="6"/>
        <v>ubiegam sięKujawsko-PomorskieBytoń_PL615</v>
      </c>
      <c r="O193" s="22" t="s">
        <v>1714</v>
      </c>
      <c r="P193" s="26" t="str">
        <f t="shared" si="5"/>
        <v>Bytoń_PL615</v>
      </c>
      <c r="Q193" s="27" t="s">
        <v>1832</v>
      </c>
      <c r="R193" s="27" t="s">
        <v>1804</v>
      </c>
      <c r="S193" s="22">
        <v>5</v>
      </c>
      <c r="T193" s="22" t="s">
        <v>63</v>
      </c>
    </row>
    <row r="194" spans="14:22" s="22" customFormat="1" ht="15" hidden="1" customHeight="1" x14ac:dyDescent="0.25">
      <c r="N194" s="22" t="str">
        <f t="shared" si="6"/>
        <v>ubiegam sięKujawsko-PomorskieCekcyn_PL614</v>
      </c>
      <c r="O194" s="22" t="s">
        <v>1714</v>
      </c>
      <c r="P194" s="26" t="str">
        <f t="shared" si="5"/>
        <v>Cekcyn_PL614</v>
      </c>
      <c r="Q194" s="27" t="s">
        <v>1831</v>
      </c>
      <c r="R194" s="27" t="s">
        <v>1766</v>
      </c>
      <c r="S194" s="22">
        <v>5</v>
      </c>
      <c r="T194" s="22" t="s">
        <v>63</v>
      </c>
    </row>
    <row r="195" spans="14:22" s="22" customFormat="1" ht="15" hidden="1" customHeight="1" x14ac:dyDescent="0.25">
      <c r="N195" s="22" t="str">
        <f t="shared" si="6"/>
        <v>ubiegam sięKujawsko-PomorskieChełmno_PL614</v>
      </c>
      <c r="O195" s="22" t="s">
        <v>1714</v>
      </c>
      <c r="P195" s="26" t="str">
        <f t="shared" si="5"/>
        <v>Chełmno_PL614</v>
      </c>
      <c r="Q195" s="27" t="s">
        <v>1831</v>
      </c>
      <c r="R195" s="27" t="s">
        <v>1736</v>
      </c>
      <c r="S195" s="22">
        <v>5</v>
      </c>
      <c r="T195" s="22" t="s">
        <v>63</v>
      </c>
    </row>
    <row r="196" spans="14:22" s="22" customFormat="1" ht="15" hidden="1" customHeight="1" x14ac:dyDescent="0.25">
      <c r="N196" s="22" t="str">
        <f t="shared" si="6"/>
        <v>ubiegam sięKujawsko-PomorskieChełmża_PL613</v>
      </c>
      <c r="O196" s="22" t="s">
        <v>1714</v>
      </c>
      <c r="P196" s="26" t="str">
        <f t="shared" si="5"/>
        <v>Chełmża_PL613</v>
      </c>
      <c r="Q196" s="27" t="s">
        <v>1830</v>
      </c>
      <c r="R196" s="27" t="s">
        <v>1722</v>
      </c>
      <c r="S196" s="22">
        <v>5</v>
      </c>
      <c r="T196" s="22" t="s">
        <v>63</v>
      </c>
    </row>
    <row r="197" spans="14:22" s="22" customFormat="1" ht="15" hidden="1" customHeight="1" x14ac:dyDescent="0.25">
      <c r="N197" s="22" t="str">
        <f t="shared" si="6"/>
        <v>ubiegam sięKujawsko-PomorskieChoceń_PL615</v>
      </c>
      <c r="O197" s="22" t="s">
        <v>1714</v>
      </c>
      <c r="P197" s="26" t="str">
        <f t="shared" si="5"/>
        <v>Choceń_PL615</v>
      </c>
      <c r="Q197" s="27" t="s">
        <v>1832</v>
      </c>
      <c r="R197" s="27" t="s">
        <v>1818</v>
      </c>
      <c r="S197" s="22">
        <v>5</v>
      </c>
      <c r="T197" s="22" t="s">
        <v>63</v>
      </c>
      <c r="V197" s="27"/>
    </row>
    <row r="198" spans="14:22" s="22" customFormat="1" ht="15" hidden="1" customHeight="1" x14ac:dyDescent="0.25">
      <c r="N198" s="22" t="str">
        <f t="shared" si="6"/>
        <v>ubiegam sięKujawsko-PomorskieChodecz_PL615</v>
      </c>
      <c r="O198" s="22" t="s">
        <v>1714</v>
      </c>
      <c r="P198" s="26" t="str">
        <f t="shared" si="5"/>
        <v>Chodecz_PL615</v>
      </c>
      <c r="Q198" s="27" t="s">
        <v>1832</v>
      </c>
      <c r="R198" s="27" t="s">
        <v>1819</v>
      </c>
      <c r="S198" s="22">
        <v>5</v>
      </c>
      <c r="T198" s="22" t="s">
        <v>63</v>
      </c>
      <c r="V198" s="27"/>
    </row>
    <row r="199" spans="14:22" s="22" customFormat="1" ht="15" hidden="1" customHeight="1" x14ac:dyDescent="0.25">
      <c r="N199" s="22" t="str">
        <f t="shared" si="6"/>
        <v>ubiegam sięKujawsko-PomorskieChrostkowo_PL615</v>
      </c>
      <c r="O199" s="22" t="s">
        <v>1714</v>
      </c>
      <c r="P199" s="26" t="str">
        <f t="shared" si="5"/>
        <v>Chrostkowo_PL615</v>
      </c>
      <c r="Q199" s="27" t="s">
        <v>1832</v>
      </c>
      <c r="R199" s="27" t="s">
        <v>1790</v>
      </c>
      <c r="S199" s="22">
        <v>5</v>
      </c>
      <c r="T199" s="22" t="s">
        <v>63</v>
      </c>
      <c r="V199" s="27"/>
    </row>
    <row r="200" spans="14:22" s="22" customFormat="1" ht="15" hidden="1" customHeight="1" x14ac:dyDescent="0.25">
      <c r="N200" s="22" t="str">
        <f t="shared" si="6"/>
        <v>ubiegam sięKujawsko-PomorskieCiechocin_PL614</v>
      </c>
      <c r="O200" s="22" t="s">
        <v>1714</v>
      </c>
      <c r="P200" s="26" t="str">
        <f t="shared" si="5"/>
        <v>Ciechocin_PL614</v>
      </c>
      <c r="Q200" s="27" t="s">
        <v>1831</v>
      </c>
      <c r="R200" s="27" t="s">
        <v>1742</v>
      </c>
      <c r="S200" s="22">
        <v>5</v>
      </c>
      <c r="T200" s="22" t="s">
        <v>63</v>
      </c>
      <c r="V200" s="27"/>
    </row>
    <row r="201" spans="14:22" s="22" customFormat="1" ht="15" hidden="1" customHeight="1" x14ac:dyDescent="0.25">
      <c r="N201" s="22" t="str">
        <f t="shared" si="6"/>
        <v>ubiegam sięKujawsko-PomorskieCzernikowo_PL613</v>
      </c>
      <c r="O201" s="22" t="s">
        <v>1714</v>
      </c>
      <c r="P201" s="26" t="str">
        <f t="shared" si="5"/>
        <v>Czernikowo_PL613</v>
      </c>
      <c r="Q201" s="27" t="s">
        <v>1830</v>
      </c>
      <c r="R201" s="27" t="s">
        <v>1723</v>
      </c>
      <c r="S201" s="22">
        <v>5</v>
      </c>
      <c r="T201" s="22" t="s">
        <v>63</v>
      </c>
      <c r="V201" s="27"/>
    </row>
    <row r="202" spans="14:22" s="22" customFormat="1" ht="15" hidden="1" customHeight="1" x14ac:dyDescent="0.25">
      <c r="N202" s="22" t="str">
        <f t="shared" si="6"/>
        <v>ubiegam sięKujawsko-PomorskieDąbrowa Biskupia_PL615</v>
      </c>
      <c r="O202" s="22" t="s">
        <v>1714</v>
      </c>
      <c r="P202" s="26" t="str">
        <f t="shared" si="5"/>
        <v>Dąbrowa Biskupia_PL615</v>
      </c>
      <c r="Q202" s="27" t="s">
        <v>1832</v>
      </c>
      <c r="R202" s="27" t="s">
        <v>1782</v>
      </c>
      <c r="S202" s="22">
        <v>5</v>
      </c>
      <c r="T202" s="22" t="s">
        <v>63</v>
      </c>
      <c r="V202" s="27"/>
    </row>
    <row r="203" spans="14:22" s="22" customFormat="1" ht="15" hidden="1" customHeight="1" x14ac:dyDescent="0.25">
      <c r="N203" s="22" t="str">
        <f t="shared" si="6"/>
        <v>ubiegam sięKujawsko-PomorskieDąbrowa Chełmińska_PL613</v>
      </c>
      <c r="O203" s="22" t="s">
        <v>1714</v>
      </c>
      <c r="P203" s="26" t="str">
        <f t="shared" si="5"/>
        <v>Dąbrowa Chełmińska_PL613</v>
      </c>
      <c r="Q203" s="27" t="s">
        <v>1830</v>
      </c>
      <c r="R203" s="27" t="s">
        <v>1716</v>
      </c>
      <c r="S203" s="22">
        <v>5</v>
      </c>
      <c r="T203" s="22" t="s">
        <v>63</v>
      </c>
      <c r="V203" s="27"/>
    </row>
    <row r="204" spans="14:22" s="22" customFormat="1" ht="15" hidden="1" customHeight="1" x14ac:dyDescent="0.25">
      <c r="N204" s="22" t="str">
        <f t="shared" si="6"/>
        <v>ubiegam sięKujawsko-PomorskieDąbrowa_PL615</v>
      </c>
      <c r="O204" s="22" t="s">
        <v>1714</v>
      </c>
      <c r="P204" s="26" t="str">
        <f t="shared" si="5"/>
        <v>Dąbrowa_PL615</v>
      </c>
      <c r="Q204" s="27" t="s">
        <v>1832</v>
      </c>
      <c r="R204" s="27" t="s">
        <v>1695</v>
      </c>
      <c r="S204" s="22">
        <v>5</v>
      </c>
      <c r="T204" s="22" t="s">
        <v>63</v>
      </c>
      <c r="V204" s="27"/>
    </row>
    <row r="205" spans="14:22" s="22" customFormat="1" ht="15" hidden="1" customHeight="1" x14ac:dyDescent="0.25">
      <c r="N205" s="22" t="str">
        <f t="shared" si="6"/>
        <v>ubiegam sięKujawsko-PomorskieDębowa Łąka_PL614</v>
      </c>
      <c r="O205" s="22" t="s">
        <v>1714</v>
      </c>
      <c r="P205" s="26" t="str">
        <f t="shared" si="5"/>
        <v>Dębowa Łąka_PL614</v>
      </c>
      <c r="Q205" s="27" t="s">
        <v>1831</v>
      </c>
      <c r="R205" s="27" t="s">
        <v>1772</v>
      </c>
      <c r="S205" s="22">
        <v>5</v>
      </c>
      <c r="T205" s="22" t="s">
        <v>63</v>
      </c>
      <c r="V205" s="27"/>
    </row>
    <row r="206" spans="14:22" s="22" customFormat="1" ht="15" hidden="1" customHeight="1" x14ac:dyDescent="0.25">
      <c r="N206" s="22" t="str">
        <f t="shared" si="6"/>
        <v>ubiegam sięKujawsko-PomorskieDobrcz_PL613</v>
      </c>
      <c r="O206" s="22" t="s">
        <v>1714</v>
      </c>
      <c r="P206" s="26" t="str">
        <f t="shared" si="5"/>
        <v>Dobrcz_PL613</v>
      </c>
      <c r="Q206" s="27" t="s">
        <v>1830</v>
      </c>
      <c r="R206" s="27" t="s">
        <v>1717</v>
      </c>
      <c r="S206" s="22">
        <v>5</v>
      </c>
      <c r="T206" s="22" t="s">
        <v>63</v>
      </c>
      <c r="V206" s="27"/>
    </row>
    <row r="207" spans="14:22" s="22" customFormat="1" ht="15" hidden="1" customHeight="1" x14ac:dyDescent="0.25">
      <c r="N207" s="22" t="str">
        <f t="shared" si="6"/>
        <v>ubiegam sięKujawsko-PomorskieDobre_PL615</v>
      </c>
      <c r="O207" s="22" t="s">
        <v>1714</v>
      </c>
      <c r="P207" s="26" t="str">
        <f t="shared" si="5"/>
        <v>Dobre_PL615</v>
      </c>
      <c r="Q207" s="27" t="s">
        <v>1832</v>
      </c>
      <c r="R207" s="27" t="s">
        <v>427</v>
      </c>
      <c r="S207" s="22">
        <v>5</v>
      </c>
      <c r="T207" s="22" t="s">
        <v>63</v>
      </c>
      <c r="V207" s="27"/>
    </row>
    <row r="208" spans="14:22" s="22" customFormat="1" ht="15" hidden="1" customHeight="1" x14ac:dyDescent="0.25">
      <c r="N208" s="22" t="str">
        <f t="shared" si="6"/>
        <v>ubiegam sięKujawsko-PomorskieDobrzyń nad Wisłą_PL615</v>
      </c>
      <c r="O208" s="22" t="s">
        <v>1714</v>
      </c>
      <c r="P208" s="26" t="str">
        <f t="shared" si="5"/>
        <v>Dobrzyń nad Wisłą_PL615</v>
      </c>
      <c r="Q208" s="27" t="s">
        <v>1832</v>
      </c>
      <c r="R208" s="27" t="s">
        <v>1791</v>
      </c>
      <c r="S208" s="22">
        <v>5</v>
      </c>
      <c r="T208" s="22" t="s">
        <v>63</v>
      </c>
      <c r="V208" s="27"/>
    </row>
    <row r="209" spans="14:22" s="22" customFormat="1" ht="15" hidden="1" customHeight="1" x14ac:dyDescent="0.25">
      <c r="N209" s="22" t="str">
        <f t="shared" si="6"/>
        <v>ubiegam sięKujawsko-PomorskieDragacz_PL614</v>
      </c>
      <c r="O209" s="22" t="s">
        <v>1714</v>
      </c>
      <c r="P209" s="26" t="str">
        <f t="shared" si="5"/>
        <v>Dragacz_PL614</v>
      </c>
      <c r="Q209" s="27" t="s">
        <v>1831</v>
      </c>
      <c r="R209" s="27" t="s">
        <v>1758</v>
      </c>
      <c r="S209" s="22">
        <v>5</v>
      </c>
      <c r="T209" s="22" t="s">
        <v>63</v>
      </c>
      <c r="V209" s="27"/>
    </row>
    <row r="210" spans="14:22" s="22" customFormat="1" ht="15" hidden="1" customHeight="1" x14ac:dyDescent="0.25">
      <c r="N210" s="22" t="str">
        <f t="shared" si="6"/>
        <v>ubiegam sięKujawsko-PomorskieDrzycim_PL614</v>
      </c>
      <c r="O210" s="22" t="s">
        <v>1714</v>
      </c>
      <c r="P210" s="26" t="str">
        <f t="shared" si="5"/>
        <v>Drzycim_PL614</v>
      </c>
      <c r="Q210" s="27" t="s">
        <v>1831</v>
      </c>
      <c r="R210" s="27" t="s">
        <v>1759</v>
      </c>
      <c r="S210" s="22">
        <v>5</v>
      </c>
      <c r="T210" s="22" t="s">
        <v>63</v>
      </c>
      <c r="V210" s="27"/>
    </row>
    <row r="211" spans="14:22" s="22" customFormat="1" ht="15" hidden="1" customHeight="1" x14ac:dyDescent="0.25">
      <c r="N211" s="22" t="str">
        <f t="shared" si="6"/>
        <v>ubiegam sięKujawsko-PomorskieFabianki_PL615</v>
      </c>
      <c r="O211" s="22" t="s">
        <v>1714</v>
      </c>
      <c r="P211" s="26" t="str">
        <f t="shared" si="5"/>
        <v>Fabianki_PL615</v>
      </c>
      <c r="Q211" s="27" t="s">
        <v>1832</v>
      </c>
      <c r="R211" s="27" t="s">
        <v>1820</v>
      </c>
      <c r="S211" s="22">
        <v>5</v>
      </c>
      <c r="T211" s="22" t="s">
        <v>63</v>
      </c>
      <c r="V211" s="27"/>
    </row>
    <row r="212" spans="14:22" s="22" customFormat="1" ht="15" hidden="1" customHeight="1" x14ac:dyDescent="0.25">
      <c r="N212" s="22" t="str">
        <f t="shared" si="6"/>
        <v>ubiegam sięKujawsko-PomorskieGąsawa_PL615</v>
      </c>
      <c r="O212" s="22" t="s">
        <v>1714</v>
      </c>
      <c r="P212" s="26" t="str">
        <f t="shared" si="5"/>
        <v>Gąsawa_PL615</v>
      </c>
      <c r="Q212" s="27" t="s">
        <v>1832</v>
      </c>
      <c r="R212" s="27" t="s">
        <v>1827</v>
      </c>
      <c r="S212" s="22">
        <v>5</v>
      </c>
      <c r="T212" s="22" t="s">
        <v>63</v>
      </c>
      <c r="V212" s="27"/>
    </row>
    <row r="213" spans="14:22" s="22" customFormat="1" ht="15" hidden="1" customHeight="1" x14ac:dyDescent="0.25">
      <c r="N213" s="22" t="str">
        <f t="shared" si="6"/>
        <v>ubiegam sięKujawsko-PomorskieGniewkowo_PL615</v>
      </c>
      <c r="O213" s="22" t="s">
        <v>1714</v>
      </c>
      <c r="P213" s="26" t="str">
        <f t="shared" si="5"/>
        <v>Gniewkowo_PL615</v>
      </c>
      <c r="Q213" s="27" t="s">
        <v>1832</v>
      </c>
      <c r="R213" s="27" t="s">
        <v>1783</v>
      </c>
      <c r="S213" s="22">
        <v>5</v>
      </c>
      <c r="T213" s="22" t="s">
        <v>63</v>
      </c>
      <c r="V213" s="27"/>
    </row>
    <row r="214" spans="14:22" s="22" customFormat="1" ht="15" hidden="1" customHeight="1" x14ac:dyDescent="0.25">
      <c r="N214" s="22" t="str">
        <f t="shared" si="6"/>
        <v>ubiegam sięKujawsko-PomorskieGolub-Dobrzyń_PL614</v>
      </c>
      <c r="O214" s="22" t="s">
        <v>1714</v>
      </c>
      <c r="P214" s="26" t="str">
        <f t="shared" si="5"/>
        <v>Golub-Dobrzyń_PL614</v>
      </c>
      <c r="Q214" s="27" t="s">
        <v>1831</v>
      </c>
      <c r="R214" s="27" t="s">
        <v>1743</v>
      </c>
      <c r="S214" s="22">
        <v>5</v>
      </c>
      <c r="T214" s="22" t="s">
        <v>63</v>
      </c>
      <c r="V214" s="27"/>
    </row>
    <row r="215" spans="14:22" s="22" customFormat="1" ht="15" hidden="1" customHeight="1" x14ac:dyDescent="0.25">
      <c r="N215" s="22" t="str">
        <f t="shared" si="6"/>
        <v>ubiegam sięKujawsko-PomorskieGostycyn_PL614</v>
      </c>
      <c r="O215" s="22" t="s">
        <v>1714</v>
      </c>
      <c r="P215" s="26" t="str">
        <f t="shared" si="5"/>
        <v>Gostycyn_PL614</v>
      </c>
      <c r="Q215" s="27" t="s">
        <v>1831</v>
      </c>
      <c r="R215" s="27" t="s">
        <v>1767</v>
      </c>
      <c r="S215" s="22">
        <v>5</v>
      </c>
      <c r="T215" s="22" t="s">
        <v>63</v>
      </c>
      <c r="V215" s="27"/>
    </row>
    <row r="216" spans="14:22" s="22" customFormat="1" ht="15" hidden="1" customHeight="1" x14ac:dyDescent="0.25">
      <c r="N216" s="22" t="str">
        <f t="shared" si="6"/>
        <v>ubiegam sięKujawsko-PomorskieGórzno_PL614</v>
      </c>
      <c r="O216" s="22" t="s">
        <v>1714</v>
      </c>
      <c r="P216" s="26" t="str">
        <f t="shared" si="5"/>
        <v>Górzno_PL614</v>
      </c>
      <c r="Q216" s="27" t="s">
        <v>1831</v>
      </c>
      <c r="R216" s="27" t="s">
        <v>415</v>
      </c>
      <c r="S216" s="22">
        <v>5</v>
      </c>
      <c r="T216" s="22" t="s">
        <v>63</v>
      </c>
      <c r="V216" s="27"/>
    </row>
    <row r="217" spans="14:22" s="22" customFormat="1" ht="15" hidden="1" customHeight="1" x14ac:dyDescent="0.25">
      <c r="N217" s="22" t="str">
        <f t="shared" si="6"/>
        <v>ubiegam sięKujawsko-PomorskieGrudziądz_PL614</v>
      </c>
      <c r="O217" s="22" t="s">
        <v>1714</v>
      </c>
      <c r="P217" s="26" t="str">
        <f t="shared" si="5"/>
        <v>Grudziądz_PL614</v>
      </c>
      <c r="Q217" s="27" t="s">
        <v>1831</v>
      </c>
      <c r="R217" s="27" t="s">
        <v>1747</v>
      </c>
      <c r="S217" s="22">
        <v>5</v>
      </c>
      <c r="T217" s="22" t="s">
        <v>63</v>
      </c>
      <c r="V217" s="27"/>
    </row>
    <row r="218" spans="14:22" s="22" customFormat="1" ht="15" hidden="1" customHeight="1" x14ac:dyDescent="0.25">
      <c r="N218" s="22" t="str">
        <f t="shared" si="6"/>
        <v>ubiegam sięKujawsko-PomorskieGruta_PL614</v>
      </c>
      <c r="O218" s="22" t="s">
        <v>1714</v>
      </c>
      <c r="P218" s="26" t="str">
        <f t="shared" si="5"/>
        <v>Gruta_PL614</v>
      </c>
      <c r="Q218" s="27" t="s">
        <v>1831</v>
      </c>
      <c r="R218" s="27" t="s">
        <v>1748</v>
      </c>
      <c r="S218" s="22">
        <v>5</v>
      </c>
      <c r="T218" s="22" t="s">
        <v>63</v>
      </c>
      <c r="V218" s="27"/>
    </row>
    <row r="219" spans="14:22" s="22" customFormat="1" ht="15" hidden="1" customHeight="1" x14ac:dyDescent="0.25">
      <c r="N219" s="22" t="str">
        <f t="shared" si="6"/>
        <v>ubiegam sięKujawsko-PomorskieInowrocław_PL615</v>
      </c>
      <c r="O219" s="22" t="s">
        <v>1714</v>
      </c>
      <c r="P219" s="26" t="str">
        <f t="shared" si="5"/>
        <v>Inowrocław_PL615</v>
      </c>
      <c r="Q219" s="27" t="s">
        <v>1832</v>
      </c>
      <c r="R219" s="27" t="s">
        <v>1784</v>
      </c>
      <c r="S219" s="22">
        <v>5</v>
      </c>
      <c r="T219" s="22" t="s">
        <v>63</v>
      </c>
      <c r="V219" s="27"/>
    </row>
    <row r="220" spans="14:22" s="22" customFormat="1" ht="15" hidden="1" customHeight="1" x14ac:dyDescent="0.25">
      <c r="N220" s="22" t="str">
        <f t="shared" si="6"/>
        <v>ubiegam sięKujawsko-PomorskieIzbica Kujawska_PL615</v>
      </c>
      <c r="O220" s="22" t="s">
        <v>1714</v>
      </c>
      <c r="P220" s="26" t="str">
        <f t="shared" si="5"/>
        <v>Izbica Kujawska_PL615</v>
      </c>
      <c r="Q220" s="27" t="s">
        <v>1832</v>
      </c>
      <c r="R220" s="27" t="s">
        <v>1821</v>
      </c>
      <c r="S220" s="22">
        <v>5</v>
      </c>
      <c r="T220" s="22" t="s">
        <v>63</v>
      </c>
      <c r="V220" s="27"/>
    </row>
    <row r="221" spans="14:22" s="22" customFormat="1" ht="15" hidden="1" customHeight="1" x14ac:dyDescent="0.25">
      <c r="N221" s="22" t="str">
        <f t="shared" si="6"/>
        <v>ubiegam sięKujawsko-PomorskieJabłonowo Pomorskie_PL614</v>
      </c>
      <c r="O221" s="22" t="s">
        <v>1714</v>
      </c>
      <c r="P221" s="26" t="str">
        <f t="shared" si="5"/>
        <v>Jabłonowo Pomorskie_PL614</v>
      </c>
      <c r="Q221" s="27" t="s">
        <v>1831</v>
      </c>
      <c r="R221" s="27" t="s">
        <v>1733</v>
      </c>
      <c r="S221" s="22">
        <v>5</v>
      </c>
      <c r="T221" s="22" t="s">
        <v>63</v>
      </c>
      <c r="V221" s="27"/>
    </row>
    <row r="222" spans="14:22" s="22" customFormat="1" ht="15" hidden="1" customHeight="1" x14ac:dyDescent="0.25">
      <c r="N222" s="22" t="str">
        <f t="shared" si="6"/>
        <v>ubiegam sięKujawsko-PomorskieJanikowo_PL615</v>
      </c>
      <c r="O222" s="22" t="s">
        <v>1714</v>
      </c>
      <c r="P222" s="26" t="str">
        <f t="shared" si="5"/>
        <v>Janikowo_PL615</v>
      </c>
      <c r="Q222" s="27" t="s">
        <v>1832</v>
      </c>
      <c r="R222" s="27" t="s">
        <v>1785</v>
      </c>
      <c r="S222" s="22">
        <v>5</v>
      </c>
      <c r="T222" s="22" t="s">
        <v>63</v>
      </c>
      <c r="V222" s="27"/>
    </row>
    <row r="223" spans="14:22" s="22" customFormat="1" ht="15" hidden="1" customHeight="1" x14ac:dyDescent="0.25">
      <c r="N223" s="22" t="str">
        <f t="shared" si="6"/>
        <v>ubiegam sięKujawsko-PomorskieJanowiec Wielkopolski_PL615</v>
      </c>
      <c r="O223" s="22" t="s">
        <v>1714</v>
      </c>
      <c r="P223" s="26" t="str">
        <f t="shared" si="5"/>
        <v>Janowiec Wielkopolski_PL615</v>
      </c>
      <c r="Q223" s="27" t="s">
        <v>1832</v>
      </c>
      <c r="R223" s="27" t="s">
        <v>1828</v>
      </c>
      <c r="S223" s="22">
        <v>5</v>
      </c>
      <c r="T223" s="22" t="s">
        <v>63</v>
      </c>
      <c r="V223" s="27"/>
    </row>
    <row r="224" spans="14:22" s="22" customFormat="1" ht="15" hidden="1" customHeight="1" x14ac:dyDescent="0.25">
      <c r="N224" s="22" t="str">
        <f t="shared" si="6"/>
        <v>ubiegam sięKujawsko-PomorskieJeziora Wielkie_PL615</v>
      </c>
      <c r="O224" s="22" t="s">
        <v>1714</v>
      </c>
      <c r="P224" s="26" t="str">
        <f t="shared" si="5"/>
        <v>Jeziora Wielkie_PL615</v>
      </c>
      <c r="Q224" s="27" t="s">
        <v>1832</v>
      </c>
      <c r="R224" s="27" t="s">
        <v>1796</v>
      </c>
      <c r="S224" s="22">
        <v>5</v>
      </c>
      <c r="T224" s="22" t="s">
        <v>63</v>
      </c>
      <c r="V224" s="27"/>
    </row>
    <row r="225" spans="14:22" s="22" customFormat="1" ht="15" hidden="1" customHeight="1" x14ac:dyDescent="0.25">
      <c r="N225" s="22" t="str">
        <f t="shared" si="6"/>
        <v>ubiegam sięKujawsko-PomorskieJeżewo_PL614</v>
      </c>
      <c r="O225" s="22" t="s">
        <v>1714</v>
      </c>
      <c r="P225" s="26" t="str">
        <f t="shared" si="5"/>
        <v>Jeżewo_PL614</v>
      </c>
      <c r="Q225" s="27" t="s">
        <v>1831</v>
      </c>
      <c r="R225" s="27" t="s">
        <v>1760</v>
      </c>
      <c r="S225" s="22">
        <v>5</v>
      </c>
      <c r="T225" s="22" t="s">
        <v>63</v>
      </c>
      <c r="V225" s="27"/>
    </row>
    <row r="226" spans="14:22" s="22" customFormat="1" ht="15" hidden="1" customHeight="1" x14ac:dyDescent="0.25">
      <c r="N226" s="22" t="str">
        <f t="shared" si="6"/>
        <v>ubiegam sięKujawsko-PomorskieKamień Krajeński_PL614</v>
      </c>
      <c r="O226" s="22" t="s">
        <v>1714</v>
      </c>
      <c r="P226" s="26" t="str">
        <f t="shared" si="5"/>
        <v>Kamień Krajeński_PL614</v>
      </c>
      <c r="Q226" s="27" t="s">
        <v>1831</v>
      </c>
      <c r="R226" s="27" t="s">
        <v>1753</v>
      </c>
      <c r="S226" s="22">
        <v>5</v>
      </c>
      <c r="T226" s="22" t="s">
        <v>63</v>
      </c>
      <c r="V226" s="27"/>
    </row>
    <row r="227" spans="14:22" s="22" customFormat="1" ht="15" hidden="1" customHeight="1" x14ac:dyDescent="0.25">
      <c r="N227" s="22" t="str">
        <f t="shared" si="6"/>
        <v>ubiegam sięKujawsko-PomorskieKcynia_PL615</v>
      </c>
      <c r="O227" s="22" t="s">
        <v>1714</v>
      </c>
      <c r="P227" s="26" t="str">
        <f t="shared" si="5"/>
        <v>Kcynia_PL615</v>
      </c>
      <c r="Q227" s="27" t="s">
        <v>1832</v>
      </c>
      <c r="R227" s="27" t="s">
        <v>1799</v>
      </c>
      <c r="S227" s="22">
        <v>5</v>
      </c>
      <c r="T227" s="22" t="s">
        <v>63</v>
      </c>
      <c r="V227" s="27"/>
    </row>
    <row r="228" spans="14:22" s="22" customFormat="1" ht="15" hidden="1" customHeight="1" x14ac:dyDescent="0.25">
      <c r="N228" s="22" t="str">
        <f t="shared" si="6"/>
        <v>ubiegam sięKujawsko-PomorskieKęsowo_PL614</v>
      </c>
      <c r="O228" s="22" t="s">
        <v>1714</v>
      </c>
      <c r="P228" s="26" t="str">
        <f t="shared" si="5"/>
        <v>Kęsowo_PL614</v>
      </c>
      <c r="Q228" s="27" t="s">
        <v>1831</v>
      </c>
      <c r="R228" s="27" t="s">
        <v>1768</v>
      </c>
      <c r="S228" s="22">
        <v>5</v>
      </c>
      <c r="T228" s="22" t="s">
        <v>63</v>
      </c>
      <c r="V228" s="27"/>
    </row>
    <row r="229" spans="14:22" s="22" customFormat="1" ht="15" hidden="1" customHeight="1" x14ac:dyDescent="0.25">
      <c r="N229" s="22" t="str">
        <f t="shared" si="6"/>
        <v>ubiegam sięKujawsko-PomorskieKijewo Królewskie_PL614</v>
      </c>
      <c r="O229" s="22" t="s">
        <v>1714</v>
      </c>
      <c r="P229" s="26" t="str">
        <f t="shared" si="5"/>
        <v>Kijewo Królewskie_PL614</v>
      </c>
      <c r="Q229" s="27" t="s">
        <v>1831</v>
      </c>
      <c r="R229" s="27" t="s">
        <v>1737</v>
      </c>
      <c r="S229" s="22">
        <v>5</v>
      </c>
      <c r="T229" s="22" t="s">
        <v>63</v>
      </c>
      <c r="V229" s="27"/>
    </row>
    <row r="230" spans="14:22" s="22" customFormat="1" ht="15" hidden="1" customHeight="1" x14ac:dyDescent="0.25">
      <c r="N230" s="22" t="str">
        <f t="shared" si="6"/>
        <v>ubiegam sięKujawsko-PomorskieKikół_PL615</v>
      </c>
      <c r="O230" s="22" t="s">
        <v>1714</v>
      </c>
      <c r="P230" s="26" t="str">
        <f t="shared" si="5"/>
        <v>Kikół_PL615</v>
      </c>
      <c r="Q230" s="27" t="s">
        <v>1832</v>
      </c>
      <c r="R230" s="27" t="s">
        <v>1792</v>
      </c>
      <c r="S230" s="22">
        <v>5</v>
      </c>
      <c r="T230" s="22" t="s">
        <v>63</v>
      </c>
      <c r="V230" s="27"/>
    </row>
    <row r="231" spans="14:22" s="22" customFormat="1" ht="15" hidden="1" customHeight="1" x14ac:dyDescent="0.25">
      <c r="N231" s="22" t="str">
        <f t="shared" si="6"/>
        <v>ubiegam sięKujawsko-PomorskieKoneck_PL615</v>
      </c>
      <c r="O231" s="22" t="s">
        <v>1714</v>
      </c>
      <c r="P231" s="26" t="str">
        <f t="shared" si="5"/>
        <v>Koneck_PL615</v>
      </c>
      <c r="Q231" s="27" t="s">
        <v>1832</v>
      </c>
      <c r="R231" s="27" t="s">
        <v>1779</v>
      </c>
      <c r="S231" s="22">
        <v>5</v>
      </c>
      <c r="T231" s="22" t="s">
        <v>63</v>
      </c>
      <c r="V231" s="27"/>
    </row>
    <row r="232" spans="14:22" s="22" customFormat="1" ht="15" hidden="1" customHeight="1" x14ac:dyDescent="0.25">
      <c r="N232" s="22" t="str">
        <f t="shared" si="6"/>
        <v>ubiegam sięKujawsko-PomorskieKoronowo_PL613</v>
      </c>
      <c r="O232" s="22" t="s">
        <v>1714</v>
      </c>
      <c r="P232" s="26" t="str">
        <f t="shared" si="5"/>
        <v>Koronowo_PL613</v>
      </c>
      <c r="Q232" s="27" t="s">
        <v>1830</v>
      </c>
      <c r="R232" s="27" t="s">
        <v>1718</v>
      </c>
      <c r="S232" s="22">
        <v>5</v>
      </c>
      <c r="T232" s="22" t="s">
        <v>63</v>
      </c>
      <c r="V232" s="27"/>
    </row>
    <row r="233" spans="14:22" s="22" customFormat="1" ht="15" hidden="1" customHeight="1" x14ac:dyDescent="0.25">
      <c r="N233" s="22" t="str">
        <f t="shared" si="6"/>
        <v>ubiegam sięKujawsko-PomorskieKowal_PL615</v>
      </c>
      <c r="O233" s="22" t="s">
        <v>1714</v>
      </c>
      <c r="P233" s="26" t="str">
        <f t="shared" si="5"/>
        <v>Kowal_PL615</v>
      </c>
      <c r="Q233" s="27" t="s">
        <v>1832</v>
      </c>
      <c r="R233" s="27" t="s">
        <v>1814</v>
      </c>
      <c r="S233" s="22">
        <v>5</v>
      </c>
      <c r="T233" s="22" t="s">
        <v>63</v>
      </c>
      <c r="V233" s="27"/>
    </row>
    <row r="234" spans="14:22" s="22" customFormat="1" ht="15" hidden="1" customHeight="1" x14ac:dyDescent="0.25">
      <c r="N234" s="22" t="str">
        <f t="shared" si="6"/>
        <v>ubiegam sięKujawsko-PomorskieKowal_PL615</v>
      </c>
      <c r="O234" s="22" t="s">
        <v>1714</v>
      </c>
      <c r="P234" s="26" t="str">
        <f t="shared" si="5"/>
        <v>Kowal_PL615</v>
      </c>
      <c r="Q234" s="27" t="s">
        <v>1832</v>
      </c>
      <c r="R234" s="27" t="s">
        <v>1814</v>
      </c>
      <c r="S234" s="22">
        <v>5</v>
      </c>
      <c r="T234" s="22" t="s">
        <v>63</v>
      </c>
      <c r="V234" s="27"/>
    </row>
    <row r="235" spans="14:22" s="22" customFormat="1" ht="15" hidden="1" customHeight="1" x14ac:dyDescent="0.25">
      <c r="N235" s="22" t="str">
        <f t="shared" si="6"/>
        <v>ubiegam sięKujawsko-PomorskieKowalewo Pomorskie_PL614</v>
      </c>
      <c r="O235" s="22" t="s">
        <v>1714</v>
      </c>
      <c r="P235" s="26" t="str">
        <f t="shared" si="5"/>
        <v>Kowalewo Pomorskie_PL614</v>
      </c>
      <c r="Q235" s="27" t="s">
        <v>1831</v>
      </c>
      <c r="R235" s="27" t="s">
        <v>1744</v>
      </c>
      <c r="S235" s="22">
        <v>5</v>
      </c>
      <c r="T235" s="22" t="s">
        <v>63</v>
      </c>
      <c r="V235" s="27"/>
    </row>
    <row r="236" spans="14:22" s="22" customFormat="1" ht="15" hidden="1" customHeight="1" x14ac:dyDescent="0.25">
      <c r="N236" s="22" t="str">
        <f t="shared" si="6"/>
        <v>ubiegam sięKujawsko-PomorskieKruszwica_PL615</v>
      </c>
      <c r="O236" s="22" t="s">
        <v>1714</v>
      </c>
      <c r="P236" s="26" t="str">
        <f t="shared" si="5"/>
        <v>Kruszwica_PL615</v>
      </c>
      <c r="Q236" s="27" t="s">
        <v>1832</v>
      </c>
      <c r="R236" s="27" t="s">
        <v>1786</v>
      </c>
      <c r="S236" s="22">
        <v>5</v>
      </c>
      <c r="T236" s="22" t="s">
        <v>63</v>
      </c>
      <c r="V236" s="27"/>
    </row>
    <row r="237" spans="14:22" s="22" customFormat="1" ht="15" hidden="1" customHeight="1" x14ac:dyDescent="0.25">
      <c r="N237" s="22" t="str">
        <f t="shared" si="6"/>
        <v>ubiegam sięKujawsko-PomorskieKsiążki_PL614</v>
      </c>
      <c r="O237" s="22" t="s">
        <v>1714</v>
      </c>
      <c r="P237" s="26" t="str">
        <f t="shared" si="5"/>
        <v>Książki_PL614</v>
      </c>
      <c r="Q237" s="27" t="s">
        <v>1831</v>
      </c>
      <c r="R237" s="27" t="s">
        <v>1773</v>
      </c>
      <c r="S237" s="22">
        <v>5</v>
      </c>
      <c r="T237" s="22" t="s">
        <v>63</v>
      </c>
      <c r="V237" s="27"/>
    </row>
    <row r="238" spans="14:22" s="22" customFormat="1" ht="15" hidden="1" customHeight="1" x14ac:dyDescent="0.25">
      <c r="N238" s="22" t="str">
        <f t="shared" si="6"/>
        <v>ubiegam sięKujawsko-PomorskieLipno_PL615</v>
      </c>
      <c r="O238" s="22" t="s">
        <v>1714</v>
      </c>
      <c r="P238" s="26" t="str">
        <f t="shared" si="5"/>
        <v>Lipno_PL615</v>
      </c>
      <c r="Q238" s="27" t="s">
        <v>1832</v>
      </c>
      <c r="R238" s="27" t="s">
        <v>1280</v>
      </c>
      <c r="S238" s="22">
        <v>5</v>
      </c>
      <c r="T238" s="22" t="s">
        <v>63</v>
      </c>
      <c r="V238" s="27"/>
    </row>
    <row r="239" spans="14:22" s="22" customFormat="1" ht="15" hidden="1" customHeight="1" x14ac:dyDescent="0.25">
      <c r="N239" s="22" t="str">
        <f t="shared" si="6"/>
        <v>ubiegam sięKujawsko-PomorskieLisewo_PL614</v>
      </c>
      <c r="O239" s="22" t="s">
        <v>1714</v>
      </c>
      <c r="P239" s="26" t="str">
        <f t="shared" si="5"/>
        <v>Lisewo_PL614</v>
      </c>
      <c r="Q239" s="27" t="s">
        <v>1831</v>
      </c>
      <c r="R239" s="27" t="s">
        <v>1738</v>
      </c>
      <c r="S239" s="22">
        <v>5</v>
      </c>
      <c r="T239" s="22" t="s">
        <v>63</v>
      </c>
      <c r="V239" s="27"/>
    </row>
    <row r="240" spans="14:22" s="22" customFormat="1" ht="15" hidden="1" customHeight="1" x14ac:dyDescent="0.25">
      <c r="N240" s="22" t="str">
        <f t="shared" si="6"/>
        <v>ubiegam sięKujawsko-PomorskieLniano_PL614</v>
      </c>
      <c r="O240" s="22" t="s">
        <v>1714</v>
      </c>
      <c r="P240" s="26" t="str">
        <f t="shared" si="5"/>
        <v>Lniano_PL614</v>
      </c>
      <c r="Q240" s="27" t="s">
        <v>1831</v>
      </c>
      <c r="R240" s="27" t="s">
        <v>1761</v>
      </c>
      <c r="S240" s="22">
        <v>5</v>
      </c>
      <c r="T240" s="22" t="s">
        <v>63</v>
      </c>
      <c r="V240" s="27"/>
    </row>
    <row r="241" spans="14:22" s="22" customFormat="1" ht="15" hidden="1" customHeight="1" x14ac:dyDescent="0.25">
      <c r="N241" s="22" t="str">
        <f t="shared" si="6"/>
        <v>ubiegam sięKujawsko-PomorskieLubanie_PL615</v>
      </c>
      <c r="O241" s="22" t="s">
        <v>1714</v>
      </c>
      <c r="P241" s="26" t="str">
        <f t="shared" si="5"/>
        <v>Lubanie_PL615</v>
      </c>
      <c r="Q241" s="27" t="s">
        <v>1832</v>
      </c>
      <c r="R241" s="27" t="s">
        <v>1822</v>
      </c>
      <c r="S241" s="22">
        <v>5</v>
      </c>
      <c r="T241" s="22" t="s">
        <v>63</v>
      </c>
      <c r="V241" s="27"/>
    </row>
    <row r="242" spans="14:22" s="22" customFormat="1" ht="15" hidden="1" customHeight="1" x14ac:dyDescent="0.25">
      <c r="N242" s="22" t="str">
        <f t="shared" si="6"/>
        <v>ubiegam sięKujawsko-PomorskieLubicz_PL613</v>
      </c>
      <c r="O242" s="22" t="s">
        <v>1714</v>
      </c>
      <c r="P242" s="26" t="str">
        <f t="shared" si="5"/>
        <v>Lubicz_PL613</v>
      </c>
      <c r="Q242" s="27" t="s">
        <v>1830</v>
      </c>
      <c r="R242" s="27" t="s">
        <v>1724</v>
      </c>
      <c r="S242" s="22">
        <v>5</v>
      </c>
      <c r="T242" s="22" t="s">
        <v>63</v>
      </c>
      <c r="V242" s="27"/>
    </row>
    <row r="243" spans="14:22" s="22" customFormat="1" ht="15" hidden="1" customHeight="1" x14ac:dyDescent="0.25">
      <c r="N243" s="22" t="str">
        <f t="shared" si="6"/>
        <v>ubiegam sięKujawsko-PomorskieLubień Kujawski_PL615</v>
      </c>
      <c r="O243" s="22" t="s">
        <v>1714</v>
      </c>
      <c r="P243" s="26" t="str">
        <f t="shared" ref="P243:P306" si="7">R243&amp;Q243</f>
        <v>Lubień Kujawski_PL615</v>
      </c>
      <c r="Q243" s="27" t="s">
        <v>1832</v>
      </c>
      <c r="R243" s="27" t="s">
        <v>1823</v>
      </c>
      <c r="S243" s="22">
        <v>5</v>
      </c>
      <c r="T243" s="22" t="s">
        <v>63</v>
      </c>
      <c r="V243" s="27"/>
    </row>
    <row r="244" spans="14:22" s="22" customFormat="1" ht="15" hidden="1" customHeight="1" x14ac:dyDescent="0.25">
      <c r="N244" s="22" t="str">
        <f t="shared" ref="N244:N307" si="8">T244&amp;O244&amp;P244</f>
        <v>ubiegam sięKujawsko-PomorskieLubiewo_PL614</v>
      </c>
      <c r="O244" s="22" t="s">
        <v>1714</v>
      </c>
      <c r="P244" s="26" t="str">
        <f t="shared" si="7"/>
        <v>Lubiewo_PL614</v>
      </c>
      <c r="Q244" s="27" t="s">
        <v>1831</v>
      </c>
      <c r="R244" s="27" t="s">
        <v>1769</v>
      </c>
      <c r="S244" s="22">
        <v>5</v>
      </c>
      <c r="T244" s="22" t="s">
        <v>63</v>
      </c>
      <c r="V244" s="27"/>
    </row>
    <row r="245" spans="14:22" s="22" customFormat="1" ht="15" hidden="1" customHeight="1" x14ac:dyDescent="0.25">
      <c r="N245" s="22" t="str">
        <f t="shared" si="8"/>
        <v>ubiegam sięKujawsko-PomorskieLubraniec_PL615</v>
      </c>
      <c r="O245" s="22" t="s">
        <v>1714</v>
      </c>
      <c r="P245" s="26" t="str">
        <f t="shared" si="7"/>
        <v>Lubraniec_PL615</v>
      </c>
      <c r="Q245" s="27" t="s">
        <v>1832</v>
      </c>
      <c r="R245" s="27" t="s">
        <v>1824</v>
      </c>
      <c r="S245" s="22">
        <v>5</v>
      </c>
      <c r="T245" s="22" t="s">
        <v>63</v>
      </c>
      <c r="V245" s="27"/>
    </row>
    <row r="246" spans="14:22" s="22" customFormat="1" ht="15" hidden="1" customHeight="1" x14ac:dyDescent="0.25">
      <c r="N246" s="22" t="str">
        <f t="shared" si="8"/>
        <v>ubiegam sięKujawsko-PomorskieŁabiszyn_PL615</v>
      </c>
      <c r="O246" s="22" t="s">
        <v>1714</v>
      </c>
      <c r="P246" s="26" t="str">
        <f t="shared" si="7"/>
        <v>Łabiszyn_PL615</v>
      </c>
      <c r="Q246" s="27" t="s">
        <v>1832</v>
      </c>
      <c r="R246" s="27" t="s">
        <v>1829</v>
      </c>
      <c r="S246" s="22">
        <v>5</v>
      </c>
      <c r="T246" s="22" t="s">
        <v>63</v>
      </c>
      <c r="V246" s="27"/>
    </row>
    <row r="247" spans="14:22" s="22" customFormat="1" ht="15" hidden="1" customHeight="1" x14ac:dyDescent="0.25">
      <c r="N247" s="22" t="str">
        <f t="shared" si="8"/>
        <v>ubiegam sięKujawsko-PomorskieŁasin_PL614</v>
      </c>
      <c r="O247" s="22" t="s">
        <v>1714</v>
      </c>
      <c r="P247" s="26" t="str">
        <f t="shared" si="7"/>
        <v>Łasin_PL614</v>
      </c>
      <c r="Q247" s="27" t="s">
        <v>1831</v>
      </c>
      <c r="R247" s="27" t="s">
        <v>1749</v>
      </c>
      <c r="S247" s="22">
        <v>5</v>
      </c>
      <c r="T247" s="22" t="s">
        <v>63</v>
      </c>
      <c r="V247" s="27"/>
    </row>
    <row r="248" spans="14:22" s="22" customFormat="1" ht="15" hidden="1" customHeight="1" x14ac:dyDescent="0.25">
      <c r="N248" s="22" t="str">
        <f t="shared" si="8"/>
        <v>ubiegam sięKujawsko-PomorskieŁubianka_PL613</v>
      </c>
      <c r="O248" s="22" t="s">
        <v>1714</v>
      </c>
      <c r="P248" s="26" t="str">
        <f t="shared" si="7"/>
        <v>Łubianka_PL613</v>
      </c>
      <c r="Q248" s="27" t="s">
        <v>1830</v>
      </c>
      <c r="R248" s="27" t="s">
        <v>1725</v>
      </c>
      <c r="S248" s="22">
        <v>5</v>
      </c>
      <c r="T248" s="22" t="s">
        <v>63</v>
      </c>
      <c r="V248" s="27"/>
    </row>
    <row r="249" spans="14:22" s="22" customFormat="1" ht="15" hidden="1" customHeight="1" x14ac:dyDescent="0.25">
      <c r="N249" s="22" t="str">
        <f t="shared" si="8"/>
        <v>ubiegam sięKujawsko-PomorskieŁysomice_PL613</v>
      </c>
      <c r="O249" s="22" t="s">
        <v>1714</v>
      </c>
      <c r="P249" s="26" t="str">
        <f t="shared" si="7"/>
        <v>Łysomice_PL613</v>
      </c>
      <c r="Q249" s="27" t="s">
        <v>1830</v>
      </c>
      <c r="R249" s="27" t="s">
        <v>1726</v>
      </c>
      <c r="S249" s="22">
        <v>5</v>
      </c>
      <c r="T249" s="22" t="s">
        <v>63</v>
      </c>
      <c r="V249" s="27"/>
    </row>
    <row r="250" spans="14:22" s="22" customFormat="1" ht="15" hidden="1" customHeight="1" x14ac:dyDescent="0.25">
      <c r="N250" s="22" t="str">
        <f t="shared" si="8"/>
        <v>ubiegam sięKujawsko-PomorskieMogilno_PL615</v>
      </c>
      <c r="O250" s="22" t="s">
        <v>1714</v>
      </c>
      <c r="P250" s="26" t="str">
        <f t="shared" si="7"/>
        <v>Mogilno_PL615</v>
      </c>
      <c r="Q250" s="27" t="s">
        <v>1832</v>
      </c>
      <c r="R250" s="27" t="s">
        <v>1797</v>
      </c>
      <c r="S250" s="22">
        <v>5</v>
      </c>
      <c r="T250" s="22" t="s">
        <v>63</v>
      </c>
      <c r="V250" s="27"/>
    </row>
    <row r="251" spans="14:22" s="22" customFormat="1" ht="15" hidden="1" customHeight="1" x14ac:dyDescent="0.25">
      <c r="N251" s="22" t="str">
        <f t="shared" si="8"/>
        <v>ubiegam sięKujawsko-PomorskieMrocza_PL615</v>
      </c>
      <c r="O251" s="22" t="s">
        <v>1714</v>
      </c>
      <c r="P251" s="26" t="str">
        <f t="shared" si="7"/>
        <v>Mrocza_PL615</v>
      </c>
      <c r="Q251" s="27" t="s">
        <v>1832</v>
      </c>
      <c r="R251" s="27" t="s">
        <v>1800</v>
      </c>
      <c r="S251" s="22">
        <v>5</v>
      </c>
      <c r="T251" s="22" t="s">
        <v>63</v>
      </c>
      <c r="V251" s="27"/>
    </row>
    <row r="252" spans="14:22" s="22" customFormat="1" ht="15" hidden="1" customHeight="1" x14ac:dyDescent="0.25">
      <c r="N252" s="22" t="str">
        <f t="shared" si="8"/>
        <v>ubiegam sięKujawsko-PomorskieNakło nad Notecią_PL615</v>
      </c>
      <c r="O252" s="22" t="s">
        <v>1714</v>
      </c>
      <c r="P252" s="26" t="str">
        <f t="shared" si="7"/>
        <v>Nakło nad Notecią_PL615</v>
      </c>
      <c r="Q252" s="27" t="s">
        <v>1832</v>
      </c>
      <c r="R252" s="27" t="s">
        <v>1801</v>
      </c>
      <c r="S252" s="22">
        <v>5</v>
      </c>
      <c r="T252" s="22" t="s">
        <v>63</v>
      </c>
      <c r="V252" s="27"/>
    </row>
    <row r="253" spans="14:22" s="22" customFormat="1" ht="15" hidden="1" customHeight="1" x14ac:dyDescent="0.25">
      <c r="N253" s="22" t="str">
        <f t="shared" si="8"/>
        <v>ubiegam sięKujawsko-PomorskieNieszawa_PL615</v>
      </c>
      <c r="O253" s="22" t="s">
        <v>1714</v>
      </c>
      <c r="P253" s="26" t="str">
        <f t="shared" si="7"/>
        <v>Nieszawa_PL615</v>
      </c>
      <c r="Q253" s="27" t="s">
        <v>1832</v>
      </c>
      <c r="R253" s="27" t="s">
        <v>1776</v>
      </c>
      <c r="S253" s="22">
        <v>5</v>
      </c>
      <c r="T253" s="22" t="s">
        <v>63</v>
      </c>
      <c r="V253" s="27"/>
    </row>
    <row r="254" spans="14:22" s="22" customFormat="1" ht="15" hidden="1" customHeight="1" x14ac:dyDescent="0.25">
      <c r="N254" s="22" t="str">
        <f t="shared" si="8"/>
        <v>ubiegam sięKujawsko-PomorskieNowa Wieś Wielka_PL613</v>
      </c>
      <c r="O254" s="22" t="s">
        <v>1714</v>
      </c>
      <c r="P254" s="26" t="str">
        <f t="shared" si="7"/>
        <v>Nowa Wieś Wielka_PL613</v>
      </c>
      <c r="Q254" s="27" t="s">
        <v>1830</v>
      </c>
      <c r="R254" s="27" t="s">
        <v>1719</v>
      </c>
      <c r="S254" s="22">
        <v>5</v>
      </c>
      <c r="T254" s="22" t="s">
        <v>63</v>
      </c>
      <c r="V254" s="27"/>
    </row>
    <row r="255" spans="14:22" s="22" customFormat="1" ht="15" hidden="1" customHeight="1" x14ac:dyDescent="0.25">
      <c r="N255" s="22" t="str">
        <f t="shared" si="8"/>
        <v>ubiegam sięKujawsko-PomorskieObrowo_PL613</v>
      </c>
      <c r="O255" s="22" t="s">
        <v>1714</v>
      </c>
      <c r="P255" s="26" t="str">
        <f t="shared" si="7"/>
        <v>Obrowo_PL613</v>
      </c>
      <c r="Q255" s="27" t="s">
        <v>1830</v>
      </c>
      <c r="R255" s="27" t="s">
        <v>1727</v>
      </c>
      <c r="S255" s="22">
        <v>5</v>
      </c>
      <c r="T255" s="22" t="s">
        <v>63</v>
      </c>
      <c r="V255" s="27"/>
    </row>
    <row r="256" spans="14:22" s="22" customFormat="1" ht="15" hidden="1" customHeight="1" x14ac:dyDescent="0.25">
      <c r="N256" s="22" t="str">
        <f t="shared" si="8"/>
        <v>ubiegam sięKujawsko-PomorskieOsie_PL614</v>
      </c>
      <c r="O256" s="22" t="s">
        <v>1714</v>
      </c>
      <c r="P256" s="26" t="str">
        <f t="shared" si="7"/>
        <v>Osie_PL614</v>
      </c>
      <c r="Q256" s="27" t="s">
        <v>1831</v>
      </c>
      <c r="R256" s="27" t="s">
        <v>1762</v>
      </c>
      <c r="S256" s="22">
        <v>5</v>
      </c>
      <c r="T256" s="22" t="s">
        <v>63</v>
      </c>
      <c r="V256" s="27"/>
    </row>
    <row r="257" spans="14:22" s="22" customFormat="1" ht="15" hidden="1" customHeight="1" x14ac:dyDescent="0.25">
      <c r="N257" s="22" t="str">
        <f t="shared" si="8"/>
        <v>ubiegam sięKujawsko-PomorskieOsiek_PL614</v>
      </c>
      <c r="O257" s="22" t="s">
        <v>1714</v>
      </c>
      <c r="P257" s="26" t="str">
        <f t="shared" si="7"/>
        <v>Osiek_PL614</v>
      </c>
      <c r="Q257" s="27" t="s">
        <v>1831</v>
      </c>
      <c r="R257" s="27" t="s">
        <v>1058</v>
      </c>
      <c r="S257" s="22">
        <v>5</v>
      </c>
      <c r="T257" s="22" t="s">
        <v>63</v>
      </c>
      <c r="V257" s="27"/>
    </row>
    <row r="258" spans="14:22" s="22" customFormat="1" ht="15" hidden="1" customHeight="1" x14ac:dyDescent="0.25">
      <c r="N258" s="22" t="str">
        <f t="shared" si="8"/>
        <v>ubiegam sięKujawsko-PomorskieOsielsko_PL613</v>
      </c>
      <c r="O258" s="22" t="s">
        <v>1714</v>
      </c>
      <c r="P258" s="26" t="str">
        <f t="shared" si="7"/>
        <v>Osielsko_PL613</v>
      </c>
      <c r="Q258" s="27" t="s">
        <v>1830</v>
      </c>
      <c r="R258" s="27" t="s">
        <v>1720</v>
      </c>
      <c r="S258" s="22">
        <v>5</v>
      </c>
      <c r="T258" s="22" t="s">
        <v>63</v>
      </c>
      <c r="V258" s="27"/>
    </row>
    <row r="259" spans="14:22" s="22" customFormat="1" ht="15" hidden="1" customHeight="1" x14ac:dyDescent="0.25">
      <c r="N259" s="22" t="str">
        <f t="shared" si="8"/>
        <v>ubiegam sięKujawsko-PomorskieOsięciny_PL615</v>
      </c>
      <c r="O259" s="22" t="s">
        <v>1714</v>
      </c>
      <c r="P259" s="26" t="str">
        <f t="shared" si="7"/>
        <v>Osięciny_PL615</v>
      </c>
      <c r="Q259" s="27" t="s">
        <v>1832</v>
      </c>
      <c r="R259" s="27" t="s">
        <v>1805</v>
      </c>
      <c r="S259" s="22">
        <v>5</v>
      </c>
      <c r="T259" s="22" t="s">
        <v>63</v>
      </c>
      <c r="V259" s="27"/>
    </row>
    <row r="260" spans="14:22" s="22" customFormat="1" ht="15" hidden="1" customHeight="1" x14ac:dyDescent="0.25">
      <c r="N260" s="22" t="str">
        <f t="shared" si="8"/>
        <v>ubiegam sięKujawsko-PomorskiePapowo Biskupie_PL614</v>
      </c>
      <c r="O260" s="22" t="s">
        <v>1714</v>
      </c>
      <c r="P260" s="26" t="str">
        <f t="shared" si="7"/>
        <v>Papowo Biskupie_PL614</v>
      </c>
      <c r="Q260" s="27" t="s">
        <v>1831</v>
      </c>
      <c r="R260" s="27" t="s">
        <v>1739</v>
      </c>
      <c r="S260" s="22">
        <v>5</v>
      </c>
      <c r="T260" s="22" t="s">
        <v>63</v>
      </c>
      <c r="V260" s="27"/>
    </row>
    <row r="261" spans="14:22" s="22" customFormat="1" ht="15" hidden="1" customHeight="1" x14ac:dyDescent="0.25">
      <c r="N261" s="22" t="str">
        <f t="shared" si="8"/>
        <v>ubiegam sięKujawsko-PomorskiePiotrków Kujawski_PL615</v>
      </c>
      <c r="O261" s="22" t="s">
        <v>1714</v>
      </c>
      <c r="P261" s="26" t="str">
        <f t="shared" si="7"/>
        <v>Piotrków Kujawski_PL615</v>
      </c>
      <c r="Q261" s="27" t="s">
        <v>1832</v>
      </c>
      <c r="R261" s="27" t="s">
        <v>1806</v>
      </c>
      <c r="S261" s="22">
        <v>5</v>
      </c>
      <c r="T261" s="22" t="s">
        <v>63</v>
      </c>
      <c r="V261" s="27"/>
    </row>
    <row r="262" spans="14:22" s="22" customFormat="1" ht="15" hidden="1" customHeight="1" x14ac:dyDescent="0.25">
      <c r="N262" s="22" t="str">
        <f t="shared" si="8"/>
        <v>ubiegam sięKujawsko-PomorskiePłużnica_PL614</v>
      </c>
      <c r="O262" s="22" t="s">
        <v>1714</v>
      </c>
      <c r="P262" s="26" t="str">
        <f t="shared" si="7"/>
        <v>Płużnica_PL614</v>
      </c>
      <c r="Q262" s="27" t="s">
        <v>1831</v>
      </c>
      <c r="R262" s="27" t="s">
        <v>1774</v>
      </c>
      <c r="S262" s="22">
        <v>5</v>
      </c>
      <c r="T262" s="22" t="s">
        <v>63</v>
      </c>
      <c r="V262" s="27"/>
    </row>
    <row r="263" spans="14:22" s="22" customFormat="1" ht="15" hidden="1" customHeight="1" x14ac:dyDescent="0.25">
      <c r="N263" s="22" t="str">
        <f t="shared" si="8"/>
        <v>ubiegam sięKujawsko-PomorskiePruszcz_PL614</v>
      </c>
      <c r="O263" s="22" t="s">
        <v>1714</v>
      </c>
      <c r="P263" s="26" t="str">
        <f t="shared" si="7"/>
        <v>Pruszcz_PL614</v>
      </c>
      <c r="Q263" s="27" t="s">
        <v>1831</v>
      </c>
      <c r="R263" s="27" t="s">
        <v>1763</v>
      </c>
      <c r="S263" s="22">
        <v>5</v>
      </c>
      <c r="T263" s="22" t="s">
        <v>63</v>
      </c>
      <c r="V263" s="27"/>
    </row>
    <row r="264" spans="14:22" s="22" customFormat="1" ht="15" hidden="1" customHeight="1" x14ac:dyDescent="0.25">
      <c r="N264" s="22" t="str">
        <f t="shared" si="8"/>
        <v>ubiegam sięKujawsko-PomorskieRaciążek_PL615</v>
      </c>
      <c r="O264" s="22" t="s">
        <v>1714</v>
      </c>
      <c r="P264" s="26" t="str">
        <f t="shared" si="7"/>
        <v>Raciążek_PL615</v>
      </c>
      <c r="Q264" s="27" t="s">
        <v>1832</v>
      </c>
      <c r="R264" s="27" t="s">
        <v>1780</v>
      </c>
      <c r="S264" s="22">
        <v>5</v>
      </c>
      <c r="T264" s="22" t="s">
        <v>63</v>
      </c>
      <c r="V264" s="27"/>
    </row>
    <row r="265" spans="14:22" s="22" customFormat="1" ht="15" hidden="1" customHeight="1" x14ac:dyDescent="0.25">
      <c r="N265" s="22" t="str">
        <f t="shared" si="8"/>
        <v>ubiegam sięKujawsko-PomorskieRadomin_PL614</v>
      </c>
      <c r="O265" s="22" t="s">
        <v>1714</v>
      </c>
      <c r="P265" s="26" t="str">
        <f t="shared" si="7"/>
        <v>Radomin_PL614</v>
      </c>
      <c r="Q265" s="27" t="s">
        <v>1831</v>
      </c>
      <c r="R265" s="27" t="s">
        <v>1745</v>
      </c>
      <c r="S265" s="22">
        <v>5</v>
      </c>
      <c r="T265" s="22" t="s">
        <v>63</v>
      </c>
      <c r="V265" s="27"/>
    </row>
    <row r="266" spans="14:22" s="22" customFormat="1" ht="15" hidden="1" customHeight="1" x14ac:dyDescent="0.25">
      <c r="N266" s="22" t="str">
        <f t="shared" si="8"/>
        <v>ubiegam sięKujawsko-PomorskieRadziejów_PL615</v>
      </c>
      <c r="O266" s="22" t="s">
        <v>1714</v>
      </c>
      <c r="P266" s="26" t="str">
        <f t="shared" si="7"/>
        <v>Radziejów_PL615</v>
      </c>
      <c r="Q266" s="27" t="s">
        <v>1832</v>
      </c>
      <c r="R266" s="27" t="s">
        <v>1807</v>
      </c>
      <c r="S266" s="22">
        <v>5</v>
      </c>
      <c r="T266" s="22" t="s">
        <v>63</v>
      </c>
      <c r="V266" s="27"/>
    </row>
    <row r="267" spans="14:22" s="22" customFormat="1" ht="15" hidden="1" customHeight="1" x14ac:dyDescent="0.25">
      <c r="N267" s="22" t="str">
        <f t="shared" si="8"/>
        <v>ubiegam sięKujawsko-PomorskieRadzyń Chełmiński_PL614</v>
      </c>
      <c r="O267" s="22" t="s">
        <v>1714</v>
      </c>
      <c r="P267" s="26" t="str">
        <f t="shared" si="7"/>
        <v>Radzyń Chełmiński_PL614</v>
      </c>
      <c r="Q267" s="27" t="s">
        <v>1831</v>
      </c>
      <c r="R267" s="27" t="s">
        <v>1750</v>
      </c>
      <c r="S267" s="22">
        <v>5</v>
      </c>
      <c r="T267" s="22" t="s">
        <v>63</v>
      </c>
      <c r="V267" s="27"/>
    </row>
    <row r="268" spans="14:22" s="22" customFormat="1" ht="15" hidden="1" customHeight="1" x14ac:dyDescent="0.25">
      <c r="N268" s="22" t="str">
        <f t="shared" si="8"/>
        <v>ubiegam sięKujawsko-PomorskieRogowo_PL615</v>
      </c>
      <c r="O268" s="22" t="s">
        <v>1714</v>
      </c>
      <c r="P268" s="26" t="str">
        <f t="shared" si="7"/>
        <v>Rogowo_PL615</v>
      </c>
      <c r="Q268" s="27" t="s">
        <v>1832</v>
      </c>
      <c r="R268" s="27" t="s">
        <v>1810</v>
      </c>
      <c r="S268" s="22">
        <v>5</v>
      </c>
      <c r="T268" s="22" t="s">
        <v>63</v>
      </c>
      <c r="V268" s="27"/>
    </row>
    <row r="269" spans="14:22" s="22" customFormat="1" ht="15" hidden="1" customHeight="1" x14ac:dyDescent="0.25">
      <c r="N269" s="22" t="str">
        <f t="shared" si="8"/>
        <v>ubiegam sięKujawsko-PomorskieRogowo_PL615</v>
      </c>
      <c r="O269" s="22" t="s">
        <v>1714</v>
      </c>
      <c r="P269" s="26" t="str">
        <f t="shared" si="7"/>
        <v>Rogowo_PL615</v>
      </c>
      <c r="Q269" s="27" t="s">
        <v>1832</v>
      </c>
      <c r="R269" s="27" t="s">
        <v>1810</v>
      </c>
      <c r="S269" s="22">
        <v>5</v>
      </c>
      <c r="T269" s="22" t="s">
        <v>63</v>
      </c>
      <c r="V269" s="27"/>
    </row>
    <row r="270" spans="14:22" s="22" customFormat="1" ht="15" hidden="1" customHeight="1" x14ac:dyDescent="0.25">
      <c r="N270" s="22" t="str">
        <f t="shared" si="8"/>
        <v>ubiegam sięKujawsko-PomorskieRogóźno_PL614</v>
      </c>
      <c r="O270" s="22" t="s">
        <v>1714</v>
      </c>
      <c r="P270" s="26" t="str">
        <f t="shared" si="7"/>
        <v>Rogóźno_PL614</v>
      </c>
      <c r="Q270" s="27" t="s">
        <v>1831</v>
      </c>
      <c r="R270" s="27" t="s">
        <v>1751</v>
      </c>
      <c r="S270" s="22">
        <v>5</v>
      </c>
      <c r="T270" s="22" t="s">
        <v>63</v>
      </c>
      <c r="V270" s="27"/>
    </row>
    <row r="271" spans="14:22" s="22" customFormat="1" ht="15" hidden="1" customHeight="1" x14ac:dyDescent="0.25">
      <c r="N271" s="22" t="str">
        <f t="shared" si="8"/>
        <v>ubiegam sięKujawsko-PomorskieRojewo_PL615</v>
      </c>
      <c r="O271" s="22" t="s">
        <v>1714</v>
      </c>
      <c r="P271" s="26" t="str">
        <f t="shared" si="7"/>
        <v>Rojewo_PL615</v>
      </c>
      <c r="Q271" s="27" t="s">
        <v>1832</v>
      </c>
      <c r="R271" s="27" t="s">
        <v>1787</v>
      </c>
      <c r="S271" s="22">
        <v>5</v>
      </c>
      <c r="T271" s="22" t="s">
        <v>63</v>
      </c>
      <c r="V271" s="27"/>
    </row>
    <row r="272" spans="14:22" s="22" customFormat="1" ht="15" hidden="1" customHeight="1" x14ac:dyDescent="0.25">
      <c r="N272" s="22" t="str">
        <f t="shared" si="8"/>
        <v>ubiegam sięKujawsko-PomorskieRypin_PL615</v>
      </c>
      <c r="O272" s="22" t="s">
        <v>1714</v>
      </c>
      <c r="P272" s="26" t="str">
        <f t="shared" si="7"/>
        <v>Rypin_PL615</v>
      </c>
      <c r="Q272" s="27" t="s">
        <v>1832</v>
      </c>
      <c r="R272" s="27" t="s">
        <v>1811</v>
      </c>
      <c r="S272" s="22">
        <v>5</v>
      </c>
      <c r="T272" s="22" t="s">
        <v>63</v>
      </c>
      <c r="V272" s="27"/>
    </row>
    <row r="273" spans="14:22" s="22" customFormat="1" ht="15" hidden="1" customHeight="1" x14ac:dyDescent="0.25">
      <c r="N273" s="22" t="str">
        <f t="shared" si="8"/>
        <v>ubiegam sięKujawsko-PomorskieSadki_PL615</v>
      </c>
      <c r="O273" s="22" t="s">
        <v>1714</v>
      </c>
      <c r="P273" s="26" t="str">
        <f t="shared" si="7"/>
        <v>Sadki_PL615</v>
      </c>
      <c r="Q273" s="27" t="s">
        <v>1832</v>
      </c>
      <c r="R273" s="27" t="s">
        <v>1802</v>
      </c>
      <c r="S273" s="22">
        <v>5</v>
      </c>
      <c r="T273" s="22" t="s">
        <v>63</v>
      </c>
      <c r="V273" s="27"/>
    </row>
    <row r="274" spans="14:22" s="22" customFormat="1" ht="15" hidden="1" customHeight="1" x14ac:dyDescent="0.25">
      <c r="N274" s="22" t="str">
        <f t="shared" si="8"/>
        <v>ubiegam sięKujawsko-PomorskieSępólno Krajeńskie_PL614</v>
      </c>
      <c r="O274" s="22" t="s">
        <v>1714</v>
      </c>
      <c r="P274" s="26" t="str">
        <f t="shared" si="7"/>
        <v>Sępólno Krajeńskie_PL614</v>
      </c>
      <c r="Q274" s="27" t="s">
        <v>1831</v>
      </c>
      <c r="R274" s="27" t="s">
        <v>1754</v>
      </c>
      <c r="S274" s="22">
        <v>5</v>
      </c>
      <c r="T274" s="22" t="s">
        <v>63</v>
      </c>
      <c r="V274" s="27"/>
    </row>
    <row r="275" spans="14:22" s="22" customFormat="1" ht="15" hidden="1" customHeight="1" x14ac:dyDescent="0.25">
      <c r="N275" s="22" t="str">
        <f t="shared" si="8"/>
        <v>ubiegam sięKujawsko-PomorskieSicienko_PL613</v>
      </c>
      <c r="O275" s="22" t="s">
        <v>1714</v>
      </c>
      <c r="P275" s="26" t="str">
        <f t="shared" si="7"/>
        <v>Sicienko_PL613</v>
      </c>
      <c r="Q275" s="27" t="s">
        <v>1830</v>
      </c>
      <c r="R275" s="27" t="s">
        <v>1721</v>
      </c>
      <c r="S275" s="22">
        <v>5</v>
      </c>
      <c r="T275" s="22" t="s">
        <v>63</v>
      </c>
      <c r="V275" s="27"/>
    </row>
    <row r="276" spans="14:22" s="22" customFormat="1" ht="15" hidden="1" customHeight="1" x14ac:dyDescent="0.25">
      <c r="N276" s="22" t="str">
        <f t="shared" si="8"/>
        <v>ubiegam sięKujawsko-PomorskieSkępe_PL615</v>
      </c>
      <c r="O276" s="22" t="s">
        <v>1714</v>
      </c>
      <c r="P276" s="26" t="str">
        <f t="shared" si="7"/>
        <v>Skępe_PL615</v>
      </c>
      <c r="Q276" s="27" t="s">
        <v>1832</v>
      </c>
      <c r="R276" s="27" t="s">
        <v>1793</v>
      </c>
      <c r="S276" s="22">
        <v>5</v>
      </c>
      <c r="T276" s="22" t="s">
        <v>63</v>
      </c>
      <c r="V276" s="27"/>
    </row>
    <row r="277" spans="14:22" s="22" customFormat="1" ht="15" hidden="1" customHeight="1" x14ac:dyDescent="0.25">
      <c r="N277" s="22" t="str">
        <f t="shared" si="8"/>
        <v>ubiegam sięKujawsko-PomorskieSkrwilno_PL615</v>
      </c>
      <c r="O277" s="22" t="s">
        <v>1714</v>
      </c>
      <c r="P277" s="26" t="str">
        <f t="shared" si="7"/>
        <v>Skrwilno_PL615</v>
      </c>
      <c r="Q277" s="27" t="s">
        <v>1832</v>
      </c>
      <c r="R277" s="27" t="s">
        <v>1812</v>
      </c>
      <c r="S277" s="22">
        <v>5</v>
      </c>
      <c r="T277" s="22" t="s">
        <v>63</v>
      </c>
      <c r="V277" s="27"/>
    </row>
    <row r="278" spans="14:22" s="22" customFormat="1" ht="15" hidden="1" customHeight="1" x14ac:dyDescent="0.25">
      <c r="N278" s="22" t="str">
        <f t="shared" si="8"/>
        <v>ubiegam sięKujawsko-PomorskieSośno_PL614</v>
      </c>
      <c r="O278" s="22" t="s">
        <v>1714</v>
      </c>
      <c r="P278" s="26" t="str">
        <f t="shared" si="7"/>
        <v>Sośno_PL614</v>
      </c>
      <c r="Q278" s="27" t="s">
        <v>1831</v>
      </c>
      <c r="R278" s="27" t="s">
        <v>1755</v>
      </c>
      <c r="S278" s="22">
        <v>5</v>
      </c>
      <c r="T278" s="22" t="s">
        <v>63</v>
      </c>
      <c r="V278" s="27"/>
    </row>
    <row r="279" spans="14:22" s="22" customFormat="1" ht="15" hidden="1" customHeight="1" x14ac:dyDescent="0.25">
      <c r="N279" s="22" t="str">
        <f t="shared" si="8"/>
        <v>ubiegam sięKujawsko-PomorskieStolno_PL614</v>
      </c>
      <c r="O279" s="22" t="s">
        <v>1714</v>
      </c>
      <c r="P279" s="26" t="str">
        <f t="shared" si="7"/>
        <v>Stolno_PL614</v>
      </c>
      <c r="Q279" s="27" t="s">
        <v>1831</v>
      </c>
      <c r="R279" s="27" t="s">
        <v>1740</v>
      </c>
      <c r="S279" s="22">
        <v>5</v>
      </c>
      <c r="T279" s="22" t="s">
        <v>63</v>
      </c>
      <c r="V279" s="27"/>
    </row>
    <row r="280" spans="14:22" s="22" customFormat="1" ht="15" hidden="1" customHeight="1" x14ac:dyDescent="0.25">
      <c r="N280" s="22" t="str">
        <f t="shared" si="8"/>
        <v>ubiegam sięKujawsko-PomorskieStrzelno_PL615</v>
      </c>
      <c r="O280" s="22" t="s">
        <v>1714</v>
      </c>
      <c r="P280" s="26" t="str">
        <f t="shared" si="7"/>
        <v>Strzelno_PL615</v>
      </c>
      <c r="Q280" s="27" t="s">
        <v>1832</v>
      </c>
      <c r="R280" s="27" t="s">
        <v>1798</v>
      </c>
      <c r="S280" s="22">
        <v>5</v>
      </c>
      <c r="T280" s="22" t="s">
        <v>63</v>
      </c>
      <c r="V280" s="27"/>
    </row>
    <row r="281" spans="14:22" s="22" customFormat="1" ht="15" hidden="1" customHeight="1" x14ac:dyDescent="0.25">
      <c r="N281" s="22" t="str">
        <f t="shared" si="8"/>
        <v>ubiegam sięKujawsko-PomorskieSzubin_PL615</v>
      </c>
      <c r="O281" s="22" t="s">
        <v>1714</v>
      </c>
      <c r="P281" s="26" t="str">
        <f t="shared" si="7"/>
        <v>Szubin_PL615</v>
      </c>
      <c r="Q281" s="27" t="s">
        <v>1832</v>
      </c>
      <c r="R281" s="27" t="s">
        <v>1803</v>
      </c>
      <c r="S281" s="22">
        <v>5</v>
      </c>
      <c r="T281" s="22" t="s">
        <v>63</v>
      </c>
      <c r="V281" s="27"/>
    </row>
    <row r="282" spans="14:22" s="22" customFormat="1" ht="15" hidden="1" customHeight="1" x14ac:dyDescent="0.25">
      <c r="N282" s="22" t="str">
        <f t="shared" si="8"/>
        <v>ubiegam sięKujawsko-PomorskieŚliwice_PL614</v>
      </c>
      <c r="O282" s="22" t="s">
        <v>1714</v>
      </c>
      <c r="P282" s="26" t="str">
        <f t="shared" si="7"/>
        <v>Śliwice_PL614</v>
      </c>
      <c r="Q282" s="27" t="s">
        <v>1831</v>
      </c>
      <c r="R282" s="27" t="s">
        <v>1770</v>
      </c>
      <c r="S282" s="22">
        <v>5</v>
      </c>
      <c r="T282" s="22" t="s">
        <v>63</v>
      </c>
      <c r="V282" s="27"/>
    </row>
    <row r="283" spans="14:22" s="22" customFormat="1" ht="15" hidden="1" customHeight="1" x14ac:dyDescent="0.25">
      <c r="N283" s="22" t="str">
        <f t="shared" si="8"/>
        <v>ubiegam sięKujawsko-PomorskieŚwiecie nad Osą_PL614</v>
      </c>
      <c r="O283" s="22" t="s">
        <v>1714</v>
      </c>
      <c r="P283" s="26" t="str">
        <f t="shared" si="7"/>
        <v>Świecie nad Osą_PL614</v>
      </c>
      <c r="Q283" s="27" t="s">
        <v>1831</v>
      </c>
      <c r="R283" s="27" t="s">
        <v>1752</v>
      </c>
      <c r="S283" s="22">
        <v>5</v>
      </c>
      <c r="T283" s="22" t="s">
        <v>63</v>
      </c>
      <c r="V283" s="27"/>
    </row>
    <row r="284" spans="14:22" s="22" customFormat="1" ht="15" hidden="1" customHeight="1" x14ac:dyDescent="0.25">
      <c r="N284" s="22" t="str">
        <f t="shared" si="8"/>
        <v>ubiegam sięKujawsko-PomorskieŚwiedziebnia_PL614</v>
      </c>
      <c r="O284" s="22" t="s">
        <v>1714</v>
      </c>
      <c r="P284" s="26" t="str">
        <f t="shared" si="7"/>
        <v>Świedziebnia_PL614</v>
      </c>
      <c r="Q284" s="27" t="s">
        <v>1831</v>
      </c>
      <c r="R284" s="27" t="s">
        <v>1734</v>
      </c>
      <c r="S284" s="22">
        <v>5</v>
      </c>
      <c r="T284" s="22" t="s">
        <v>63</v>
      </c>
      <c r="V284" s="27"/>
    </row>
    <row r="285" spans="14:22" s="22" customFormat="1" ht="15" hidden="1" customHeight="1" x14ac:dyDescent="0.25">
      <c r="N285" s="22" t="str">
        <f t="shared" si="8"/>
        <v>ubiegam sięKujawsko-PomorskieŚwiekatowo_PL614</v>
      </c>
      <c r="O285" s="22" t="s">
        <v>1714</v>
      </c>
      <c r="P285" s="26" t="str">
        <f t="shared" si="7"/>
        <v>Świekatowo_PL614</v>
      </c>
      <c r="Q285" s="27" t="s">
        <v>1831</v>
      </c>
      <c r="R285" s="27" t="s">
        <v>1764</v>
      </c>
      <c r="S285" s="22">
        <v>5</v>
      </c>
      <c r="T285" s="22" t="s">
        <v>63</v>
      </c>
      <c r="V285" s="27"/>
    </row>
    <row r="286" spans="14:22" s="22" customFormat="1" ht="15" hidden="1" customHeight="1" x14ac:dyDescent="0.25">
      <c r="N286" s="22" t="str">
        <f t="shared" si="8"/>
        <v>ubiegam sięKujawsko-PomorskieTłuchowo_PL615</v>
      </c>
      <c r="O286" s="22" t="s">
        <v>1714</v>
      </c>
      <c r="P286" s="26" t="str">
        <f t="shared" si="7"/>
        <v>Tłuchowo_PL615</v>
      </c>
      <c r="Q286" s="27" t="s">
        <v>1832</v>
      </c>
      <c r="R286" s="27" t="s">
        <v>1794</v>
      </c>
      <c r="S286" s="22">
        <v>5</v>
      </c>
      <c r="T286" s="22" t="s">
        <v>63</v>
      </c>
      <c r="V286" s="27"/>
    </row>
    <row r="287" spans="14:22" s="22" customFormat="1" ht="15" hidden="1" customHeight="1" x14ac:dyDescent="0.25">
      <c r="N287" s="22" t="str">
        <f t="shared" si="8"/>
        <v>ubiegam sięKujawsko-PomorskieTopólka_PL615</v>
      </c>
      <c r="O287" s="22" t="s">
        <v>1714</v>
      </c>
      <c r="P287" s="26" t="str">
        <f t="shared" si="7"/>
        <v>Topólka_PL615</v>
      </c>
      <c r="Q287" s="27" t="s">
        <v>1832</v>
      </c>
      <c r="R287" s="27" t="s">
        <v>1808</v>
      </c>
      <c r="S287" s="22">
        <v>5</v>
      </c>
      <c r="T287" s="22" t="s">
        <v>63</v>
      </c>
      <c r="V287" s="27"/>
    </row>
    <row r="288" spans="14:22" s="22" customFormat="1" ht="15" hidden="1" customHeight="1" x14ac:dyDescent="0.25">
      <c r="N288" s="22" t="str">
        <f t="shared" si="8"/>
        <v>ubiegam sięKujawsko-PomorskieTuchola_PL614</v>
      </c>
      <c r="O288" s="22" t="s">
        <v>1714</v>
      </c>
      <c r="P288" s="26" t="str">
        <f t="shared" si="7"/>
        <v>Tuchola_PL614</v>
      </c>
      <c r="Q288" s="27" t="s">
        <v>1831</v>
      </c>
      <c r="R288" s="27" t="s">
        <v>1771</v>
      </c>
      <c r="S288" s="22">
        <v>5</v>
      </c>
      <c r="T288" s="22" t="s">
        <v>63</v>
      </c>
      <c r="V288" s="27"/>
    </row>
    <row r="289" spans="14:22" s="22" customFormat="1" ht="15" hidden="1" customHeight="1" x14ac:dyDescent="0.25">
      <c r="N289" s="22" t="str">
        <f t="shared" si="8"/>
        <v>ubiegam sięKujawsko-PomorskieUnisław_PL614</v>
      </c>
      <c r="O289" s="22" t="s">
        <v>1714</v>
      </c>
      <c r="P289" s="26" t="str">
        <f t="shared" si="7"/>
        <v>Unisław_PL614</v>
      </c>
      <c r="Q289" s="27" t="s">
        <v>1831</v>
      </c>
      <c r="R289" s="27" t="s">
        <v>1741</v>
      </c>
      <c r="S289" s="22">
        <v>5</v>
      </c>
      <c r="T289" s="22" t="s">
        <v>63</v>
      </c>
      <c r="V289" s="27"/>
    </row>
    <row r="290" spans="14:22" s="22" customFormat="1" ht="15" hidden="1" customHeight="1" x14ac:dyDescent="0.25">
      <c r="N290" s="22" t="str">
        <f t="shared" si="8"/>
        <v>ubiegam sięKujawsko-PomorskieWaganiec_PL615</v>
      </c>
      <c r="O290" s="22" t="s">
        <v>1714</v>
      </c>
      <c r="P290" s="26" t="str">
        <f t="shared" si="7"/>
        <v>Waganiec_PL615</v>
      </c>
      <c r="Q290" s="27" t="s">
        <v>1832</v>
      </c>
      <c r="R290" s="27" t="s">
        <v>1781</v>
      </c>
      <c r="S290" s="22">
        <v>5</v>
      </c>
      <c r="T290" s="22" t="s">
        <v>63</v>
      </c>
      <c r="V290" s="27"/>
    </row>
    <row r="291" spans="14:22" s="22" customFormat="1" ht="15" hidden="1" customHeight="1" x14ac:dyDescent="0.25">
      <c r="N291" s="22" t="str">
        <f t="shared" si="8"/>
        <v>ubiegam sięKujawsko-PomorskieWarlubie_PL614</v>
      </c>
      <c r="O291" s="22" t="s">
        <v>1714</v>
      </c>
      <c r="P291" s="26" t="str">
        <f t="shared" si="7"/>
        <v>Warlubie_PL614</v>
      </c>
      <c r="Q291" s="27" t="s">
        <v>1831</v>
      </c>
      <c r="R291" s="27" t="s">
        <v>1765</v>
      </c>
      <c r="S291" s="22">
        <v>5</v>
      </c>
      <c r="T291" s="22" t="s">
        <v>63</v>
      </c>
      <c r="V291" s="27"/>
    </row>
    <row r="292" spans="14:22" s="22" customFormat="1" ht="15" hidden="1" customHeight="1" x14ac:dyDescent="0.25">
      <c r="N292" s="22" t="str">
        <f t="shared" si="8"/>
        <v>ubiegam sięKujawsko-PomorskieWąbrzeźno_PL614</v>
      </c>
      <c r="O292" s="22" t="s">
        <v>1714</v>
      </c>
      <c r="P292" s="26" t="str">
        <f t="shared" si="7"/>
        <v>Wąbrzeźno_PL614</v>
      </c>
      <c r="Q292" s="27" t="s">
        <v>1831</v>
      </c>
      <c r="R292" s="27" t="s">
        <v>1775</v>
      </c>
      <c r="S292" s="22">
        <v>5</v>
      </c>
      <c r="T292" s="22" t="s">
        <v>63</v>
      </c>
      <c r="V292" s="27"/>
    </row>
    <row r="293" spans="14:22" s="22" customFormat="1" ht="15" hidden="1" customHeight="1" x14ac:dyDescent="0.25">
      <c r="N293" s="22" t="str">
        <f t="shared" si="8"/>
        <v>ubiegam sięKujawsko-PomorskieWąpielsk_PL615</v>
      </c>
      <c r="O293" s="22" t="s">
        <v>1714</v>
      </c>
      <c r="P293" s="26" t="str">
        <f t="shared" si="7"/>
        <v>Wąpielsk_PL615</v>
      </c>
      <c r="Q293" s="27" t="s">
        <v>1832</v>
      </c>
      <c r="R293" s="27" t="s">
        <v>1813</v>
      </c>
      <c r="S293" s="22">
        <v>5</v>
      </c>
      <c r="T293" s="22" t="s">
        <v>63</v>
      </c>
      <c r="V293" s="27"/>
    </row>
    <row r="294" spans="14:22" s="22" customFormat="1" ht="15" hidden="1" customHeight="1" x14ac:dyDescent="0.25">
      <c r="N294" s="22" t="str">
        <f t="shared" si="8"/>
        <v>ubiegam sięKujawsko-PomorskieWielgie_PL615</v>
      </c>
      <c r="O294" s="22" t="s">
        <v>1714</v>
      </c>
      <c r="P294" s="26" t="str">
        <f t="shared" si="7"/>
        <v>Wielgie_PL615</v>
      </c>
      <c r="Q294" s="27" t="s">
        <v>1832</v>
      </c>
      <c r="R294" s="27" t="s">
        <v>1795</v>
      </c>
      <c r="S294" s="22">
        <v>5</v>
      </c>
      <c r="T294" s="22" t="s">
        <v>63</v>
      </c>
      <c r="V294" s="27"/>
    </row>
    <row r="295" spans="14:22" s="22" customFormat="1" ht="15" hidden="1" customHeight="1" x14ac:dyDescent="0.25">
      <c r="N295" s="22" t="str">
        <f t="shared" si="8"/>
        <v>ubiegam sięKujawsko-PomorskieWielka Nieszawka_PL613</v>
      </c>
      <c r="O295" s="22" t="s">
        <v>1714</v>
      </c>
      <c r="P295" s="26" t="str">
        <f t="shared" si="7"/>
        <v>Wielka Nieszawka_PL613</v>
      </c>
      <c r="Q295" s="27" t="s">
        <v>1830</v>
      </c>
      <c r="R295" s="27" t="s">
        <v>1728</v>
      </c>
      <c r="S295" s="22">
        <v>5</v>
      </c>
      <c r="T295" s="22" t="s">
        <v>63</v>
      </c>
      <c r="V295" s="27"/>
    </row>
    <row r="296" spans="14:22" s="22" customFormat="1" ht="15" hidden="1" customHeight="1" x14ac:dyDescent="0.25">
      <c r="N296" s="22" t="str">
        <f t="shared" si="8"/>
        <v>ubiegam sięKujawsko-PomorskieWięcbork_PL614</v>
      </c>
      <c r="O296" s="22" t="s">
        <v>1714</v>
      </c>
      <c r="P296" s="26" t="str">
        <f t="shared" si="7"/>
        <v>Więcbork_PL614</v>
      </c>
      <c r="Q296" s="27" t="s">
        <v>1831</v>
      </c>
      <c r="R296" s="27" t="s">
        <v>1756</v>
      </c>
      <c r="S296" s="22">
        <v>5</v>
      </c>
      <c r="T296" s="22" t="s">
        <v>63</v>
      </c>
      <c r="V296" s="27"/>
    </row>
    <row r="297" spans="14:22" s="22" customFormat="1" ht="15" hidden="1" customHeight="1" x14ac:dyDescent="0.25">
      <c r="N297" s="22" t="str">
        <f t="shared" si="8"/>
        <v>ubiegam sięKujawsko-PomorskieWłocławek_PL615</v>
      </c>
      <c r="O297" s="22" t="s">
        <v>1714</v>
      </c>
      <c r="P297" s="26" t="str">
        <f t="shared" si="7"/>
        <v>Włocławek_PL615</v>
      </c>
      <c r="Q297" s="27" t="s">
        <v>1832</v>
      </c>
      <c r="R297" s="27" t="s">
        <v>1825</v>
      </c>
      <c r="S297" s="22">
        <v>5</v>
      </c>
      <c r="T297" s="22" t="s">
        <v>63</v>
      </c>
      <c r="V297" s="27"/>
    </row>
    <row r="298" spans="14:22" s="22" customFormat="1" ht="15" hidden="1" customHeight="1" x14ac:dyDescent="0.25">
      <c r="N298" s="22" t="str">
        <f t="shared" si="8"/>
        <v>ubiegam sięKujawsko-PomorskieZakrzewo_PL615</v>
      </c>
      <c r="O298" s="22" t="s">
        <v>1714</v>
      </c>
      <c r="P298" s="26" t="str">
        <f t="shared" si="7"/>
        <v>Zakrzewo_PL615</v>
      </c>
      <c r="Q298" s="27" t="s">
        <v>1832</v>
      </c>
      <c r="R298" s="27" t="s">
        <v>1330</v>
      </c>
      <c r="S298" s="22">
        <v>5</v>
      </c>
      <c r="T298" s="22" t="s">
        <v>63</v>
      </c>
      <c r="V298" s="27"/>
    </row>
    <row r="299" spans="14:22" s="22" customFormat="1" ht="15" hidden="1" customHeight="1" x14ac:dyDescent="0.25">
      <c r="N299" s="22" t="str">
        <f t="shared" si="8"/>
        <v>ubiegam sięKujawsko-PomorskieZbiczno_PL614</v>
      </c>
      <c r="O299" s="22" t="s">
        <v>1714</v>
      </c>
      <c r="P299" s="26" t="str">
        <f t="shared" si="7"/>
        <v>Zbiczno_PL614</v>
      </c>
      <c r="Q299" s="27" t="s">
        <v>1831</v>
      </c>
      <c r="R299" s="27" t="s">
        <v>1735</v>
      </c>
      <c r="S299" s="22">
        <v>5</v>
      </c>
      <c r="T299" s="22" t="s">
        <v>63</v>
      </c>
      <c r="V299" s="27"/>
    </row>
    <row r="300" spans="14:22" s="22" customFormat="1" ht="15" hidden="1" customHeight="1" x14ac:dyDescent="0.25">
      <c r="N300" s="22" t="str">
        <f t="shared" si="8"/>
        <v>ubiegam sięKujawsko-PomorskieZbójno_PL614</v>
      </c>
      <c r="O300" s="22" t="s">
        <v>1714</v>
      </c>
      <c r="P300" s="26" t="str">
        <f t="shared" si="7"/>
        <v>Zbójno_PL614</v>
      </c>
      <c r="Q300" s="27" t="s">
        <v>1831</v>
      </c>
      <c r="R300" s="27" t="s">
        <v>1746</v>
      </c>
      <c r="S300" s="22">
        <v>5</v>
      </c>
      <c r="T300" s="22" t="s">
        <v>63</v>
      </c>
      <c r="V300" s="27"/>
    </row>
    <row r="301" spans="14:22" s="22" customFormat="1" ht="15" hidden="1" customHeight="1" x14ac:dyDescent="0.25">
      <c r="N301" s="22" t="str">
        <f t="shared" si="8"/>
        <v>ubiegam sięKujawsko-PomorskieZławieś Wielka_PL613</v>
      </c>
      <c r="O301" s="22" t="s">
        <v>1714</v>
      </c>
      <c r="P301" s="26" t="str">
        <f t="shared" si="7"/>
        <v>Zławieś Wielka_PL613</v>
      </c>
      <c r="Q301" s="27" t="s">
        <v>1830</v>
      </c>
      <c r="R301" s="27" t="s">
        <v>1729</v>
      </c>
      <c r="S301" s="22">
        <v>5</v>
      </c>
      <c r="T301" s="22" t="s">
        <v>63</v>
      </c>
      <c r="V301" s="27"/>
    </row>
    <row r="302" spans="14:22" s="22" customFormat="1" ht="15" hidden="1" customHeight="1" x14ac:dyDescent="0.25">
      <c r="N302" s="22" t="str">
        <f t="shared" si="8"/>
        <v>ubiegam sięKujawsko-PomorskieZłotniki Kujawskie_PL615</v>
      </c>
      <c r="O302" s="22" t="s">
        <v>1714</v>
      </c>
      <c r="P302" s="26" t="str">
        <f t="shared" si="7"/>
        <v>Złotniki Kujawskie_PL615</v>
      </c>
      <c r="Q302" s="27" t="s">
        <v>1832</v>
      </c>
      <c r="R302" s="27" t="s">
        <v>1788</v>
      </c>
      <c r="S302" s="22">
        <v>5</v>
      </c>
      <c r="T302" s="22" t="s">
        <v>63</v>
      </c>
      <c r="V302" s="27"/>
    </row>
    <row r="303" spans="14:22" s="22" customFormat="1" ht="15" hidden="1" customHeight="1" x14ac:dyDescent="0.25">
      <c r="N303" s="22" t="str">
        <f t="shared" si="8"/>
        <v>ubiegam sięLubelskieAbramów_PL314</v>
      </c>
      <c r="O303" s="22" t="s">
        <v>682</v>
      </c>
      <c r="P303" s="26" t="str">
        <f t="shared" si="7"/>
        <v>Abramów_PL314</v>
      </c>
      <c r="Q303" s="27" t="s">
        <v>866</v>
      </c>
      <c r="R303" s="27" t="s">
        <v>787</v>
      </c>
      <c r="S303" s="22">
        <v>5</v>
      </c>
      <c r="T303" s="22" t="s">
        <v>63</v>
      </c>
      <c r="V303" s="27"/>
    </row>
    <row r="304" spans="14:22" s="22" customFormat="1" ht="15" hidden="1" customHeight="1" x14ac:dyDescent="0.25">
      <c r="N304" s="22" t="str">
        <f t="shared" si="8"/>
        <v>ubiegam sięLubelskieAdamów_PL312</v>
      </c>
      <c r="O304" s="22" t="s">
        <v>682</v>
      </c>
      <c r="P304" s="26" t="str">
        <f t="shared" si="7"/>
        <v>Adamów_PL312</v>
      </c>
      <c r="Q304" s="27" t="s">
        <v>865</v>
      </c>
      <c r="R304" s="27" t="s">
        <v>773</v>
      </c>
      <c r="S304" s="22">
        <v>5</v>
      </c>
      <c r="T304" s="22" t="s">
        <v>63</v>
      </c>
      <c r="V304" s="27"/>
    </row>
    <row r="305" spans="14:22" s="22" customFormat="1" ht="15" hidden="1" customHeight="1" x14ac:dyDescent="0.25">
      <c r="N305" s="22" t="str">
        <f t="shared" si="8"/>
        <v>ubiegam sięLubelskieAdamów_PL315</v>
      </c>
      <c r="O305" s="22" t="s">
        <v>682</v>
      </c>
      <c r="P305" s="26" t="str">
        <f t="shared" si="7"/>
        <v>Adamów_PL315</v>
      </c>
      <c r="Q305" s="27" t="s">
        <v>867</v>
      </c>
      <c r="R305" s="27" t="s">
        <v>773</v>
      </c>
      <c r="S305" s="22">
        <v>5</v>
      </c>
      <c r="T305" s="22" t="s">
        <v>63</v>
      </c>
      <c r="V305" s="27"/>
    </row>
    <row r="306" spans="14:22" s="22" customFormat="1" ht="15" hidden="1" customHeight="1" x14ac:dyDescent="0.25">
      <c r="N306" s="22" t="str">
        <f t="shared" si="8"/>
        <v>ubiegam sięLubelskieAleksandrów_PL312</v>
      </c>
      <c r="O306" s="22" t="s">
        <v>682</v>
      </c>
      <c r="P306" s="26" t="str">
        <f t="shared" si="7"/>
        <v>Aleksandrów_PL312</v>
      </c>
      <c r="Q306" s="27" t="s">
        <v>865</v>
      </c>
      <c r="R306" s="27" t="s">
        <v>105</v>
      </c>
      <c r="S306" s="22">
        <v>5</v>
      </c>
      <c r="T306" s="22" t="s">
        <v>63</v>
      </c>
      <c r="V306" s="27"/>
    </row>
    <row r="307" spans="14:22" s="22" customFormat="1" ht="15" hidden="1" customHeight="1" x14ac:dyDescent="0.25">
      <c r="N307" s="22" t="str">
        <f t="shared" si="8"/>
        <v>ubiegam sięLubelskieAnnopol_PL315</v>
      </c>
      <c r="O307" s="22" t="s">
        <v>682</v>
      </c>
      <c r="P307" s="26" t="str">
        <f t="shared" ref="P307:P370" si="9">R307&amp;Q307</f>
        <v>Annopol_PL315</v>
      </c>
      <c r="Q307" s="27" t="s">
        <v>867</v>
      </c>
      <c r="R307" s="27" t="s">
        <v>827</v>
      </c>
      <c r="S307" s="22">
        <v>5</v>
      </c>
      <c r="T307" s="22" t="s">
        <v>63</v>
      </c>
      <c r="V307" s="27"/>
    </row>
    <row r="308" spans="14:22" s="22" customFormat="1" ht="15" hidden="1" customHeight="1" x14ac:dyDescent="0.25">
      <c r="N308" s="22" t="str">
        <f t="shared" ref="N308:N371" si="10">T308&amp;O308&amp;P308</f>
        <v>ubiegam sięLubelskieBaranów_PL315</v>
      </c>
      <c r="O308" s="22" t="s">
        <v>682</v>
      </c>
      <c r="P308" s="26" t="str">
        <f t="shared" si="9"/>
        <v>Baranów_PL315</v>
      </c>
      <c r="Q308" s="27" t="s">
        <v>867</v>
      </c>
      <c r="R308" s="27" t="s">
        <v>446</v>
      </c>
      <c r="S308" s="22">
        <v>5</v>
      </c>
      <c r="T308" s="22" t="s">
        <v>63</v>
      </c>
      <c r="V308" s="27"/>
    </row>
    <row r="309" spans="14:22" s="22" customFormat="1" ht="15" hidden="1" customHeight="1" x14ac:dyDescent="0.25">
      <c r="N309" s="22" t="str">
        <f t="shared" si="10"/>
        <v>ubiegam sięLubelskieBatorz_PL315</v>
      </c>
      <c r="O309" s="22" t="s">
        <v>682</v>
      </c>
      <c r="P309" s="26" t="str">
        <f t="shared" si="9"/>
        <v>Batorz_PL315</v>
      </c>
      <c r="Q309" s="27" t="s">
        <v>867</v>
      </c>
      <c r="R309" s="27" t="s">
        <v>821</v>
      </c>
      <c r="S309" s="22">
        <v>5</v>
      </c>
      <c r="T309" s="22" t="s">
        <v>63</v>
      </c>
      <c r="V309" s="27"/>
    </row>
    <row r="310" spans="14:22" s="22" customFormat="1" ht="15" hidden="1" customHeight="1" x14ac:dyDescent="0.25">
      <c r="N310" s="22" t="str">
        <f t="shared" si="10"/>
        <v>ubiegam sięLubelskieBełżec_PL312</v>
      </c>
      <c r="O310" s="22" t="s">
        <v>682</v>
      </c>
      <c r="P310" s="26" t="str">
        <f t="shared" si="9"/>
        <v>Bełżec_PL312</v>
      </c>
      <c r="Q310" s="27" t="s">
        <v>865</v>
      </c>
      <c r="R310" s="27" t="s">
        <v>761</v>
      </c>
      <c r="S310" s="22">
        <v>5</v>
      </c>
      <c r="T310" s="22" t="s">
        <v>63</v>
      </c>
      <c r="V310" s="27"/>
    </row>
    <row r="311" spans="14:22" s="22" customFormat="1" ht="15" hidden="1" customHeight="1" x14ac:dyDescent="0.25">
      <c r="N311" s="22" t="str">
        <f t="shared" si="10"/>
        <v>ubiegam sięLubelskieBełżyce_PL314</v>
      </c>
      <c r="O311" s="22" t="s">
        <v>682</v>
      </c>
      <c r="P311" s="26" t="str">
        <f t="shared" si="9"/>
        <v>Bełżyce_PL314</v>
      </c>
      <c r="Q311" s="27" t="s">
        <v>866</v>
      </c>
      <c r="R311" s="27" t="s">
        <v>798</v>
      </c>
      <c r="S311" s="22">
        <v>5</v>
      </c>
      <c r="T311" s="22" t="s">
        <v>63</v>
      </c>
      <c r="V311" s="27"/>
    </row>
    <row r="312" spans="14:22" s="22" customFormat="1" ht="15" hidden="1" customHeight="1" x14ac:dyDescent="0.25">
      <c r="N312" s="22" t="str">
        <f t="shared" si="10"/>
        <v>ubiegam sięLubelskieBiała Podlaska_PL311</v>
      </c>
      <c r="O312" s="22" t="s">
        <v>682</v>
      </c>
      <c r="P312" s="26" t="str">
        <f t="shared" si="9"/>
        <v>Biała Podlaska_PL311</v>
      </c>
      <c r="Q312" s="27" t="s">
        <v>864</v>
      </c>
      <c r="R312" s="27" t="s">
        <v>683</v>
      </c>
      <c r="S312" s="22">
        <v>5</v>
      </c>
      <c r="T312" s="22" t="s">
        <v>63</v>
      </c>
      <c r="V312" s="27"/>
    </row>
    <row r="313" spans="14:22" s="22" customFormat="1" ht="15" hidden="1" customHeight="1" x14ac:dyDescent="0.25">
      <c r="N313" s="22" t="str">
        <f t="shared" si="10"/>
        <v>ubiegam sięLubelskieBiałopole_PL312</v>
      </c>
      <c r="O313" s="22" t="s">
        <v>682</v>
      </c>
      <c r="P313" s="26" t="str">
        <f t="shared" si="9"/>
        <v>Białopole_PL312</v>
      </c>
      <c r="Q313" s="27" t="s">
        <v>865</v>
      </c>
      <c r="R313" s="27" t="s">
        <v>734</v>
      </c>
      <c r="S313" s="22">
        <v>5</v>
      </c>
      <c r="T313" s="22" t="s">
        <v>63</v>
      </c>
      <c r="V313" s="27"/>
    </row>
    <row r="314" spans="14:22" s="22" customFormat="1" ht="15" hidden="1" customHeight="1" x14ac:dyDescent="0.25">
      <c r="N314" s="22" t="str">
        <f t="shared" si="10"/>
        <v>ubiegam sięLubelskieBiłgoraj_PL312</v>
      </c>
      <c r="O314" s="22" t="s">
        <v>682</v>
      </c>
      <c r="P314" s="26" t="str">
        <f t="shared" si="9"/>
        <v>Biłgoraj_PL312</v>
      </c>
      <c r="Q314" s="27" t="s">
        <v>865</v>
      </c>
      <c r="R314" s="27" t="s">
        <v>721</v>
      </c>
      <c r="S314" s="22">
        <v>5</v>
      </c>
      <c r="T314" s="22" t="s">
        <v>63</v>
      </c>
      <c r="V314" s="27"/>
    </row>
    <row r="315" spans="14:22" s="22" customFormat="1" ht="15" hidden="1" customHeight="1" x14ac:dyDescent="0.25">
      <c r="N315" s="22" t="str">
        <f t="shared" si="10"/>
        <v>ubiegam sięLubelskieBiszcza_PL312</v>
      </c>
      <c r="O315" s="22" t="s">
        <v>682</v>
      </c>
      <c r="P315" s="26" t="str">
        <f t="shared" si="9"/>
        <v>Biszcza_PL312</v>
      </c>
      <c r="Q315" s="27" t="s">
        <v>865</v>
      </c>
      <c r="R315" s="27" t="s">
        <v>722</v>
      </c>
      <c r="S315" s="22">
        <v>5</v>
      </c>
      <c r="T315" s="22" t="s">
        <v>63</v>
      </c>
      <c r="V315" s="27"/>
    </row>
    <row r="316" spans="14:22" s="22" customFormat="1" ht="15" hidden="1" customHeight="1" x14ac:dyDescent="0.25">
      <c r="N316" s="22" t="str">
        <f t="shared" si="10"/>
        <v>ubiegam sięLubelskieBorki_PL311</v>
      </c>
      <c r="O316" s="22" t="s">
        <v>682</v>
      </c>
      <c r="P316" s="26" t="str">
        <f t="shared" si="9"/>
        <v>Borki_PL311</v>
      </c>
      <c r="Q316" s="27" t="s">
        <v>864</v>
      </c>
      <c r="R316" s="27" t="s">
        <v>707</v>
      </c>
      <c r="S316" s="22">
        <v>5</v>
      </c>
      <c r="T316" s="22" t="s">
        <v>63</v>
      </c>
      <c r="V316" s="27"/>
    </row>
    <row r="317" spans="14:22" s="22" customFormat="1" ht="15" hidden="1" customHeight="1" x14ac:dyDescent="0.25">
      <c r="N317" s="22" t="str">
        <f t="shared" si="10"/>
        <v>ubiegam sięLubelskieBorzechów_PL314</v>
      </c>
      <c r="O317" s="22" t="s">
        <v>682</v>
      </c>
      <c r="P317" s="26" t="str">
        <f t="shared" si="9"/>
        <v>Borzechów_PL314</v>
      </c>
      <c r="Q317" s="27" t="s">
        <v>866</v>
      </c>
      <c r="R317" s="27" t="s">
        <v>799</v>
      </c>
      <c r="S317" s="22">
        <v>5</v>
      </c>
      <c r="T317" s="22" t="s">
        <v>63</v>
      </c>
      <c r="V317" s="27"/>
    </row>
    <row r="318" spans="14:22" s="22" customFormat="1" ht="15" hidden="1" customHeight="1" x14ac:dyDescent="0.25">
      <c r="N318" s="22" t="str">
        <f t="shared" si="10"/>
        <v>ubiegam sięLubelskieBychawa_PL314</v>
      </c>
      <c r="O318" s="22" t="s">
        <v>682</v>
      </c>
      <c r="P318" s="26" t="str">
        <f t="shared" si="9"/>
        <v>Bychawa_PL314</v>
      </c>
      <c r="Q318" s="27" t="s">
        <v>866</v>
      </c>
      <c r="R318" s="27" t="s">
        <v>800</v>
      </c>
      <c r="S318" s="22">
        <v>5</v>
      </c>
      <c r="T318" s="22" t="s">
        <v>63</v>
      </c>
      <c r="V318" s="27"/>
    </row>
    <row r="319" spans="14:22" s="22" customFormat="1" ht="15" hidden="1" customHeight="1" x14ac:dyDescent="0.25">
      <c r="N319" s="22" t="str">
        <f t="shared" si="10"/>
        <v>ubiegam sięLubelskieChełm_PL312</v>
      </c>
      <c r="O319" s="22" t="s">
        <v>682</v>
      </c>
      <c r="P319" s="26" t="str">
        <f t="shared" si="9"/>
        <v>Chełm_PL312</v>
      </c>
      <c r="Q319" s="27" t="s">
        <v>865</v>
      </c>
      <c r="R319" s="27" t="s">
        <v>735</v>
      </c>
      <c r="S319" s="22">
        <v>5</v>
      </c>
      <c r="T319" s="22" t="s">
        <v>63</v>
      </c>
      <c r="V319" s="27"/>
    </row>
    <row r="320" spans="14:22" s="22" customFormat="1" ht="15" hidden="1" customHeight="1" x14ac:dyDescent="0.25">
      <c r="N320" s="22" t="str">
        <f t="shared" si="10"/>
        <v>ubiegam sięLubelskieChodel_PL315</v>
      </c>
      <c r="O320" s="22" t="s">
        <v>682</v>
      </c>
      <c r="P320" s="26" t="str">
        <f t="shared" si="9"/>
        <v>Chodel_PL315</v>
      </c>
      <c r="Q320" s="27" t="s">
        <v>867</v>
      </c>
      <c r="R320" s="27" t="s">
        <v>843</v>
      </c>
      <c r="S320" s="22">
        <v>5</v>
      </c>
      <c r="T320" s="22" t="s">
        <v>63</v>
      </c>
      <c r="V320" s="27"/>
    </row>
    <row r="321" spans="14:22" s="22" customFormat="1" ht="15" hidden="1" customHeight="1" x14ac:dyDescent="0.25">
      <c r="N321" s="22" t="str">
        <f t="shared" si="10"/>
        <v>ubiegam sięLubelskieChrzanów_PL315</v>
      </c>
      <c r="O321" s="22" t="s">
        <v>682</v>
      </c>
      <c r="P321" s="26" t="str">
        <f t="shared" si="9"/>
        <v>Chrzanów_PL315</v>
      </c>
      <c r="Q321" s="27" t="s">
        <v>867</v>
      </c>
      <c r="R321" s="27" t="s">
        <v>822</v>
      </c>
      <c r="S321" s="22">
        <v>5</v>
      </c>
      <c r="T321" s="22" t="s">
        <v>63</v>
      </c>
      <c r="V321" s="27"/>
    </row>
    <row r="322" spans="14:22" s="22" customFormat="1" ht="15" hidden="1" customHeight="1" x14ac:dyDescent="0.25">
      <c r="N322" s="22" t="str">
        <f t="shared" si="10"/>
        <v>ubiegam sięLubelskieCyców_PL314</v>
      </c>
      <c r="O322" s="22" t="s">
        <v>682</v>
      </c>
      <c r="P322" s="26" t="str">
        <f t="shared" si="9"/>
        <v>Cyców_PL314</v>
      </c>
      <c r="Q322" s="27" t="s">
        <v>866</v>
      </c>
      <c r="R322" s="27" t="s">
        <v>812</v>
      </c>
      <c r="S322" s="22">
        <v>5</v>
      </c>
      <c r="T322" s="22" t="s">
        <v>63</v>
      </c>
      <c r="V322" s="27"/>
    </row>
    <row r="323" spans="14:22" s="22" customFormat="1" ht="15" hidden="1" customHeight="1" x14ac:dyDescent="0.25">
      <c r="N323" s="22" t="str">
        <f t="shared" si="10"/>
        <v>ubiegam sięLubelskieCzemierniki_PL311</v>
      </c>
      <c r="O323" s="22" t="s">
        <v>682</v>
      </c>
      <c r="P323" s="26" t="str">
        <f t="shared" si="9"/>
        <v>Czemierniki_PL311</v>
      </c>
      <c r="Q323" s="27" t="s">
        <v>864</v>
      </c>
      <c r="R323" s="27" t="s">
        <v>708</v>
      </c>
      <c r="S323" s="22">
        <v>5</v>
      </c>
      <c r="T323" s="22" t="s">
        <v>63</v>
      </c>
      <c r="V323" s="27"/>
    </row>
    <row r="324" spans="14:22" s="22" customFormat="1" ht="15" hidden="1" customHeight="1" x14ac:dyDescent="0.25">
      <c r="N324" s="22" t="str">
        <f t="shared" si="10"/>
        <v>ubiegam sięLubelskieDębowa Kłoda_PL311</v>
      </c>
      <c r="O324" s="22" t="s">
        <v>682</v>
      </c>
      <c r="P324" s="26" t="str">
        <f t="shared" si="9"/>
        <v>Dębowa Kłoda_PL311</v>
      </c>
      <c r="Q324" s="27" t="s">
        <v>864</v>
      </c>
      <c r="R324" s="27" t="s">
        <v>700</v>
      </c>
      <c r="S324" s="22">
        <v>5</v>
      </c>
      <c r="T324" s="22" t="s">
        <v>63</v>
      </c>
      <c r="V324" s="27"/>
    </row>
    <row r="325" spans="14:22" s="22" customFormat="1" ht="15" hidden="1" customHeight="1" x14ac:dyDescent="0.25">
      <c r="N325" s="22" t="str">
        <f t="shared" si="10"/>
        <v>ubiegam sięLubelskieDołhobyczów_PL312</v>
      </c>
      <c r="O325" s="22" t="s">
        <v>682</v>
      </c>
      <c r="P325" s="26" t="str">
        <f t="shared" si="9"/>
        <v>Dołhobyczów_PL312</v>
      </c>
      <c r="Q325" s="27" t="s">
        <v>865</v>
      </c>
      <c r="R325" s="27" t="s">
        <v>746</v>
      </c>
      <c r="S325" s="22">
        <v>5</v>
      </c>
      <c r="T325" s="22" t="s">
        <v>63</v>
      </c>
      <c r="V325" s="27"/>
    </row>
    <row r="326" spans="14:22" s="22" customFormat="1" ht="15" hidden="1" customHeight="1" x14ac:dyDescent="0.25">
      <c r="N326" s="22" t="str">
        <f t="shared" si="10"/>
        <v>ubiegam sięLubelskieDorohusk_PL312</v>
      </c>
      <c r="O326" s="22" t="s">
        <v>682</v>
      </c>
      <c r="P326" s="26" t="str">
        <f t="shared" si="9"/>
        <v>Dorohusk_PL312</v>
      </c>
      <c r="Q326" s="27" t="s">
        <v>865</v>
      </c>
      <c r="R326" s="27" t="s">
        <v>736</v>
      </c>
      <c r="S326" s="22">
        <v>5</v>
      </c>
      <c r="T326" s="22" t="s">
        <v>63</v>
      </c>
      <c r="V326" s="27"/>
    </row>
    <row r="327" spans="14:22" s="22" customFormat="1" ht="15" hidden="1" customHeight="1" x14ac:dyDescent="0.25">
      <c r="N327" s="22" t="str">
        <f t="shared" si="10"/>
        <v>ubiegam sięLubelskieDrelów_PL311</v>
      </c>
      <c r="O327" s="22" t="s">
        <v>682</v>
      </c>
      <c r="P327" s="26" t="str">
        <f t="shared" si="9"/>
        <v>Drelów_PL311</v>
      </c>
      <c r="Q327" s="27" t="s">
        <v>864</v>
      </c>
      <c r="R327" s="27" t="s">
        <v>684</v>
      </c>
      <c r="S327" s="22">
        <v>5</v>
      </c>
      <c r="T327" s="22" t="s">
        <v>63</v>
      </c>
      <c r="V327" s="27"/>
    </row>
    <row r="328" spans="14:22" s="22" customFormat="1" ht="15" hidden="1" customHeight="1" x14ac:dyDescent="0.25">
      <c r="N328" s="22" t="str">
        <f t="shared" si="10"/>
        <v>ubiegam sięLubelskieDubienka_PL312</v>
      </c>
      <c r="O328" s="22" t="s">
        <v>682</v>
      </c>
      <c r="P328" s="26" t="str">
        <f t="shared" si="9"/>
        <v>Dubienka_PL312</v>
      </c>
      <c r="Q328" s="27" t="s">
        <v>865</v>
      </c>
      <c r="R328" s="27" t="s">
        <v>737</v>
      </c>
      <c r="S328" s="22">
        <v>5</v>
      </c>
      <c r="T328" s="22" t="s">
        <v>63</v>
      </c>
      <c r="V328" s="27"/>
    </row>
    <row r="329" spans="14:22" s="22" customFormat="1" ht="15" hidden="1" customHeight="1" x14ac:dyDescent="0.25">
      <c r="N329" s="22" t="str">
        <f t="shared" si="10"/>
        <v>ubiegam sięLubelskieDzierzkowice_PL315</v>
      </c>
      <c r="O329" s="22" t="s">
        <v>682</v>
      </c>
      <c r="P329" s="26" t="str">
        <f t="shared" si="9"/>
        <v>Dzierzkowice_PL315</v>
      </c>
      <c r="Q329" s="27" t="s">
        <v>867</v>
      </c>
      <c r="R329" s="27" t="s">
        <v>828</v>
      </c>
      <c r="S329" s="22">
        <v>5</v>
      </c>
      <c r="T329" s="22" t="s">
        <v>63</v>
      </c>
      <c r="V329" s="27"/>
    </row>
    <row r="330" spans="14:22" s="22" customFormat="1" ht="15" hidden="1" customHeight="1" x14ac:dyDescent="0.25">
      <c r="N330" s="22" t="str">
        <f t="shared" si="10"/>
        <v>ubiegam sięLubelskieDzwola_PL315</v>
      </c>
      <c r="O330" s="22" t="s">
        <v>682</v>
      </c>
      <c r="P330" s="26" t="str">
        <f t="shared" si="9"/>
        <v>Dzwola_PL315</v>
      </c>
      <c r="Q330" s="27" t="s">
        <v>867</v>
      </c>
      <c r="R330" s="27" t="s">
        <v>823</v>
      </c>
      <c r="S330" s="22">
        <v>5</v>
      </c>
      <c r="T330" s="22" t="s">
        <v>63</v>
      </c>
      <c r="V330" s="27"/>
    </row>
    <row r="331" spans="14:22" s="22" customFormat="1" ht="15" hidden="1" customHeight="1" x14ac:dyDescent="0.25">
      <c r="N331" s="22" t="str">
        <f t="shared" si="10"/>
        <v>ubiegam sięLubelskieFajsławice_PL312</v>
      </c>
      <c r="O331" s="22" t="s">
        <v>682</v>
      </c>
      <c r="P331" s="26" t="str">
        <f t="shared" si="9"/>
        <v>Fajsławice_PL312</v>
      </c>
      <c r="Q331" s="27" t="s">
        <v>865</v>
      </c>
      <c r="R331" s="27" t="s">
        <v>753</v>
      </c>
      <c r="S331" s="22">
        <v>5</v>
      </c>
      <c r="T331" s="22" t="s">
        <v>63</v>
      </c>
      <c r="V331" s="27"/>
    </row>
    <row r="332" spans="14:22" s="22" customFormat="1" ht="15" hidden="1" customHeight="1" x14ac:dyDescent="0.25">
      <c r="N332" s="22" t="str">
        <f t="shared" si="10"/>
        <v>ubiegam sięLubelskieFirlej_PL314</v>
      </c>
      <c r="O332" s="22" t="s">
        <v>682</v>
      </c>
      <c r="P332" s="26" t="str">
        <f t="shared" si="9"/>
        <v>Firlej_PL314</v>
      </c>
      <c r="Q332" s="27" t="s">
        <v>866</v>
      </c>
      <c r="R332" s="27" t="s">
        <v>788</v>
      </c>
      <c r="S332" s="22">
        <v>5</v>
      </c>
      <c r="T332" s="22" t="s">
        <v>63</v>
      </c>
      <c r="V332" s="27"/>
    </row>
    <row r="333" spans="14:22" s="22" customFormat="1" ht="15" hidden="1" customHeight="1" x14ac:dyDescent="0.25">
      <c r="N333" s="22" t="str">
        <f t="shared" si="10"/>
        <v>ubiegam sięLubelskieFrampol_PL312</v>
      </c>
      <c r="O333" s="22" t="s">
        <v>682</v>
      </c>
      <c r="P333" s="26" t="str">
        <f t="shared" si="9"/>
        <v>Frampol_PL312</v>
      </c>
      <c r="Q333" s="27" t="s">
        <v>865</v>
      </c>
      <c r="R333" s="27" t="s">
        <v>723</v>
      </c>
      <c r="S333" s="22">
        <v>5</v>
      </c>
      <c r="T333" s="22" t="s">
        <v>63</v>
      </c>
      <c r="V333" s="27"/>
    </row>
    <row r="334" spans="14:22" s="22" customFormat="1" ht="15" hidden="1" customHeight="1" x14ac:dyDescent="0.25">
      <c r="N334" s="22" t="str">
        <f t="shared" si="10"/>
        <v>ubiegam sięLubelskieGarbów_PL314</v>
      </c>
      <c r="O334" s="22" t="s">
        <v>682</v>
      </c>
      <c r="P334" s="26" t="str">
        <f t="shared" si="9"/>
        <v>Garbów_PL314</v>
      </c>
      <c r="Q334" s="27" t="s">
        <v>866</v>
      </c>
      <c r="R334" s="27" t="s">
        <v>801</v>
      </c>
      <c r="S334" s="22">
        <v>5</v>
      </c>
      <c r="T334" s="22" t="s">
        <v>63</v>
      </c>
      <c r="V334" s="27"/>
    </row>
    <row r="335" spans="14:22" s="22" customFormat="1" ht="15" hidden="1" customHeight="1" x14ac:dyDescent="0.25">
      <c r="N335" s="22" t="str">
        <f t="shared" si="10"/>
        <v>ubiegam sięLubelskieGłusk_PL314</v>
      </c>
      <c r="O335" s="22" t="s">
        <v>682</v>
      </c>
      <c r="P335" s="26" t="str">
        <f t="shared" si="9"/>
        <v>Głusk_PL314</v>
      </c>
      <c r="Q335" s="27" t="s">
        <v>866</v>
      </c>
      <c r="R335" s="27" t="s">
        <v>802</v>
      </c>
      <c r="S335" s="22">
        <v>5</v>
      </c>
      <c r="T335" s="22" t="s">
        <v>63</v>
      </c>
      <c r="V335" s="27"/>
    </row>
    <row r="336" spans="14:22" s="22" customFormat="1" ht="15" hidden="1" customHeight="1" x14ac:dyDescent="0.25">
      <c r="N336" s="22" t="str">
        <f t="shared" si="10"/>
        <v>ubiegam sięLubelskieGodziszów_PL315</v>
      </c>
      <c r="O336" s="22" t="s">
        <v>682</v>
      </c>
      <c r="P336" s="26" t="str">
        <f t="shared" si="9"/>
        <v>Godziszów_PL315</v>
      </c>
      <c r="Q336" s="27" t="s">
        <v>867</v>
      </c>
      <c r="R336" s="27" t="s">
        <v>824</v>
      </c>
      <c r="S336" s="22">
        <v>5</v>
      </c>
      <c r="T336" s="22" t="s">
        <v>63</v>
      </c>
      <c r="V336" s="27"/>
    </row>
    <row r="337" spans="14:22" s="22" customFormat="1" ht="15" hidden="1" customHeight="1" x14ac:dyDescent="0.25">
      <c r="N337" s="22" t="str">
        <f t="shared" si="10"/>
        <v>ubiegam sięLubelskieGoraj_PL312</v>
      </c>
      <c r="O337" s="22" t="s">
        <v>682</v>
      </c>
      <c r="P337" s="26" t="str">
        <f t="shared" si="9"/>
        <v>Goraj_PL312</v>
      </c>
      <c r="Q337" s="27" t="s">
        <v>865</v>
      </c>
      <c r="R337" s="27" t="s">
        <v>724</v>
      </c>
      <c r="S337" s="22">
        <v>5</v>
      </c>
      <c r="T337" s="22" t="s">
        <v>63</v>
      </c>
      <c r="V337" s="27"/>
    </row>
    <row r="338" spans="14:22" s="22" customFormat="1" ht="15" hidden="1" customHeight="1" x14ac:dyDescent="0.25">
      <c r="N338" s="22" t="str">
        <f t="shared" si="10"/>
        <v>ubiegam sięLubelskieGorzków_PL312</v>
      </c>
      <c r="O338" s="22" t="s">
        <v>682</v>
      </c>
      <c r="P338" s="26" t="str">
        <f t="shared" si="9"/>
        <v>Gorzków_PL312</v>
      </c>
      <c r="Q338" s="27" t="s">
        <v>865</v>
      </c>
      <c r="R338" s="27" t="s">
        <v>754</v>
      </c>
      <c r="S338" s="22">
        <v>5</v>
      </c>
      <c r="T338" s="22" t="s">
        <v>63</v>
      </c>
      <c r="V338" s="27"/>
    </row>
    <row r="339" spans="14:22" s="22" customFormat="1" ht="15" hidden="1" customHeight="1" x14ac:dyDescent="0.25">
      <c r="N339" s="22" t="str">
        <f t="shared" si="10"/>
        <v>ubiegam sięLubelskieGościeradów_PL315</v>
      </c>
      <c r="O339" s="22" t="s">
        <v>682</v>
      </c>
      <c r="P339" s="26" t="str">
        <f t="shared" si="9"/>
        <v>Gościeradów_PL315</v>
      </c>
      <c r="Q339" s="27" t="s">
        <v>867</v>
      </c>
      <c r="R339" s="27" t="s">
        <v>829</v>
      </c>
      <c r="S339" s="22">
        <v>5</v>
      </c>
      <c r="T339" s="22" t="s">
        <v>63</v>
      </c>
      <c r="V339" s="27"/>
    </row>
    <row r="340" spans="14:22" s="22" customFormat="1" ht="15" hidden="1" customHeight="1" x14ac:dyDescent="0.25">
      <c r="N340" s="22" t="str">
        <f t="shared" si="10"/>
        <v>ubiegam sięLubelskieGrabowiec_PL312</v>
      </c>
      <c r="O340" s="22" t="s">
        <v>682</v>
      </c>
      <c r="P340" s="26" t="str">
        <f t="shared" si="9"/>
        <v>Grabowiec_PL312</v>
      </c>
      <c r="Q340" s="27" t="s">
        <v>865</v>
      </c>
      <c r="R340" s="27" t="s">
        <v>774</v>
      </c>
      <c r="S340" s="22">
        <v>5</v>
      </c>
      <c r="T340" s="22" t="s">
        <v>63</v>
      </c>
      <c r="V340" s="27"/>
    </row>
    <row r="341" spans="14:22" s="22" customFormat="1" ht="15" hidden="1" customHeight="1" x14ac:dyDescent="0.25">
      <c r="N341" s="22" t="str">
        <f t="shared" si="10"/>
        <v>ubiegam sięLubelskieHanna_PL311</v>
      </c>
      <c r="O341" s="22" t="s">
        <v>682</v>
      </c>
      <c r="P341" s="26" t="str">
        <f t="shared" si="9"/>
        <v>Hanna_PL311</v>
      </c>
      <c r="Q341" s="27" t="s">
        <v>864</v>
      </c>
      <c r="R341" s="27" t="s">
        <v>714</v>
      </c>
      <c r="S341" s="22">
        <v>5</v>
      </c>
      <c r="T341" s="22" t="s">
        <v>63</v>
      </c>
      <c r="V341" s="27"/>
    </row>
    <row r="342" spans="14:22" s="22" customFormat="1" ht="15" hidden="1" customHeight="1" x14ac:dyDescent="0.25">
      <c r="N342" s="22" t="str">
        <f t="shared" si="10"/>
        <v>ubiegam sięLubelskieHańsk_PL311</v>
      </c>
      <c r="O342" s="22" t="s">
        <v>682</v>
      </c>
      <c r="P342" s="26" t="str">
        <f t="shared" si="9"/>
        <v>Hańsk_PL311</v>
      </c>
      <c r="Q342" s="27" t="s">
        <v>864</v>
      </c>
      <c r="R342" s="27" t="s">
        <v>715</v>
      </c>
      <c r="S342" s="22">
        <v>5</v>
      </c>
      <c r="T342" s="22" t="s">
        <v>63</v>
      </c>
      <c r="V342" s="27"/>
    </row>
    <row r="343" spans="14:22" s="22" customFormat="1" ht="15" hidden="1" customHeight="1" x14ac:dyDescent="0.25">
      <c r="N343" s="22" t="str">
        <f t="shared" si="10"/>
        <v>ubiegam sięLubelskieHorodło_PL312</v>
      </c>
      <c r="O343" s="22" t="s">
        <v>682</v>
      </c>
      <c r="P343" s="26" t="str">
        <f t="shared" si="9"/>
        <v>Horodło_PL312</v>
      </c>
      <c r="Q343" s="27" t="s">
        <v>865</v>
      </c>
      <c r="R343" s="27" t="s">
        <v>747</v>
      </c>
      <c r="S343" s="22">
        <v>5</v>
      </c>
      <c r="T343" s="22" t="s">
        <v>63</v>
      </c>
      <c r="V343" s="27"/>
    </row>
    <row r="344" spans="14:22" s="22" customFormat="1" ht="15" hidden="1" customHeight="1" x14ac:dyDescent="0.25">
      <c r="N344" s="22" t="str">
        <f t="shared" si="10"/>
        <v>ubiegam sięLubelskieHrubieszów_PL312</v>
      </c>
      <c r="O344" s="22" t="s">
        <v>682</v>
      </c>
      <c r="P344" s="26" t="str">
        <f t="shared" si="9"/>
        <v>Hrubieszów_PL312</v>
      </c>
      <c r="Q344" s="27" t="s">
        <v>865</v>
      </c>
      <c r="R344" s="27" t="s">
        <v>748</v>
      </c>
      <c r="S344" s="22">
        <v>5</v>
      </c>
      <c r="T344" s="22" t="s">
        <v>63</v>
      </c>
      <c r="V344" s="27"/>
    </row>
    <row r="345" spans="14:22" s="22" customFormat="1" ht="15" hidden="1" customHeight="1" x14ac:dyDescent="0.25">
      <c r="N345" s="22" t="str">
        <f t="shared" si="10"/>
        <v>ubiegam sięLubelskieIzbica_PL312</v>
      </c>
      <c r="O345" s="22" t="s">
        <v>682</v>
      </c>
      <c r="P345" s="26" t="str">
        <f t="shared" si="9"/>
        <v>Izbica_PL312</v>
      </c>
      <c r="Q345" s="27" t="s">
        <v>865</v>
      </c>
      <c r="R345" s="27" t="s">
        <v>755</v>
      </c>
      <c r="S345" s="22">
        <v>5</v>
      </c>
      <c r="T345" s="22" t="s">
        <v>63</v>
      </c>
      <c r="V345" s="27"/>
    </row>
    <row r="346" spans="14:22" s="22" customFormat="1" ht="15" hidden="1" customHeight="1" x14ac:dyDescent="0.25">
      <c r="N346" s="22" t="str">
        <f t="shared" si="10"/>
        <v>ubiegam sięLubelskieJabłonna_PL314</v>
      </c>
      <c r="O346" s="22" t="s">
        <v>682</v>
      </c>
      <c r="P346" s="26" t="str">
        <f t="shared" si="9"/>
        <v>Jabłonna_PL314</v>
      </c>
      <c r="Q346" s="27" t="s">
        <v>866</v>
      </c>
      <c r="R346" s="27" t="s">
        <v>803</v>
      </c>
      <c r="S346" s="22">
        <v>5</v>
      </c>
      <c r="T346" s="22" t="s">
        <v>63</v>
      </c>
      <c r="V346" s="27"/>
    </row>
    <row r="347" spans="14:22" s="22" customFormat="1" ht="15" hidden="1" customHeight="1" x14ac:dyDescent="0.25">
      <c r="N347" s="22" t="str">
        <f t="shared" si="10"/>
        <v>ubiegam sięLubelskieJabłoń_PL311</v>
      </c>
      <c r="O347" s="22" t="s">
        <v>682</v>
      </c>
      <c r="P347" s="26" t="str">
        <f t="shared" si="9"/>
        <v>Jabłoń_PL311</v>
      </c>
      <c r="Q347" s="27" t="s">
        <v>864</v>
      </c>
      <c r="R347" s="27" t="s">
        <v>701</v>
      </c>
      <c r="S347" s="22">
        <v>5</v>
      </c>
      <c r="T347" s="22" t="s">
        <v>63</v>
      </c>
      <c r="V347" s="27"/>
    </row>
    <row r="348" spans="14:22" s="22" customFormat="1" ht="15" hidden="1" customHeight="1" x14ac:dyDescent="0.25">
      <c r="N348" s="22" t="str">
        <f t="shared" si="10"/>
        <v>ubiegam sięLubelskieJanowiec_PL315</v>
      </c>
      <c r="O348" s="22" t="s">
        <v>682</v>
      </c>
      <c r="P348" s="26" t="str">
        <f t="shared" si="9"/>
        <v>Janowiec_PL315</v>
      </c>
      <c r="Q348" s="27" t="s">
        <v>867</v>
      </c>
      <c r="R348" s="27" t="s">
        <v>850</v>
      </c>
      <c r="S348" s="22">
        <v>5</v>
      </c>
      <c r="T348" s="22" t="s">
        <v>63</v>
      </c>
      <c r="V348" s="27"/>
    </row>
    <row r="349" spans="14:22" s="22" customFormat="1" ht="15" hidden="1" customHeight="1" x14ac:dyDescent="0.25">
      <c r="N349" s="22" t="str">
        <f t="shared" si="10"/>
        <v>ubiegam sięLubelskieJanów Podlaski_PL311</v>
      </c>
      <c r="O349" s="22" t="s">
        <v>682</v>
      </c>
      <c r="P349" s="26" t="str">
        <f t="shared" si="9"/>
        <v>Janów Podlaski_PL311</v>
      </c>
      <c r="Q349" s="27" t="s">
        <v>864</v>
      </c>
      <c r="R349" s="27" t="s">
        <v>685</v>
      </c>
      <c r="S349" s="22">
        <v>5</v>
      </c>
      <c r="T349" s="22" t="s">
        <v>63</v>
      </c>
      <c r="V349" s="27"/>
    </row>
    <row r="350" spans="14:22" s="22" customFormat="1" ht="15" hidden="1" customHeight="1" x14ac:dyDescent="0.25">
      <c r="N350" s="22" t="str">
        <f t="shared" si="10"/>
        <v>ubiegam sięLubelskieJarczów_PL312</v>
      </c>
      <c r="O350" s="22" t="s">
        <v>682</v>
      </c>
      <c r="P350" s="26" t="str">
        <f t="shared" si="9"/>
        <v>Jarczów_PL312</v>
      </c>
      <c r="Q350" s="27" t="s">
        <v>865</v>
      </c>
      <c r="R350" s="27" t="s">
        <v>762</v>
      </c>
      <c r="S350" s="22">
        <v>5</v>
      </c>
      <c r="T350" s="22" t="s">
        <v>63</v>
      </c>
      <c r="V350" s="27"/>
    </row>
    <row r="351" spans="14:22" s="22" customFormat="1" ht="15" hidden="1" customHeight="1" x14ac:dyDescent="0.25">
      <c r="N351" s="22" t="str">
        <f t="shared" si="10"/>
        <v>ubiegam sięLubelskieJastków_PL314</v>
      </c>
      <c r="O351" s="22" t="s">
        <v>682</v>
      </c>
      <c r="P351" s="26" t="str">
        <f t="shared" si="9"/>
        <v>Jastków_PL314</v>
      </c>
      <c r="Q351" s="27" t="s">
        <v>866</v>
      </c>
      <c r="R351" s="27" t="s">
        <v>804</v>
      </c>
      <c r="S351" s="22">
        <v>5</v>
      </c>
      <c r="T351" s="22" t="s">
        <v>63</v>
      </c>
      <c r="V351" s="27"/>
    </row>
    <row r="352" spans="14:22" s="22" customFormat="1" ht="15" hidden="1" customHeight="1" x14ac:dyDescent="0.25">
      <c r="N352" s="22" t="str">
        <f t="shared" si="10"/>
        <v>ubiegam sięLubelskieJeziorzany_PL314</v>
      </c>
      <c r="O352" s="22" t="s">
        <v>682</v>
      </c>
      <c r="P352" s="26" t="str">
        <f t="shared" si="9"/>
        <v>Jeziorzany_PL314</v>
      </c>
      <c r="Q352" s="27" t="s">
        <v>866</v>
      </c>
      <c r="R352" s="27" t="s">
        <v>789</v>
      </c>
      <c r="S352" s="22">
        <v>5</v>
      </c>
      <c r="T352" s="22" t="s">
        <v>63</v>
      </c>
      <c r="V352" s="27"/>
    </row>
    <row r="353" spans="14:22" s="22" customFormat="1" ht="15" hidden="1" customHeight="1" x14ac:dyDescent="0.25">
      <c r="N353" s="22" t="str">
        <f t="shared" si="10"/>
        <v>ubiegam sięLubelskieJózefów nad Wisłą_PL315</v>
      </c>
      <c r="O353" s="22" t="s">
        <v>682</v>
      </c>
      <c r="P353" s="26" t="str">
        <f t="shared" si="9"/>
        <v>Józefów nad Wisłą_PL315</v>
      </c>
      <c r="Q353" s="27" t="s">
        <v>867</v>
      </c>
      <c r="R353" s="27" t="s">
        <v>844</v>
      </c>
      <c r="S353" s="22">
        <v>5</v>
      </c>
      <c r="T353" s="22" t="s">
        <v>63</v>
      </c>
      <c r="V353" s="27"/>
    </row>
    <row r="354" spans="14:22" s="22" customFormat="1" ht="15" hidden="1" customHeight="1" x14ac:dyDescent="0.25">
      <c r="N354" s="22" t="str">
        <f t="shared" si="10"/>
        <v>ubiegam sięLubelskieJózefów_PL312</v>
      </c>
      <c r="O354" s="22" t="s">
        <v>682</v>
      </c>
      <c r="P354" s="26" t="str">
        <f t="shared" si="9"/>
        <v>Józefów_PL312</v>
      </c>
      <c r="Q354" s="27" t="s">
        <v>865</v>
      </c>
      <c r="R354" s="27" t="s">
        <v>725</v>
      </c>
      <c r="S354" s="22">
        <v>5</v>
      </c>
      <c r="T354" s="22" t="s">
        <v>63</v>
      </c>
      <c r="V354" s="27"/>
    </row>
    <row r="355" spans="14:22" s="22" customFormat="1" ht="15" hidden="1" customHeight="1" x14ac:dyDescent="0.25">
      <c r="N355" s="22" t="str">
        <f t="shared" si="10"/>
        <v>ubiegam sięLubelskieKamień_PL312</v>
      </c>
      <c r="O355" s="22" t="s">
        <v>682</v>
      </c>
      <c r="P355" s="26" t="str">
        <f t="shared" si="9"/>
        <v>Kamień_PL312</v>
      </c>
      <c r="Q355" s="27" t="s">
        <v>865</v>
      </c>
      <c r="R355" s="27" t="s">
        <v>738</v>
      </c>
      <c r="S355" s="22">
        <v>5</v>
      </c>
      <c r="T355" s="22" t="s">
        <v>63</v>
      </c>
      <c r="V355" s="27"/>
    </row>
    <row r="356" spans="14:22" s="22" customFormat="1" ht="15" hidden="1" customHeight="1" x14ac:dyDescent="0.25">
      <c r="N356" s="22" t="str">
        <f t="shared" si="10"/>
        <v>ubiegam sięLubelskieKamionka_PL314</v>
      </c>
      <c r="O356" s="22" t="s">
        <v>682</v>
      </c>
      <c r="P356" s="26" t="str">
        <f t="shared" si="9"/>
        <v>Kamionka_PL314</v>
      </c>
      <c r="Q356" s="27" t="s">
        <v>866</v>
      </c>
      <c r="R356" s="27" t="s">
        <v>790</v>
      </c>
      <c r="S356" s="22">
        <v>5</v>
      </c>
      <c r="T356" s="22" t="s">
        <v>63</v>
      </c>
      <c r="V356" s="27"/>
    </row>
    <row r="357" spans="14:22" s="22" customFormat="1" ht="15" hidden="1" customHeight="1" x14ac:dyDescent="0.25">
      <c r="N357" s="22" t="str">
        <f t="shared" si="10"/>
        <v>ubiegam sięLubelskieKarczmiska_PL315</v>
      </c>
      <c r="O357" s="22" t="s">
        <v>682</v>
      </c>
      <c r="P357" s="26" t="str">
        <f t="shared" si="9"/>
        <v>Karczmiska_PL315</v>
      </c>
      <c r="Q357" s="27" t="s">
        <v>867</v>
      </c>
      <c r="R357" s="27" t="s">
        <v>845</v>
      </c>
      <c r="S357" s="22">
        <v>5</v>
      </c>
      <c r="T357" s="22" t="s">
        <v>63</v>
      </c>
      <c r="V357" s="27"/>
    </row>
    <row r="358" spans="14:22" s="22" customFormat="1" ht="15" hidden="1" customHeight="1" x14ac:dyDescent="0.25">
      <c r="N358" s="22" t="str">
        <f t="shared" si="10"/>
        <v>ubiegam sięLubelskieKazimierz Dolny_PL315</v>
      </c>
      <c r="O358" s="22" t="s">
        <v>682</v>
      </c>
      <c r="P358" s="26" t="str">
        <f t="shared" si="9"/>
        <v>Kazimierz Dolny_PL315</v>
      </c>
      <c r="Q358" s="27" t="s">
        <v>867</v>
      </c>
      <c r="R358" s="27" t="s">
        <v>851</v>
      </c>
      <c r="S358" s="22">
        <v>5</v>
      </c>
      <c r="T358" s="22" t="s">
        <v>63</v>
      </c>
      <c r="V358" s="27"/>
    </row>
    <row r="359" spans="14:22" s="22" customFormat="1" ht="15" hidden="1" customHeight="1" x14ac:dyDescent="0.25">
      <c r="N359" s="22" t="str">
        <f t="shared" si="10"/>
        <v>ubiegam sięLubelskieKąkolewnica_PL311</v>
      </c>
      <c r="O359" s="22" t="s">
        <v>682</v>
      </c>
      <c r="P359" s="26" t="str">
        <f t="shared" si="9"/>
        <v>Kąkolewnica_PL311</v>
      </c>
      <c r="Q359" s="27" t="s">
        <v>864</v>
      </c>
      <c r="R359" s="27" t="s">
        <v>709</v>
      </c>
      <c r="S359" s="22">
        <v>5</v>
      </c>
      <c r="T359" s="22" t="s">
        <v>63</v>
      </c>
      <c r="V359" s="27"/>
    </row>
    <row r="360" spans="14:22" s="22" customFormat="1" ht="15" hidden="1" customHeight="1" x14ac:dyDescent="0.25">
      <c r="N360" s="22" t="str">
        <f t="shared" si="10"/>
        <v>ubiegam sięLubelskieKłoczew_PL315</v>
      </c>
      <c r="O360" s="22" t="s">
        <v>682</v>
      </c>
      <c r="P360" s="26" t="str">
        <f t="shared" si="9"/>
        <v>Kłoczew_PL315</v>
      </c>
      <c r="Q360" s="27" t="s">
        <v>867</v>
      </c>
      <c r="R360" s="27" t="s">
        <v>859</v>
      </c>
      <c r="S360" s="22">
        <v>5</v>
      </c>
      <c r="T360" s="22" t="s">
        <v>63</v>
      </c>
      <c r="V360" s="27"/>
    </row>
    <row r="361" spans="14:22" s="22" customFormat="1" ht="15" hidden="1" customHeight="1" x14ac:dyDescent="0.25">
      <c r="N361" s="22" t="str">
        <f t="shared" si="10"/>
        <v>ubiegam sięLubelskieKock_PL314</v>
      </c>
      <c r="O361" s="22" t="s">
        <v>682</v>
      </c>
      <c r="P361" s="26" t="str">
        <f t="shared" si="9"/>
        <v>Kock_PL314</v>
      </c>
      <c r="Q361" s="27" t="s">
        <v>866</v>
      </c>
      <c r="R361" s="27" t="s">
        <v>791</v>
      </c>
      <c r="S361" s="22">
        <v>5</v>
      </c>
      <c r="T361" s="22" t="s">
        <v>63</v>
      </c>
      <c r="V361" s="27"/>
    </row>
    <row r="362" spans="14:22" s="22" customFormat="1" ht="15" hidden="1" customHeight="1" x14ac:dyDescent="0.25">
      <c r="N362" s="22" t="str">
        <f t="shared" si="10"/>
        <v>ubiegam sięLubelskieKodeń_PL311</v>
      </c>
      <c r="O362" s="22" t="s">
        <v>682</v>
      </c>
      <c r="P362" s="26" t="str">
        <f t="shared" si="9"/>
        <v>Kodeń_PL311</v>
      </c>
      <c r="Q362" s="27" t="s">
        <v>864</v>
      </c>
      <c r="R362" s="27" t="s">
        <v>686</v>
      </c>
      <c r="S362" s="22">
        <v>5</v>
      </c>
      <c r="T362" s="22" t="s">
        <v>63</v>
      </c>
      <c r="V362" s="27"/>
    </row>
    <row r="363" spans="14:22" s="22" customFormat="1" ht="15" hidden="1" customHeight="1" x14ac:dyDescent="0.25">
      <c r="N363" s="22" t="str">
        <f t="shared" si="10"/>
        <v>ubiegam sięLubelskieKomarówka Podlaska_PL311</v>
      </c>
      <c r="O363" s="22" t="s">
        <v>682</v>
      </c>
      <c r="P363" s="26" t="str">
        <f t="shared" si="9"/>
        <v>Komarówka Podlaska_PL311</v>
      </c>
      <c r="Q363" s="27" t="s">
        <v>864</v>
      </c>
      <c r="R363" s="27" t="s">
        <v>710</v>
      </c>
      <c r="S363" s="22">
        <v>5</v>
      </c>
      <c r="T363" s="22" t="s">
        <v>63</v>
      </c>
      <c r="V363" s="27"/>
    </row>
    <row r="364" spans="14:22" s="22" customFormat="1" ht="15" hidden="1" customHeight="1" x14ac:dyDescent="0.25">
      <c r="N364" s="22" t="str">
        <f t="shared" si="10"/>
        <v>ubiegam sięLubelskieKomarów-Osada_PL312</v>
      </c>
      <c r="O364" s="22" t="s">
        <v>682</v>
      </c>
      <c r="P364" s="26" t="str">
        <f t="shared" si="9"/>
        <v>Komarów-Osada_PL312</v>
      </c>
      <c r="Q364" s="27" t="s">
        <v>865</v>
      </c>
      <c r="R364" s="27" t="s">
        <v>775</v>
      </c>
      <c r="S364" s="22">
        <v>5</v>
      </c>
      <c r="T364" s="22" t="s">
        <v>63</v>
      </c>
      <c r="V364" s="27"/>
    </row>
    <row r="365" spans="14:22" s="22" customFormat="1" ht="15" hidden="1" customHeight="1" x14ac:dyDescent="0.25">
      <c r="N365" s="22" t="str">
        <f t="shared" si="10"/>
        <v>ubiegam sięLubelskieKonstantynów_PL311</v>
      </c>
      <c r="O365" s="22" t="s">
        <v>682</v>
      </c>
      <c r="P365" s="26" t="str">
        <f t="shared" si="9"/>
        <v>Konstantynów_PL311</v>
      </c>
      <c r="Q365" s="27" t="s">
        <v>864</v>
      </c>
      <c r="R365" s="27" t="s">
        <v>687</v>
      </c>
      <c r="S365" s="22">
        <v>5</v>
      </c>
      <c r="T365" s="22" t="s">
        <v>63</v>
      </c>
      <c r="V365" s="27"/>
    </row>
    <row r="366" spans="14:22" s="22" customFormat="1" ht="15" hidden="1" customHeight="1" x14ac:dyDescent="0.25">
      <c r="N366" s="22" t="str">
        <f t="shared" si="10"/>
        <v>ubiegam sięLubelskieKońskowola_PL315</v>
      </c>
      <c r="O366" s="22" t="s">
        <v>682</v>
      </c>
      <c r="P366" s="26" t="str">
        <f t="shared" si="9"/>
        <v>Końskowola_PL315</v>
      </c>
      <c r="Q366" s="27" t="s">
        <v>867</v>
      </c>
      <c r="R366" s="27" t="s">
        <v>852</v>
      </c>
      <c r="S366" s="22">
        <v>5</v>
      </c>
      <c r="T366" s="22" t="s">
        <v>63</v>
      </c>
      <c r="V366" s="27"/>
    </row>
    <row r="367" spans="14:22" s="22" customFormat="1" ht="15" hidden="1" customHeight="1" x14ac:dyDescent="0.25">
      <c r="N367" s="22" t="str">
        <f t="shared" si="10"/>
        <v>ubiegam sięLubelskieKrasnobród_PL312</v>
      </c>
      <c r="O367" s="22" t="s">
        <v>682</v>
      </c>
      <c r="P367" s="26" t="str">
        <f t="shared" si="9"/>
        <v>Krasnobród_PL312</v>
      </c>
      <c r="Q367" s="27" t="s">
        <v>865</v>
      </c>
      <c r="R367" s="27" t="s">
        <v>776</v>
      </c>
      <c r="S367" s="22">
        <v>5</v>
      </c>
      <c r="T367" s="22" t="s">
        <v>63</v>
      </c>
      <c r="V367" s="27"/>
    </row>
    <row r="368" spans="14:22" s="22" customFormat="1" ht="15" hidden="1" customHeight="1" x14ac:dyDescent="0.25">
      <c r="N368" s="22" t="str">
        <f t="shared" si="10"/>
        <v>ubiegam sięLubelskieKrasnystaw_PL312</v>
      </c>
      <c r="O368" s="22" t="s">
        <v>682</v>
      </c>
      <c r="P368" s="26" t="str">
        <f t="shared" si="9"/>
        <v>Krasnystaw_PL312</v>
      </c>
      <c r="Q368" s="27" t="s">
        <v>865</v>
      </c>
      <c r="R368" s="27" t="s">
        <v>756</v>
      </c>
      <c r="S368" s="22">
        <v>5</v>
      </c>
      <c r="T368" s="22" t="s">
        <v>63</v>
      </c>
      <c r="V368" s="27"/>
    </row>
    <row r="369" spans="14:22" s="22" customFormat="1" ht="15" hidden="1" customHeight="1" x14ac:dyDescent="0.25">
      <c r="N369" s="22" t="str">
        <f t="shared" si="10"/>
        <v>ubiegam sięLubelskieKraśniczyn_PL312</v>
      </c>
      <c r="O369" s="22" t="s">
        <v>682</v>
      </c>
      <c r="P369" s="26" t="str">
        <f t="shared" si="9"/>
        <v>Kraśniczyn_PL312</v>
      </c>
      <c r="Q369" s="27" t="s">
        <v>865</v>
      </c>
      <c r="R369" s="27" t="s">
        <v>757</v>
      </c>
      <c r="S369" s="22">
        <v>5</v>
      </c>
      <c r="T369" s="22" t="s">
        <v>63</v>
      </c>
      <c r="V369" s="27"/>
    </row>
    <row r="370" spans="14:22" s="22" customFormat="1" ht="15" hidden="1" customHeight="1" x14ac:dyDescent="0.25">
      <c r="N370" s="22" t="str">
        <f t="shared" si="10"/>
        <v>ubiegam sięLubelskieKrynice_PL312</v>
      </c>
      <c r="O370" s="22" t="s">
        <v>682</v>
      </c>
      <c r="P370" s="26" t="str">
        <f t="shared" si="9"/>
        <v>Krynice_PL312</v>
      </c>
      <c r="Q370" s="27" t="s">
        <v>865</v>
      </c>
      <c r="R370" s="27" t="s">
        <v>763</v>
      </c>
      <c r="S370" s="22">
        <v>5</v>
      </c>
      <c r="T370" s="22" t="s">
        <v>63</v>
      </c>
      <c r="V370" s="27"/>
    </row>
    <row r="371" spans="14:22" s="22" customFormat="1" ht="15" hidden="1" customHeight="1" x14ac:dyDescent="0.25">
      <c r="N371" s="22" t="str">
        <f t="shared" si="10"/>
        <v>ubiegam sięLubelskieKrzczonów_PL314</v>
      </c>
      <c r="O371" s="22" t="s">
        <v>682</v>
      </c>
      <c r="P371" s="26" t="str">
        <f t="shared" ref="P371:P434" si="11">R371&amp;Q371</f>
        <v>Krzczonów_PL314</v>
      </c>
      <c r="Q371" s="27" t="s">
        <v>866</v>
      </c>
      <c r="R371" s="27" t="s">
        <v>805</v>
      </c>
      <c r="S371" s="22">
        <v>5</v>
      </c>
      <c r="T371" s="22" t="s">
        <v>63</v>
      </c>
      <c r="V371" s="27"/>
    </row>
    <row r="372" spans="14:22" s="22" customFormat="1" ht="15" hidden="1" customHeight="1" x14ac:dyDescent="0.25">
      <c r="N372" s="22" t="str">
        <f t="shared" ref="N372:N435" si="12">T372&amp;O372&amp;P372</f>
        <v>ubiegam sięLubelskieKrzywda_PL315</v>
      </c>
      <c r="O372" s="22" t="s">
        <v>682</v>
      </c>
      <c r="P372" s="26" t="str">
        <f t="shared" si="11"/>
        <v>Krzywda_PL315</v>
      </c>
      <c r="Q372" s="27" t="s">
        <v>867</v>
      </c>
      <c r="R372" s="27" t="s">
        <v>836</v>
      </c>
      <c r="S372" s="22">
        <v>5</v>
      </c>
      <c r="T372" s="22" t="s">
        <v>63</v>
      </c>
      <c r="V372" s="27"/>
    </row>
    <row r="373" spans="14:22" s="22" customFormat="1" ht="15" hidden="1" customHeight="1" x14ac:dyDescent="0.25">
      <c r="N373" s="22" t="str">
        <f t="shared" si="12"/>
        <v>ubiegam sięLubelskieKsiężpol_PL312</v>
      </c>
      <c r="O373" s="22" t="s">
        <v>682</v>
      </c>
      <c r="P373" s="26" t="str">
        <f t="shared" si="11"/>
        <v>Księżpol_PL312</v>
      </c>
      <c r="Q373" s="27" t="s">
        <v>865</v>
      </c>
      <c r="R373" s="27" t="s">
        <v>726</v>
      </c>
      <c r="S373" s="22">
        <v>5</v>
      </c>
      <c r="T373" s="22" t="s">
        <v>63</v>
      </c>
      <c r="V373" s="27"/>
    </row>
    <row r="374" spans="14:22" s="22" customFormat="1" ht="15" hidden="1" customHeight="1" x14ac:dyDescent="0.25">
      <c r="N374" s="22" t="str">
        <f t="shared" si="12"/>
        <v>ubiegam sięLubelskieKurów_PL315</v>
      </c>
      <c r="O374" s="22" t="s">
        <v>682</v>
      </c>
      <c r="P374" s="26" t="str">
        <f t="shared" si="11"/>
        <v>Kurów_PL315</v>
      </c>
      <c r="Q374" s="27" t="s">
        <v>867</v>
      </c>
      <c r="R374" s="27" t="s">
        <v>853</v>
      </c>
      <c r="S374" s="22">
        <v>5</v>
      </c>
      <c r="T374" s="22" t="s">
        <v>63</v>
      </c>
      <c r="V374" s="27"/>
    </row>
    <row r="375" spans="14:22" s="22" customFormat="1" ht="15" hidden="1" customHeight="1" x14ac:dyDescent="0.25">
      <c r="N375" s="22" t="str">
        <f t="shared" si="12"/>
        <v>ubiegam sięLubelskieLeśna Podlaska_PL311</v>
      </c>
      <c r="O375" s="22" t="s">
        <v>682</v>
      </c>
      <c r="P375" s="26" t="str">
        <f t="shared" si="11"/>
        <v>Leśna Podlaska_PL311</v>
      </c>
      <c r="Q375" s="27" t="s">
        <v>864</v>
      </c>
      <c r="R375" s="27" t="s">
        <v>688</v>
      </c>
      <c r="S375" s="22">
        <v>5</v>
      </c>
      <c r="T375" s="22" t="s">
        <v>63</v>
      </c>
      <c r="V375" s="27"/>
    </row>
    <row r="376" spans="14:22" s="22" customFormat="1" ht="15" hidden="1" customHeight="1" x14ac:dyDescent="0.25">
      <c r="N376" s="22" t="str">
        <f t="shared" si="12"/>
        <v>ubiegam sięLubelskieLeśniowice_PL312</v>
      </c>
      <c r="O376" s="22" t="s">
        <v>682</v>
      </c>
      <c r="P376" s="26" t="str">
        <f t="shared" si="11"/>
        <v>Leśniowice_PL312</v>
      </c>
      <c r="Q376" s="27" t="s">
        <v>865</v>
      </c>
      <c r="R376" s="27" t="s">
        <v>739</v>
      </c>
      <c r="S376" s="22">
        <v>5</v>
      </c>
      <c r="T376" s="22" t="s">
        <v>63</v>
      </c>
      <c r="V376" s="27"/>
    </row>
    <row r="377" spans="14:22" s="22" customFormat="1" ht="15" hidden="1" customHeight="1" x14ac:dyDescent="0.25">
      <c r="N377" s="22" t="str">
        <f t="shared" si="12"/>
        <v>ubiegam sięLubelskieLubartów_PL314</v>
      </c>
      <c r="O377" s="22" t="s">
        <v>682</v>
      </c>
      <c r="P377" s="26" t="str">
        <f t="shared" si="11"/>
        <v>Lubartów_PL314</v>
      </c>
      <c r="Q377" s="27" t="s">
        <v>866</v>
      </c>
      <c r="R377" s="27" t="s">
        <v>792</v>
      </c>
      <c r="S377" s="22">
        <v>5</v>
      </c>
      <c r="T377" s="22" t="s">
        <v>63</v>
      </c>
      <c r="V377" s="27"/>
    </row>
    <row r="378" spans="14:22" s="22" customFormat="1" ht="15" hidden="1" customHeight="1" x14ac:dyDescent="0.25">
      <c r="N378" s="22" t="str">
        <f t="shared" si="12"/>
        <v>ubiegam sięLubelskieLubycza Królewska_PL312</v>
      </c>
      <c r="O378" s="22" t="s">
        <v>682</v>
      </c>
      <c r="P378" s="26" t="str">
        <f t="shared" si="11"/>
        <v>Lubycza Królewska_PL312</v>
      </c>
      <c r="Q378" s="27" t="s">
        <v>865</v>
      </c>
      <c r="R378" s="27" t="s">
        <v>764</v>
      </c>
      <c r="S378" s="22">
        <v>5</v>
      </c>
      <c r="T378" s="22" t="s">
        <v>63</v>
      </c>
      <c r="V378" s="27"/>
    </row>
    <row r="379" spans="14:22" s="22" customFormat="1" ht="15" hidden="1" customHeight="1" x14ac:dyDescent="0.25">
      <c r="N379" s="22" t="str">
        <f t="shared" si="12"/>
        <v>ubiegam sięLubelskieLudwin_PL314</v>
      </c>
      <c r="O379" s="22" t="s">
        <v>682</v>
      </c>
      <c r="P379" s="26" t="str">
        <f t="shared" si="11"/>
        <v>Ludwin_PL314</v>
      </c>
      <c r="Q379" s="27" t="s">
        <v>866</v>
      </c>
      <c r="R379" s="27" t="s">
        <v>813</v>
      </c>
      <c r="S379" s="22">
        <v>5</v>
      </c>
      <c r="T379" s="22" t="s">
        <v>63</v>
      </c>
      <c r="V379" s="27"/>
    </row>
    <row r="380" spans="14:22" s="22" customFormat="1" ht="15" hidden="1" customHeight="1" x14ac:dyDescent="0.25">
      <c r="N380" s="22" t="str">
        <f t="shared" si="12"/>
        <v>ubiegam sięLubelskieŁabunie_PL312</v>
      </c>
      <c r="O380" s="22" t="s">
        <v>682</v>
      </c>
      <c r="P380" s="26" t="str">
        <f t="shared" si="11"/>
        <v>Łabunie_PL312</v>
      </c>
      <c r="Q380" s="27" t="s">
        <v>865</v>
      </c>
      <c r="R380" s="27" t="s">
        <v>777</v>
      </c>
      <c r="S380" s="22">
        <v>5</v>
      </c>
      <c r="T380" s="22" t="s">
        <v>63</v>
      </c>
      <c r="V380" s="27"/>
    </row>
    <row r="381" spans="14:22" s="22" customFormat="1" ht="15" hidden="1" customHeight="1" x14ac:dyDescent="0.25">
      <c r="N381" s="22" t="str">
        <f t="shared" si="12"/>
        <v>ubiegam sięLubelskieŁaszczów_PL312</v>
      </c>
      <c r="O381" s="22" t="s">
        <v>682</v>
      </c>
      <c r="P381" s="26" t="str">
        <f t="shared" si="11"/>
        <v>Łaszczów_PL312</v>
      </c>
      <c r="Q381" s="27" t="s">
        <v>865</v>
      </c>
      <c r="R381" s="27" t="s">
        <v>765</v>
      </c>
      <c r="S381" s="22">
        <v>5</v>
      </c>
      <c r="T381" s="22" t="s">
        <v>63</v>
      </c>
      <c r="V381" s="27"/>
    </row>
    <row r="382" spans="14:22" s="22" customFormat="1" ht="15" hidden="1" customHeight="1" x14ac:dyDescent="0.25">
      <c r="N382" s="22" t="str">
        <f t="shared" si="12"/>
        <v>ubiegam sięLubelskieŁaziska_PL315</v>
      </c>
      <c r="O382" s="22" t="s">
        <v>682</v>
      </c>
      <c r="P382" s="26" t="str">
        <f t="shared" si="11"/>
        <v>Łaziska_PL315</v>
      </c>
      <c r="Q382" s="27" t="s">
        <v>867</v>
      </c>
      <c r="R382" s="27" t="s">
        <v>846</v>
      </c>
      <c r="S382" s="22">
        <v>5</v>
      </c>
      <c r="T382" s="22" t="s">
        <v>63</v>
      </c>
      <c r="V382" s="27"/>
    </row>
    <row r="383" spans="14:22" s="22" customFormat="1" ht="15" hidden="1" customHeight="1" x14ac:dyDescent="0.25">
      <c r="N383" s="22" t="str">
        <f t="shared" si="12"/>
        <v>ubiegam sięLubelskieŁomazy_PL311</v>
      </c>
      <c r="O383" s="22" t="s">
        <v>682</v>
      </c>
      <c r="P383" s="26" t="str">
        <f t="shared" si="11"/>
        <v>Łomazy_PL311</v>
      </c>
      <c r="Q383" s="27" t="s">
        <v>864</v>
      </c>
      <c r="R383" s="27" t="s">
        <v>689</v>
      </c>
      <c r="S383" s="22">
        <v>5</v>
      </c>
      <c r="T383" s="22" t="s">
        <v>63</v>
      </c>
      <c r="V383" s="27"/>
    </row>
    <row r="384" spans="14:22" s="22" customFormat="1" ht="15" hidden="1" customHeight="1" x14ac:dyDescent="0.25">
      <c r="N384" s="22" t="str">
        <f t="shared" si="12"/>
        <v>ubiegam sięLubelskieŁopiennik Górny_PL312</v>
      </c>
      <c r="O384" s="22" t="s">
        <v>682</v>
      </c>
      <c r="P384" s="26" t="str">
        <f t="shared" si="11"/>
        <v>Łopiennik Górny_PL312</v>
      </c>
      <c r="Q384" s="27" t="s">
        <v>865</v>
      </c>
      <c r="R384" s="27" t="s">
        <v>758</v>
      </c>
      <c r="S384" s="22">
        <v>5</v>
      </c>
      <c r="T384" s="22" t="s">
        <v>63</v>
      </c>
      <c r="V384" s="27"/>
    </row>
    <row r="385" spans="14:22" s="22" customFormat="1" ht="15" hidden="1" customHeight="1" x14ac:dyDescent="0.25">
      <c r="N385" s="22" t="str">
        <f t="shared" si="12"/>
        <v>ubiegam sięLubelskieŁukowa_PL312</v>
      </c>
      <c r="O385" s="22" t="s">
        <v>682</v>
      </c>
      <c r="P385" s="26" t="str">
        <f t="shared" si="11"/>
        <v>Łukowa_PL312</v>
      </c>
      <c r="Q385" s="27" t="s">
        <v>865</v>
      </c>
      <c r="R385" s="27" t="s">
        <v>727</v>
      </c>
      <c r="S385" s="22">
        <v>5</v>
      </c>
      <c r="T385" s="22" t="s">
        <v>63</v>
      </c>
      <c r="V385" s="27"/>
    </row>
    <row r="386" spans="14:22" s="22" customFormat="1" ht="15" hidden="1" customHeight="1" x14ac:dyDescent="0.25">
      <c r="N386" s="22" t="str">
        <f t="shared" si="12"/>
        <v>ubiegam sięLubelskieŁuków_PL315</v>
      </c>
      <c r="O386" s="22" t="s">
        <v>682</v>
      </c>
      <c r="P386" s="26" t="str">
        <f t="shared" si="11"/>
        <v>Łuków_PL315</v>
      </c>
      <c r="Q386" s="27" t="s">
        <v>867</v>
      </c>
      <c r="R386" s="27" t="s">
        <v>837</v>
      </c>
      <c r="S386" s="22">
        <v>5</v>
      </c>
      <c r="T386" s="22" t="s">
        <v>63</v>
      </c>
      <c r="V386" s="27"/>
    </row>
    <row r="387" spans="14:22" s="22" customFormat="1" ht="15" hidden="1" customHeight="1" x14ac:dyDescent="0.25">
      <c r="N387" s="22" t="str">
        <f t="shared" si="12"/>
        <v>ubiegam sięLubelskieMarkuszów_PL315</v>
      </c>
      <c r="O387" s="22" t="s">
        <v>682</v>
      </c>
      <c r="P387" s="26" t="str">
        <f t="shared" si="11"/>
        <v>Markuszów_PL315</v>
      </c>
      <c r="Q387" s="27" t="s">
        <v>867</v>
      </c>
      <c r="R387" s="27" t="s">
        <v>854</v>
      </c>
      <c r="S387" s="22">
        <v>5</v>
      </c>
      <c r="T387" s="22" t="s">
        <v>63</v>
      </c>
      <c r="V387" s="27"/>
    </row>
    <row r="388" spans="14:22" s="22" customFormat="1" ht="15" hidden="1" customHeight="1" x14ac:dyDescent="0.25">
      <c r="N388" s="22" t="str">
        <f t="shared" si="12"/>
        <v>ubiegam sięLubelskieMełgiew_PL314</v>
      </c>
      <c r="O388" s="22" t="s">
        <v>682</v>
      </c>
      <c r="P388" s="26" t="str">
        <f t="shared" si="11"/>
        <v>Mełgiew_PL314</v>
      </c>
      <c r="Q388" s="27" t="s">
        <v>866</v>
      </c>
      <c r="R388" s="27" t="s">
        <v>817</v>
      </c>
      <c r="S388" s="22">
        <v>5</v>
      </c>
      <c r="T388" s="22" t="s">
        <v>63</v>
      </c>
      <c r="V388" s="27"/>
    </row>
    <row r="389" spans="14:22" s="22" customFormat="1" ht="15" hidden="1" customHeight="1" x14ac:dyDescent="0.25">
      <c r="N389" s="22" t="str">
        <f t="shared" si="12"/>
        <v>ubiegam sięLubelskieMiączyn_PL312</v>
      </c>
      <c r="O389" s="22" t="s">
        <v>682</v>
      </c>
      <c r="P389" s="26" t="str">
        <f t="shared" si="11"/>
        <v>Miączyn_PL312</v>
      </c>
      <c r="Q389" s="27" t="s">
        <v>865</v>
      </c>
      <c r="R389" s="27" t="s">
        <v>778</v>
      </c>
      <c r="S389" s="22">
        <v>5</v>
      </c>
      <c r="T389" s="22" t="s">
        <v>63</v>
      </c>
      <c r="V389" s="27"/>
    </row>
    <row r="390" spans="14:22" s="22" customFormat="1" ht="15" hidden="1" customHeight="1" x14ac:dyDescent="0.25">
      <c r="N390" s="22" t="str">
        <f t="shared" si="12"/>
        <v>ubiegam sięLubelskieMichów_PL314</v>
      </c>
      <c r="O390" s="22" t="s">
        <v>682</v>
      </c>
      <c r="P390" s="26" t="str">
        <f t="shared" si="11"/>
        <v>Michów_PL314</v>
      </c>
      <c r="Q390" s="27" t="s">
        <v>866</v>
      </c>
      <c r="R390" s="27" t="s">
        <v>793</v>
      </c>
      <c r="S390" s="22">
        <v>5</v>
      </c>
      <c r="T390" s="22" t="s">
        <v>63</v>
      </c>
      <c r="V390" s="27"/>
    </row>
    <row r="391" spans="14:22" s="22" customFormat="1" ht="15" hidden="1" customHeight="1" x14ac:dyDescent="0.25">
      <c r="N391" s="22" t="str">
        <f t="shared" si="12"/>
        <v>ubiegam sięLubelskieMiędzyrzec Podlaski_PL311</v>
      </c>
      <c r="O391" s="22" t="s">
        <v>682</v>
      </c>
      <c r="P391" s="26" t="str">
        <f t="shared" si="11"/>
        <v>Międzyrzec Podlaski_PL311</v>
      </c>
      <c r="Q391" s="27" t="s">
        <v>864</v>
      </c>
      <c r="R391" s="27" t="s">
        <v>690</v>
      </c>
      <c r="S391" s="22">
        <v>5</v>
      </c>
      <c r="T391" s="22" t="s">
        <v>63</v>
      </c>
      <c r="V391" s="27"/>
    </row>
    <row r="392" spans="14:22" s="22" customFormat="1" ht="15" hidden="1" customHeight="1" x14ac:dyDescent="0.25">
      <c r="N392" s="22" t="str">
        <f t="shared" si="12"/>
        <v>ubiegam sięLubelskieMilanów_PL311</v>
      </c>
      <c r="O392" s="22" t="s">
        <v>682</v>
      </c>
      <c r="P392" s="26" t="str">
        <f t="shared" si="11"/>
        <v>Milanów_PL311</v>
      </c>
      <c r="Q392" s="27" t="s">
        <v>864</v>
      </c>
      <c r="R392" s="27" t="s">
        <v>702</v>
      </c>
      <c r="S392" s="22">
        <v>5</v>
      </c>
      <c r="T392" s="22" t="s">
        <v>63</v>
      </c>
      <c r="V392" s="27"/>
    </row>
    <row r="393" spans="14:22" s="22" customFormat="1" ht="15" hidden="1" customHeight="1" x14ac:dyDescent="0.25">
      <c r="N393" s="22" t="str">
        <f t="shared" si="12"/>
        <v>ubiegam sięLubelskieMilejów_PL314</v>
      </c>
      <c r="O393" s="22" t="s">
        <v>682</v>
      </c>
      <c r="P393" s="26" t="str">
        <f t="shared" si="11"/>
        <v>Milejów_PL314</v>
      </c>
      <c r="Q393" s="27" t="s">
        <v>866</v>
      </c>
      <c r="R393" s="27" t="s">
        <v>814</v>
      </c>
      <c r="S393" s="22">
        <v>5</v>
      </c>
      <c r="T393" s="22" t="s">
        <v>63</v>
      </c>
      <c r="V393" s="27"/>
    </row>
    <row r="394" spans="14:22" s="22" customFormat="1" ht="15" hidden="1" customHeight="1" x14ac:dyDescent="0.25">
      <c r="N394" s="22" t="str">
        <f t="shared" si="12"/>
        <v>ubiegam sięLubelskieMircze_PL312</v>
      </c>
      <c r="O394" s="22" t="s">
        <v>682</v>
      </c>
      <c r="P394" s="26" t="str">
        <f t="shared" si="11"/>
        <v>Mircze_PL312</v>
      </c>
      <c r="Q394" s="27" t="s">
        <v>865</v>
      </c>
      <c r="R394" s="27" t="s">
        <v>749</v>
      </c>
      <c r="S394" s="22">
        <v>5</v>
      </c>
      <c r="T394" s="22" t="s">
        <v>63</v>
      </c>
      <c r="V394" s="27"/>
    </row>
    <row r="395" spans="14:22" s="22" customFormat="1" ht="15" hidden="1" customHeight="1" x14ac:dyDescent="0.25">
      <c r="N395" s="22" t="str">
        <f t="shared" si="12"/>
        <v>ubiegam sięLubelskieModliborzyce_PL315</v>
      </c>
      <c r="O395" s="22" t="s">
        <v>682</v>
      </c>
      <c r="P395" s="26" t="str">
        <f t="shared" si="11"/>
        <v>Modliborzyce_PL315</v>
      </c>
      <c r="Q395" s="27" t="s">
        <v>867</v>
      </c>
      <c r="R395" s="27" t="s">
        <v>825</v>
      </c>
      <c r="S395" s="22">
        <v>5</v>
      </c>
      <c r="T395" s="22" t="s">
        <v>63</v>
      </c>
      <c r="V395" s="27"/>
    </row>
    <row r="396" spans="14:22" s="22" customFormat="1" ht="15" hidden="1" customHeight="1" x14ac:dyDescent="0.25">
      <c r="N396" s="22" t="str">
        <f t="shared" si="12"/>
        <v>ubiegam sięLubelskieNałęczów_PL315</v>
      </c>
      <c r="O396" s="22" t="s">
        <v>682</v>
      </c>
      <c r="P396" s="26" t="str">
        <f t="shared" si="11"/>
        <v>Nałęczów_PL315</v>
      </c>
      <c r="Q396" s="27" t="s">
        <v>867</v>
      </c>
      <c r="R396" s="27" t="s">
        <v>855</v>
      </c>
      <c r="S396" s="22">
        <v>5</v>
      </c>
      <c r="T396" s="22" t="s">
        <v>63</v>
      </c>
      <c r="V396" s="27"/>
    </row>
    <row r="397" spans="14:22" s="22" customFormat="1" ht="15" hidden="1" customHeight="1" x14ac:dyDescent="0.25">
      <c r="N397" s="22" t="str">
        <f t="shared" si="12"/>
        <v>ubiegam sięLubelskieNiedrzwica Duża_PL314</v>
      </c>
      <c r="O397" s="22" t="s">
        <v>682</v>
      </c>
      <c r="P397" s="26" t="str">
        <f t="shared" si="11"/>
        <v>Niedrzwica Duża_PL314</v>
      </c>
      <c r="Q397" s="27" t="s">
        <v>866</v>
      </c>
      <c r="R397" s="27" t="s">
        <v>806</v>
      </c>
      <c r="S397" s="22">
        <v>5</v>
      </c>
      <c r="T397" s="22" t="s">
        <v>63</v>
      </c>
      <c r="V397" s="27"/>
    </row>
    <row r="398" spans="14:22" s="22" customFormat="1" ht="15" hidden="1" customHeight="1" x14ac:dyDescent="0.25">
      <c r="N398" s="22" t="str">
        <f t="shared" si="12"/>
        <v>ubiegam sięLubelskieNiedźwiada_PL314</v>
      </c>
      <c r="O398" s="22" t="s">
        <v>682</v>
      </c>
      <c r="P398" s="26" t="str">
        <f t="shared" si="11"/>
        <v>Niedźwiada_PL314</v>
      </c>
      <c r="Q398" s="27" t="s">
        <v>866</v>
      </c>
      <c r="R398" s="27" t="s">
        <v>794</v>
      </c>
      <c r="S398" s="22">
        <v>5</v>
      </c>
      <c r="T398" s="22" t="s">
        <v>63</v>
      </c>
      <c r="V398" s="27"/>
    </row>
    <row r="399" spans="14:22" s="22" customFormat="1" ht="15" hidden="1" customHeight="1" x14ac:dyDescent="0.25">
      <c r="N399" s="22" t="str">
        <f t="shared" si="12"/>
        <v>ubiegam sięLubelskieNielisz_PL312</v>
      </c>
      <c r="O399" s="22" t="s">
        <v>682</v>
      </c>
      <c r="P399" s="26" t="str">
        <f t="shared" si="11"/>
        <v>Nielisz_PL312</v>
      </c>
      <c r="Q399" s="27" t="s">
        <v>865</v>
      </c>
      <c r="R399" s="27" t="s">
        <v>779</v>
      </c>
      <c r="S399" s="22">
        <v>5</v>
      </c>
      <c r="T399" s="22" t="s">
        <v>63</v>
      </c>
      <c r="V399" s="27"/>
    </row>
    <row r="400" spans="14:22" s="22" customFormat="1" ht="15" hidden="1" customHeight="1" x14ac:dyDescent="0.25">
      <c r="N400" s="22" t="str">
        <f t="shared" si="12"/>
        <v>ubiegam sięLubelskieNiemce_PL314</v>
      </c>
      <c r="O400" s="22" t="s">
        <v>682</v>
      </c>
      <c r="P400" s="26" t="str">
        <f t="shared" si="11"/>
        <v>Niemce_PL314</v>
      </c>
      <c r="Q400" s="27" t="s">
        <v>866</v>
      </c>
      <c r="R400" s="27" t="s">
        <v>807</v>
      </c>
      <c r="S400" s="22">
        <v>5</v>
      </c>
      <c r="T400" s="22" t="s">
        <v>63</v>
      </c>
      <c r="V400" s="27"/>
    </row>
    <row r="401" spans="14:22" s="22" customFormat="1" ht="15" hidden="1" customHeight="1" x14ac:dyDescent="0.25">
      <c r="N401" s="22" t="str">
        <f t="shared" si="12"/>
        <v>ubiegam sięLubelskieNowodwór_PL315</v>
      </c>
      <c r="O401" s="22" t="s">
        <v>682</v>
      </c>
      <c r="P401" s="26" t="str">
        <f t="shared" si="11"/>
        <v>Nowodwór_PL315</v>
      </c>
      <c r="Q401" s="27" t="s">
        <v>867</v>
      </c>
      <c r="R401" s="27" t="s">
        <v>860</v>
      </c>
      <c r="S401" s="22">
        <v>5</v>
      </c>
      <c r="T401" s="22" t="s">
        <v>63</v>
      </c>
      <c r="V401" s="27"/>
    </row>
    <row r="402" spans="14:22" s="22" customFormat="1" ht="15" hidden="1" customHeight="1" x14ac:dyDescent="0.25">
      <c r="N402" s="22" t="str">
        <f t="shared" si="12"/>
        <v>ubiegam sięLubelskieObsza_PL312</v>
      </c>
      <c r="O402" s="22" t="s">
        <v>682</v>
      </c>
      <c r="P402" s="26" t="str">
        <f t="shared" si="11"/>
        <v>Obsza_PL312</v>
      </c>
      <c r="Q402" s="27" t="s">
        <v>865</v>
      </c>
      <c r="R402" s="27" t="s">
        <v>728</v>
      </c>
      <c r="S402" s="22">
        <v>5</v>
      </c>
      <c r="T402" s="22" t="s">
        <v>63</v>
      </c>
      <c r="V402" s="27"/>
    </row>
    <row r="403" spans="14:22" s="22" customFormat="1" ht="15" hidden="1" customHeight="1" x14ac:dyDescent="0.25">
      <c r="N403" s="22" t="str">
        <f t="shared" si="12"/>
        <v>ubiegam sięLubelskieOpole Lubelskie_PL315</v>
      </c>
      <c r="O403" s="22" t="s">
        <v>682</v>
      </c>
      <c r="P403" s="26" t="str">
        <f t="shared" si="11"/>
        <v>Opole Lubelskie_PL315</v>
      </c>
      <c r="Q403" s="27" t="s">
        <v>867</v>
      </c>
      <c r="R403" s="27" t="s">
        <v>847</v>
      </c>
      <c r="S403" s="22">
        <v>5</v>
      </c>
      <c r="T403" s="22" t="s">
        <v>63</v>
      </c>
      <c r="V403" s="27"/>
    </row>
    <row r="404" spans="14:22" s="22" customFormat="1" ht="15" hidden="1" customHeight="1" x14ac:dyDescent="0.25">
      <c r="N404" s="22" t="str">
        <f t="shared" si="12"/>
        <v>ubiegam sięLubelskieOstrów Lubelski_PL314</v>
      </c>
      <c r="O404" s="22" t="s">
        <v>682</v>
      </c>
      <c r="P404" s="26" t="str">
        <f t="shared" si="11"/>
        <v>Ostrów Lubelski_PL314</v>
      </c>
      <c r="Q404" s="27" t="s">
        <v>866</v>
      </c>
      <c r="R404" s="27" t="s">
        <v>795</v>
      </c>
      <c r="S404" s="22">
        <v>5</v>
      </c>
      <c r="T404" s="22" t="s">
        <v>63</v>
      </c>
      <c r="V404" s="27"/>
    </row>
    <row r="405" spans="14:22" s="22" customFormat="1" ht="15" hidden="1" customHeight="1" x14ac:dyDescent="0.25">
      <c r="N405" s="22" t="str">
        <f t="shared" si="12"/>
        <v>ubiegam sięLubelskieOstrówek_PL314</v>
      </c>
      <c r="O405" s="22" t="s">
        <v>682</v>
      </c>
      <c r="P405" s="26" t="str">
        <f t="shared" si="11"/>
        <v>Ostrówek_PL314</v>
      </c>
      <c r="Q405" s="27" t="s">
        <v>866</v>
      </c>
      <c r="R405" s="27" t="s">
        <v>171</v>
      </c>
      <c r="S405" s="22">
        <v>5</v>
      </c>
      <c r="T405" s="22" t="s">
        <v>63</v>
      </c>
      <c r="V405" s="27"/>
    </row>
    <row r="406" spans="14:22" s="22" customFormat="1" ht="15" hidden="1" customHeight="1" x14ac:dyDescent="0.25">
      <c r="N406" s="22" t="str">
        <f t="shared" si="12"/>
        <v>ubiegam sięLubelskieParczew_PL311</v>
      </c>
      <c r="O406" s="22" t="s">
        <v>682</v>
      </c>
      <c r="P406" s="26" t="str">
        <f t="shared" si="11"/>
        <v>Parczew_PL311</v>
      </c>
      <c r="Q406" s="27" t="s">
        <v>864</v>
      </c>
      <c r="R406" s="27" t="s">
        <v>703</v>
      </c>
      <c r="S406" s="22">
        <v>5</v>
      </c>
      <c r="T406" s="22" t="s">
        <v>63</v>
      </c>
      <c r="V406" s="27"/>
    </row>
    <row r="407" spans="14:22" s="22" customFormat="1" ht="15" hidden="1" customHeight="1" x14ac:dyDescent="0.25">
      <c r="N407" s="22" t="str">
        <f t="shared" si="12"/>
        <v>ubiegam sięLubelskiePiaski_PL314</v>
      </c>
      <c r="O407" s="22" t="s">
        <v>682</v>
      </c>
      <c r="P407" s="26" t="str">
        <f t="shared" si="11"/>
        <v>Piaski_PL314</v>
      </c>
      <c r="Q407" s="27" t="s">
        <v>866</v>
      </c>
      <c r="R407" s="27" t="s">
        <v>818</v>
      </c>
      <c r="S407" s="22">
        <v>5</v>
      </c>
      <c r="T407" s="22" t="s">
        <v>63</v>
      </c>
      <c r="V407" s="27"/>
    </row>
    <row r="408" spans="14:22" s="22" customFormat="1" ht="15" hidden="1" customHeight="1" x14ac:dyDescent="0.25">
      <c r="N408" s="22" t="str">
        <f t="shared" si="12"/>
        <v>ubiegam sięLubelskiePiszczac_PL311</v>
      </c>
      <c r="O408" s="22" t="s">
        <v>682</v>
      </c>
      <c r="P408" s="26" t="str">
        <f t="shared" si="11"/>
        <v>Piszczac_PL311</v>
      </c>
      <c r="Q408" s="27" t="s">
        <v>864</v>
      </c>
      <c r="R408" s="27" t="s">
        <v>691</v>
      </c>
      <c r="S408" s="22">
        <v>5</v>
      </c>
      <c r="T408" s="22" t="s">
        <v>63</v>
      </c>
      <c r="V408" s="27"/>
    </row>
    <row r="409" spans="14:22" s="22" customFormat="1" ht="15" hidden="1" customHeight="1" x14ac:dyDescent="0.25">
      <c r="N409" s="22" t="str">
        <f t="shared" si="12"/>
        <v>ubiegam sięLubelskiePodedwórze_PL311</v>
      </c>
      <c r="O409" s="22" t="s">
        <v>682</v>
      </c>
      <c r="P409" s="26" t="str">
        <f t="shared" si="11"/>
        <v>Podedwórze_PL311</v>
      </c>
      <c r="Q409" s="27" t="s">
        <v>864</v>
      </c>
      <c r="R409" s="27" t="s">
        <v>704</v>
      </c>
      <c r="S409" s="22">
        <v>5</v>
      </c>
      <c r="T409" s="22" t="s">
        <v>63</v>
      </c>
      <c r="V409" s="27"/>
    </row>
    <row r="410" spans="14:22" s="22" customFormat="1" ht="15" hidden="1" customHeight="1" x14ac:dyDescent="0.25">
      <c r="N410" s="22" t="str">
        <f t="shared" si="12"/>
        <v>ubiegam sięLubelskiePoniatowa_PL315</v>
      </c>
      <c r="O410" s="22" t="s">
        <v>682</v>
      </c>
      <c r="P410" s="26" t="str">
        <f t="shared" si="11"/>
        <v>Poniatowa_PL315</v>
      </c>
      <c r="Q410" s="27" t="s">
        <v>867</v>
      </c>
      <c r="R410" s="27" t="s">
        <v>848</v>
      </c>
      <c r="S410" s="22">
        <v>5</v>
      </c>
      <c r="T410" s="22" t="s">
        <v>63</v>
      </c>
      <c r="V410" s="27"/>
    </row>
    <row r="411" spans="14:22" s="22" customFormat="1" ht="15" hidden="1" customHeight="1" x14ac:dyDescent="0.25">
      <c r="N411" s="22" t="str">
        <f t="shared" si="12"/>
        <v>ubiegam sięLubelskiePotok Górny_PL312</v>
      </c>
      <c r="O411" s="22" t="s">
        <v>682</v>
      </c>
      <c r="P411" s="26" t="str">
        <f t="shared" si="11"/>
        <v>Potok Górny_PL312</v>
      </c>
      <c r="Q411" s="27" t="s">
        <v>865</v>
      </c>
      <c r="R411" s="27" t="s">
        <v>729</v>
      </c>
      <c r="S411" s="22">
        <v>5</v>
      </c>
      <c r="T411" s="22" t="s">
        <v>63</v>
      </c>
      <c r="V411" s="27"/>
    </row>
    <row r="412" spans="14:22" s="22" customFormat="1" ht="15" hidden="1" customHeight="1" x14ac:dyDescent="0.25">
      <c r="N412" s="22" t="str">
        <f t="shared" si="12"/>
        <v>ubiegam sięLubelskiePotok Wielki_PL315</v>
      </c>
      <c r="O412" s="22" t="s">
        <v>682</v>
      </c>
      <c r="P412" s="26" t="str">
        <f t="shared" si="11"/>
        <v>Potok Wielki_PL315</v>
      </c>
      <c r="Q412" s="27" t="s">
        <v>867</v>
      </c>
      <c r="R412" s="27" t="s">
        <v>826</v>
      </c>
      <c r="S412" s="22">
        <v>5</v>
      </c>
      <c r="T412" s="22" t="s">
        <v>63</v>
      </c>
      <c r="V412" s="27"/>
    </row>
    <row r="413" spans="14:22" s="22" customFormat="1" ht="15" hidden="1" customHeight="1" x14ac:dyDescent="0.25">
      <c r="N413" s="22" t="str">
        <f t="shared" si="12"/>
        <v>ubiegam sięLubelskiePuchaczów_PL314</v>
      </c>
      <c r="O413" s="22" t="s">
        <v>682</v>
      </c>
      <c r="P413" s="26" t="str">
        <f t="shared" si="11"/>
        <v>Puchaczów_PL314</v>
      </c>
      <c r="Q413" s="27" t="s">
        <v>866</v>
      </c>
      <c r="R413" s="27" t="s">
        <v>815</v>
      </c>
      <c r="S413" s="22">
        <v>5</v>
      </c>
      <c r="T413" s="22" t="s">
        <v>63</v>
      </c>
      <c r="V413" s="27"/>
    </row>
    <row r="414" spans="14:22" s="22" customFormat="1" ht="15" hidden="1" customHeight="1" x14ac:dyDescent="0.25">
      <c r="N414" s="22" t="str">
        <f t="shared" si="12"/>
        <v>ubiegam sięLubelskiePuławy_PL315</v>
      </c>
      <c r="O414" s="22" t="s">
        <v>682</v>
      </c>
      <c r="P414" s="26" t="str">
        <f t="shared" si="11"/>
        <v>Puławy_PL315</v>
      </c>
      <c r="Q414" s="27" t="s">
        <v>867</v>
      </c>
      <c r="R414" s="27" t="s">
        <v>856</v>
      </c>
      <c r="S414" s="22">
        <v>5</v>
      </c>
      <c r="T414" s="22" t="s">
        <v>63</v>
      </c>
      <c r="V414" s="27"/>
    </row>
    <row r="415" spans="14:22" s="22" customFormat="1" ht="15" hidden="1" customHeight="1" x14ac:dyDescent="0.25">
      <c r="N415" s="22" t="str">
        <f t="shared" si="12"/>
        <v>ubiegam sięLubelskieRachanie_PL312</v>
      </c>
      <c r="O415" s="22" t="s">
        <v>682</v>
      </c>
      <c r="P415" s="26" t="str">
        <f t="shared" si="11"/>
        <v>Rachanie_PL312</v>
      </c>
      <c r="Q415" s="27" t="s">
        <v>865</v>
      </c>
      <c r="R415" s="27" t="s">
        <v>766</v>
      </c>
      <c r="S415" s="22">
        <v>5</v>
      </c>
      <c r="T415" s="22" t="s">
        <v>63</v>
      </c>
      <c r="V415" s="27"/>
    </row>
    <row r="416" spans="14:22" s="22" customFormat="1" ht="15" hidden="1" customHeight="1" x14ac:dyDescent="0.25">
      <c r="N416" s="22" t="str">
        <f t="shared" si="12"/>
        <v>ubiegam sięLubelskieRadecznica_PL312</v>
      </c>
      <c r="O416" s="22" t="s">
        <v>682</v>
      </c>
      <c r="P416" s="26" t="str">
        <f t="shared" si="11"/>
        <v>Radecznica_PL312</v>
      </c>
      <c r="Q416" s="27" t="s">
        <v>865</v>
      </c>
      <c r="R416" s="27" t="s">
        <v>780</v>
      </c>
      <c r="S416" s="22">
        <v>5</v>
      </c>
      <c r="T416" s="22" t="s">
        <v>63</v>
      </c>
      <c r="V416" s="27"/>
    </row>
    <row r="417" spans="14:22" s="22" customFormat="1" ht="15" hidden="1" customHeight="1" x14ac:dyDescent="0.25">
      <c r="N417" s="22" t="str">
        <f t="shared" si="12"/>
        <v>ubiegam sięLubelskieRadzyń Podlaski_PL311</v>
      </c>
      <c r="O417" s="22" t="s">
        <v>682</v>
      </c>
      <c r="P417" s="26" t="str">
        <f t="shared" si="11"/>
        <v>Radzyń Podlaski_PL311</v>
      </c>
      <c r="Q417" s="27" t="s">
        <v>864</v>
      </c>
      <c r="R417" s="27" t="s">
        <v>711</v>
      </c>
      <c r="S417" s="22">
        <v>5</v>
      </c>
      <c r="T417" s="22" t="s">
        <v>63</v>
      </c>
      <c r="V417" s="27"/>
    </row>
    <row r="418" spans="14:22" s="22" customFormat="1" ht="15" hidden="1" customHeight="1" x14ac:dyDescent="0.25">
      <c r="N418" s="22" t="str">
        <f t="shared" si="12"/>
        <v>ubiegam sięLubelskieRejowiec Fabryczny_PL312</v>
      </c>
      <c r="O418" s="22" t="s">
        <v>682</v>
      </c>
      <c r="P418" s="26" t="str">
        <f t="shared" si="11"/>
        <v>Rejowiec Fabryczny_PL312</v>
      </c>
      <c r="Q418" s="27" t="s">
        <v>865</v>
      </c>
      <c r="R418" s="27" t="s">
        <v>733</v>
      </c>
      <c r="S418" s="22">
        <v>5</v>
      </c>
      <c r="T418" s="22" t="s">
        <v>63</v>
      </c>
      <c r="V418" s="27"/>
    </row>
    <row r="419" spans="14:22" s="22" customFormat="1" ht="15" hidden="1" customHeight="1" x14ac:dyDescent="0.25">
      <c r="N419" s="22" t="str">
        <f t="shared" si="12"/>
        <v>ubiegam sięLubelskieRejowiec Fabryczny_PL312</v>
      </c>
      <c r="O419" s="22" t="s">
        <v>682</v>
      </c>
      <c r="P419" s="26" t="str">
        <f t="shared" si="11"/>
        <v>Rejowiec Fabryczny_PL312</v>
      </c>
      <c r="Q419" s="27" t="s">
        <v>865</v>
      </c>
      <c r="R419" s="27" t="s">
        <v>733</v>
      </c>
      <c r="S419" s="22">
        <v>5</v>
      </c>
      <c r="T419" s="22" t="s">
        <v>63</v>
      </c>
      <c r="V419" s="27"/>
    </row>
    <row r="420" spans="14:22" s="22" customFormat="1" ht="15" hidden="1" customHeight="1" x14ac:dyDescent="0.25">
      <c r="N420" s="22" t="str">
        <f t="shared" si="12"/>
        <v>ubiegam sięLubelskieRejowiec_PL312</v>
      </c>
      <c r="O420" s="22" t="s">
        <v>682</v>
      </c>
      <c r="P420" s="26" t="str">
        <f t="shared" si="11"/>
        <v>Rejowiec_PL312</v>
      </c>
      <c r="Q420" s="27" t="s">
        <v>865</v>
      </c>
      <c r="R420" s="27" t="s">
        <v>745</v>
      </c>
      <c r="S420" s="22">
        <v>5</v>
      </c>
      <c r="T420" s="22" t="s">
        <v>63</v>
      </c>
      <c r="V420" s="27"/>
    </row>
    <row r="421" spans="14:22" s="22" customFormat="1" ht="15" hidden="1" customHeight="1" x14ac:dyDescent="0.25">
      <c r="N421" s="22" t="str">
        <f t="shared" si="12"/>
        <v>ubiegam sięLubelskieRokitno_PL311</v>
      </c>
      <c r="O421" s="22" t="s">
        <v>682</v>
      </c>
      <c r="P421" s="26" t="str">
        <f t="shared" si="11"/>
        <v>Rokitno_PL311</v>
      </c>
      <c r="Q421" s="27" t="s">
        <v>864</v>
      </c>
      <c r="R421" s="27" t="s">
        <v>692</v>
      </c>
      <c r="S421" s="22">
        <v>5</v>
      </c>
      <c r="T421" s="22" t="s">
        <v>63</v>
      </c>
      <c r="V421" s="27"/>
    </row>
    <row r="422" spans="14:22" s="22" customFormat="1" ht="15" hidden="1" customHeight="1" x14ac:dyDescent="0.25">
      <c r="N422" s="22" t="str">
        <f t="shared" si="12"/>
        <v>ubiegam sięLubelskieRossosz_PL311</v>
      </c>
      <c r="O422" s="22" t="s">
        <v>682</v>
      </c>
      <c r="P422" s="26" t="str">
        <f t="shared" si="11"/>
        <v>Rossosz_PL311</v>
      </c>
      <c r="Q422" s="27" t="s">
        <v>864</v>
      </c>
      <c r="R422" s="27" t="s">
        <v>693</v>
      </c>
      <c r="S422" s="22">
        <v>5</v>
      </c>
      <c r="T422" s="22" t="s">
        <v>63</v>
      </c>
      <c r="V422" s="27"/>
    </row>
    <row r="423" spans="14:22" s="22" customFormat="1" ht="15" hidden="1" customHeight="1" x14ac:dyDescent="0.25">
      <c r="N423" s="22" t="str">
        <f t="shared" si="12"/>
        <v>ubiegam sięLubelskieRuda-Huta_PL312</v>
      </c>
      <c r="O423" s="22" t="s">
        <v>682</v>
      </c>
      <c r="P423" s="26" t="str">
        <f t="shared" si="11"/>
        <v>Ruda-Huta_PL312</v>
      </c>
      <c r="Q423" s="27" t="s">
        <v>865</v>
      </c>
      <c r="R423" s="27" t="s">
        <v>740</v>
      </c>
      <c r="S423" s="22">
        <v>5</v>
      </c>
      <c r="T423" s="22" t="s">
        <v>63</v>
      </c>
      <c r="V423" s="27"/>
    </row>
    <row r="424" spans="14:22" s="22" customFormat="1" ht="15" hidden="1" customHeight="1" x14ac:dyDescent="0.25">
      <c r="N424" s="22" t="str">
        <f t="shared" si="12"/>
        <v>ubiegam sięLubelskieRudnik_PL312</v>
      </c>
      <c r="O424" s="22" t="s">
        <v>682</v>
      </c>
      <c r="P424" s="26" t="str">
        <f t="shared" si="11"/>
        <v>Rudnik_PL312</v>
      </c>
      <c r="Q424" s="27" t="s">
        <v>865</v>
      </c>
      <c r="R424" s="27" t="s">
        <v>659</v>
      </c>
      <c r="S424" s="22">
        <v>5</v>
      </c>
      <c r="T424" s="22" t="s">
        <v>63</v>
      </c>
      <c r="V424" s="27"/>
    </row>
    <row r="425" spans="14:22" s="22" customFormat="1" ht="15" hidden="1" customHeight="1" x14ac:dyDescent="0.25">
      <c r="N425" s="22" t="str">
        <f t="shared" si="12"/>
        <v>ubiegam sięLubelskieRybczewice_PL314</v>
      </c>
      <c r="O425" s="22" t="s">
        <v>682</v>
      </c>
      <c r="P425" s="26" t="str">
        <f t="shared" si="11"/>
        <v>Rybczewice_PL314</v>
      </c>
      <c r="Q425" s="27" t="s">
        <v>866</v>
      </c>
      <c r="R425" s="27" t="s">
        <v>819</v>
      </c>
      <c r="S425" s="22">
        <v>5</v>
      </c>
      <c r="T425" s="22" t="s">
        <v>63</v>
      </c>
      <c r="V425" s="27"/>
    </row>
    <row r="426" spans="14:22" s="22" customFormat="1" ht="15" hidden="1" customHeight="1" x14ac:dyDescent="0.25">
      <c r="N426" s="22" t="str">
        <f t="shared" si="12"/>
        <v>ubiegam sięLubelskieRyki_PL315</v>
      </c>
      <c r="O426" s="22" t="s">
        <v>682</v>
      </c>
      <c r="P426" s="26" t="str">
        <f t="shared" si="11"/>
        <v>Ryki_PL315</v>
      </c>
      <c r="Q426" s="27" t="s">
        <v>867</v>
      </c>
      <c r="R426" s="27" t="s">
        <v>861</v>
      </c>
      <c r="S426" s="22">
        <v>5</v>
      </c>
      <c r="T426" s="22" t="s">
        <v>63</v>
      </c>
      <c r="V426" s="27"/>
    </row>
    <row r="427" spans="14:22" s="22" customFormat="1" ht="15" hidden="1" customHeight="1" x14ac:dyDescent="0.25">
      <c r="N427" s="22" t="str">
        <f t="shared" si="12"/>
        <v>ubiegam sięLubelskieSawin_PL312</v>
      </c>
      <c r="O427" s="22" t="s">
        <v>682</v>
      </c>
      <c r="P427" s="26" t="str">
        <f t="shared" si="11"/>
        <v>Sawin_PL312</v>
      </c>
      <c r="Q427" s="27" t="s">
        <v>865</v>
      </c>
      <c r="R427" s="27" t="s">
        <v>741</v>
      </c>
      <c r="S427" s="22">
        <v>5</v>
      </c>
      <c r="T427" s="22" t="s">
        <v>63</v>
      </c>
      <c r="V427" s="27"/>
    </row>
    <row r="428" spans="14:22" s="22" customFormat="1" ht="15" hidden="1" customHeight="1" x14ac:dyDescent="0.25">
      <c r="N428" s="22" t="str">
        <f t="shared" si="12"/>
        <v>ubiegam sięLubelskieSerniki_PL314</v>
      </c>
      <c r="O428" s="22" t="s">
        <v>682</v>
      </c>
      <c r="P428" s="26" t="str">
        <f t="shared" si="11"/>
        <v>Serniki_PL314</v>
      </c>
      <c r="Q428" s="27" t="s">
        <v>866</v>
      </c>
      <c r="R428" s="27" t="s">
        <v>796</v>
      </c>
      <c r="S428" s="22">
        <v>5</v>
      </c>
      <c r="T428" s="22" t="s">
        <v>63</v>
      </c>
      <c r="V428" s="27"/>
    </row>
    <row r="429" spans="14:22" s="22" customFormat="1" ht="15" hidden="1" customHeight="1" x14ac:dyDescent="0.25">
      <c r="N429" s="22" t="str">
        <f t="shared" si="12"/>
        <v>ubiegam sięLubelskieSerokomla_PL315</v>
      </c>
      <c r="O429" s="22" t="s">
        <v>682</v>
      </c>
      <c r="P429" s="26" t="str">
        <f t="shared" si="11"/>
        <v>Serokomla_PL315</v>
      </c>
      <c r="Q429" s="27" t="s">
        <v>867</v>
      </c>
      <c r="R429" s="27" t="s">
        <v>838</v>
      </c>
      <c r="S429" s="22">
        <v>5</v>
      </c>
      <c r="T429" s="22" t="s">
        <v>63</v>
      </c>
      <c r="V429" s="27"/>
    </row>
    <row r="430" spans="14:22" s="22" customFormat="1" ht="15" hidden="1" customHeight="1" x14ac:dyDescent="0.25">
      <c r="N430" s="22" t="str">
        <f t="shared" si="12"/>
        <v>ubiegam sięLubelskieSiedliszcze_PL312</v>
      </c>
      <c r="O430" s="22" t="s">
        <v>682</v>
      </c>
      <c r="P430" s="26" t="str">
        <f t="shared" si="11"/>
        <v>Siedliszcze_PL312</v>
      </c>
      <c r="Q430" s="27" t="s">
        <v>865</v>
      </c>
      <c r="R430" s="27" t="s">
        <v>742</v>
      </c>
      <c r="S430" s="22">
        <v>5</v>
      </c>
      <c r="T430" s="22" t="s">
        <v>63</v>
      </c>
      <c r="V430" s="27"/>
    </row>
    <row r="431" spans="14:22" s="22" customFormat="1" ht="15" hidden="1" customHeight="1" x14ac:dyDescent="0.25">
      <c r="N431" s="22" t="str">
        <f t="shared" si="12"/>
        <v>ubiegam sięLubelskieSiemień_PL311</v>
      </c>
      <c r="O431" s="22" t="s">
        <v>682</v>
      </c>
      <c r="P431" s="26" t="str">
        <f t="shared" si="11"/>
        <v>Siemień_PL311</v>
      </c>
      <c r="Q431" s="27" t="s">
        <v>864</v>
      </c>
      <c r="R431" s="27" t="s">
        <v>705</v>
      </c>
      <c r="S431" s="22">
        <v>5</v>
      </c>
      <c r="T431" s="22" t="s">
        <v>63</v>
      </c>
      <c r="V431" s="27"/>
    </row>
    <row r="432" spans="14:22" s="22" customFormat="1" ht="15" hidden="1" customHeight="1" x14ac:dyDescent="0.25">
      <c r="N432" s="22" t="str">
        <f t="shared" si="12"/>
        <v>ubiegam sięLubelskieSiennica Różana_PL312</v>
      </c>
      <c r="O432" s="22" t="s">
        <v>682</v>
      </c>
      <c r="P432" s="26" t="str">
        <f t="shared" si="11"/>
        <v>Siennica Różana_PL312</v>
      </c>
      <c r="Q432" s="27" t="s">
        <v>865</v>
      </c>
      <c r="R432" s="27" t="s">
        <v>759</v>
      </c>
      <c r="S432" s="22">
        <v>5</v>
      </c>
      <c r="T432" s="22" t="s">
        <v>63</v>
      </c>
      <c r="V432" s="27"/>
    </row>
    <row r="433" spans="14:22" s="22" customFormat="1" ht="15" hidden="1" customHeight="1" x14ac:dyDescent="0.25">
      <c r="N433" s="22" t="str">
        <f t="shared" si="12"/>
        <v>ubiegam sięLubelskieSitno_PL312</v>
      </c>
      <c r="O433" s="22" t="s">
        <v>682</v>
      </c>
      <c r="P433" s="26" t="str">
        <f t="shared" si="11"/>
        <v>Sitno_PL312</v>
      </c>
      <c r="Q433" s="27" t="s">
        <v>865</v>
      </c>
      <c r="R433" s="27" t="s">
        <v>781</v>
      </c>
      <c r="S433" s="22">
        <v>5</v>
      </c>
      <c r="T433" s="22" t="s">
        <v>63</v>
      </c>
      <c r="V433" s="27"/>
    </row>
    <row r="434" spans="14:22" s="22" customFormat="1" ht="15" hidden="1" customHeight="1" x14ac:dyDescent="0.25">
      <c r="N434" s="22" t="str">
        <f t="shared" si="12"/>
        <v>ubiegam sięLubelskieSkierbieszów_PL312</v>
      </c>
      <c r="O434" s="22" t="s">
        <v>682</v>
      </c>
      <c r="P434" s="26" t="str">
        <f t="shared" si="11"/>
        <v>Skierbieszów_PL312</v>
      </c>
      <c r="Q434" s="27" t="s">
        <v>865</v>
      </c>
      <c r="R434" s="27" t="s">
        <v>782</v>
      </c>
      <c r="S434" s="22">
        <v>5</v>
      </c>
      <c r="T434" s="22" t="s">
        <v>63</v>
      </c>
      <c r="V434" s="27"/>
    </row>
    <row r="435" spans="14:22" s="22" customFormat="1" ht="15" hidden="1" customHeight="1" x14ac:dyDescent="0.25">
      <c r="N435" s="22" t="str">
        <f t="shared" si="12"/>
        <v>ubiegam sięLubelskieSławatycze_PL311</v>
      </c>
      <c r="O435" s="22" t="s">
        <v>682</v>
      </c>
      <c r="P435" s="26" t="str">
        <f t="shared" ref="P435:P498" si="13">R435&amp;Q435</f>
        <v>Sławatycze_PL311</v>
      </c>
      <c r="Q435" s="27" t="s">
        <v>864</v>
      </c>
      <c r="R435" s="27" t="s">
        <v>694</v>
      </c>
      <c r="S435" s="22">
        <v>5</v>
      </c>
      <c r="T435" s="22" t="s">
        <v>63</v>
      </c>
      <c r="V435" s="27"/>
    </row>
    <row r="436" spans="14:22" s="22" customFormat="1" ht="15" hidden="1" customHeight="1" x14ac:dyDescent="0.25">
      <c r="N436" s="22" t="str">
        <f t="shared" ref="N436:N499" si="14">T436&amp;O436&amp;P436</f>
        <v>ubiegam sięLubelskieSosnowica_PL311</v>
      </c>
      <c r="O436" s="22" t="s">
        <v>682</v>
      </c>
      <c r="P436" s="26" t="str">
        <f t="shared" si="13"/>
        <v>Sosnowica_PL311</v>
      </c>
      <c r="Q436" s="27" t="s">
        <v>864</v>
      </c>
      <c r="R436" s="27" t="s">
        <v>706</v>
      </c>
      <c r="S436" s="22">
        <v>5</v>
      </c>
      <c r="T436" s="22" t="s">
        <v>63</v>
      </c>
      <c r="V436" s="27"/>
    </row>
    <row r="437" spans="14:22" s="22" customFormat="1" ht="15" hidden="1" customHeight="1" x14ac:dyDescent="0.25">
      <c r="N437" s="22" t="str">
        <f t="shared" si="14"/>
        <v>ubiegam sięLubelskieSosnówka_PL311</v>
      </c>
      <c r="O437" s="22" t="s">
        <v>682</v>
      </c>
      <c r="P437" s="26" t="str">
        <f t="shared" si="13"/>
        <v>Sosnówka_PL311</v>
      </c>
      <c r="Q437" s="27" t="s">
        <v>864</v>
      </c>
      <c r="R437" s="27" t="s">
        <v>695</v>
      </c>
      <c r="S437" s="22">
        <v>5</v>
      </c>
      <c r="T437" s="22" t="s">
        <v>63</v>
      </c>
      <c r="V437" s="27"/>
    </row>
    <row r="438" spans="14:22" s="22" customFormat="1" ht="15" hidden="1" customHeight="1" x14ac:dyDescent="0.25">
      <c r="N438" s="22" t="str">
        <f t="shared" si="14"/>
        <v>ubiegam sięLubelskieSpiczyn_PL314</v>
      </c>
      <c r="O438" s="22" t="s">
        <v>682</v>
      </c>
      <c r="P438" s="26" t="str">
        <f t="shared" si="13"/>
        <v>Spiczyn_PL314</v>
      </c>
      <c r="Q438" s="27" t="s">
        <v>866</v>
      </c>
      <c r="R438" s="27" t="s">
        <v>816</v>
      </c>
      <c r="S438" s="22">
        <v>5</v>
      </c>
      <c r="T438" s="22" t="s">
        <v>63</v>
      </c>
      <c r="V438" s="27"/>
    </row>
    <row r="439" spans="14:22" s="22" customFormat="1" ht="15" hidden="1" customHeight="1" x14ac:dyDescent="0.25">
      <c r="N439" s="22" t="str">
        <f t="shared" si="14"/>
        <v>ubiegam sięLubelskieStanin_PL315</v>
      </c>
      <c r="O439" s="22" t="s">
        <v>682</v>
      </c>
      <c r="P439" s="26" t="str">
        <f t="shared" si="13"/>
        <v>Stanin_PL315</v>
      </c>
      <c r="Q439" s="27" t="s">
        <v>867</v>
      </c>
      <c r="R439" s="27" t="s">
        <v>839</v>
      </c>
      <c r="S439" s="22">
        <v>5</v>
      </c>
      <c r="T439" s="22" t="s">
        <v>63</v>
      </c>
      <c r="V439" s="27"/>
    </row>
    <row r="440" spans="14:22" s="22" customFormat="1" ht="15" hidden="1" customHeight="1" x14ac:dyDescent="0.25">
      <c r="N440" s="22" t="str">
        <f t="shared" si="14"/>
        <v>ubiegam sięLubelskieStary Brus_PL311</v>
      </c>
      <c r="O440" s="22" t="s">
        <v>682</v>
      </c>
      <c r="P440" s="26" t="str">
        <f t="shared" si="13"/>
        <v>Stary Brus_PL311</v>
      </c>
      <c r="Q440" s="27" t="s">
        <v>864</v>
      </c>
      <c r="R440" s="27" t="s">
        <v>716</v>
      </c>
      <c r="S440" s="22">
        <v>5</v>
      </c>
      <c r="T440" s="22" t="s">
        <v>63</v>
      </c>
      <c r="V440" s="27"/>
    </row>
    <row r="441" spans="14:22" s="22" customFormat="1" ht="15" hidden="1" customHeight="1" x14ac:dyDescent="0.25">
      <c r="N441" s="22" t="str">
        <f t="shared" si="14"/>
        <v>ubiegam sięLubelskieStary Zamość_PL312</v>
      </c>
      <c r="O441" s="22" t="s">
        <v>682</v>
      </c>
      <c r="P441" s="26" t="str">
        <f t="shared" si="13"/>
        <v>Stary Zamość_PL312</v>
      </c>
      <c r="Q441" s="27" t="s">
        <v>865</v>
      </c>
      <c r="R441" s="27" t="s">
        <v>783</v>
      </c>
      <c r="S441" s="22">
        <v>5</v>
      </c>
      <c r="T441" s="22" t="s">
        <v>63</v>
      </c>
      <c r="V441" s="27"/>
    </row>
    <row r="442" spans="14:22" s="22" customFormat="1" ht="15" hidden="1" customHeight="1" x14ac:dyDescent="0.25">
      <c r="N442" s="22" t="str">
        <f t="shared" si="14"/>
        <v>ubiegam sięLubelskieStężyca_PL315</v>
      </c>
      <c r="O442" s="22" t="s">
        <v>682</v>
      </c>
      <c r="P442" s="26" t="str">
        <f t="shared" si="13"/>
        <v>Stężyca_PL315</v>
      </c>
      <c r="Q442" s="27" t="s">
        <v>867</v>
      </c>
      <c r="R442" s="27" t="s">
        <v>862</v>
      </c>
      <c r="S442" s="22">
        <v>5</v>
      </c>
      <c r="T442" s="22" t="s">
        <v>63</v>
      </c>
      <c r="V442" s="27"/>
    </row>
    <row r="443" spans="14:22" s="22" customFormat="1" ht="15" hidden="1" customHeight="1" x14ac:dyDescent="0.25">
      <c r="N443" s="22" t="str">
        <f t="shared" si="14"/>
        <v>ubiegam sięLubelskieStoczek Łukowski_PL315</v>
      </c>
      <c r="O443" s="22" t="s">
        <v>682</v>
      </c>
      <c r="P443" s="26" t="str">
        <f t="shared" si="13"/>
        <v>Stoczek Łukowski_PL315</v>
      </c>
      <c r="Q443" s="27" t="s">
        <v>867</v>
      </c>
      <c r="R443" s="27" t="s">
        <v>835</v>
      </c>
      <c r="S443" s="22">
        <v>5</v>
      </c>
      <c r="T443" s="22" t="s">
        <v>63</v>
      </c>
      <c r="V443" s="27"/>
    </row>
    <row r="444" spans="14:22" s="22" customFormat="1" ht="15" hidden="1" customHeight="1" x14ac:dyDescent="0.25">
      <c r="N444" s="22" t="str">
        <f t="shared" si="14"/>
        <v>ubiegam sięLubelskieStoczek Łukowski_PL315</v>
      </c>
      <c r="O444" s="22" t="s">
        <v>682</v>
      </c>
      <c r="P444" s="26" t="str">
        <f t="shared" si="13"/>
        <v>Stoczek Łukowski_PL315</v>
      </c>
      <c r="Q444" s="27" t="s">
        <v>867</v>
      </c>
      <c r="R444" s="27" t="s">
        <v>835</v>
      </c>
      <c r="S444" s="22">
        <v>5</v>
      </c>
      <c r="T444" s="22" t="s">
        <v>63</v>
      </c>
      <c r="V444" s="27"/>
    </row>
    <row r="445" spans="14:22" s="22" customFormat="1" ht="15" hidden="1" customHeight="1" x14ac:dyDescent="0.25">
      <c r="N445" s="22" t="str">
        <f t="shared" si="14"/>
        <v>ubiegam sięLubelskieStrzyżewice_PL314</v>
      </c>
      <c r="O445" s="22" t="s">
        <v>682</v>
      </c>
      <c r="P445" s="26" t="str">
        <f t="shared" si="13"/>
        <v>Strzyżewice_PL314</v>
      </c>
      <c r="Q445" s="27" t="s">
        <v>866</v>
      </c>
      <c r="R445" s="27" t="s">
        <v>808</v>
      </c>
      <c r="S445" s="22">
        <v>5</v>
      </c>
      <c r="T445" s="22" t="s">
        <v>63</v>
      </c>
      <c r="V445" s="27"/>
    </row>
    <row r="446" spans="14:22" s="22" customFormat="1" ht="15" hidden="1" customHeight="1" x14ac:dyDescent="0.25">
      <c r="N446" s="22" t="str">
        <f t="shared" si="14"/>
        <v>ubiegam sięLubelskieSułów_PL312</v>
      </c>
      <c r="O446" s="22" t="s">
        <v>682</v>
      </c>
      <c r="P446" s="26" t="str">
        <f t="shared" si="13"/>
        <v>Sułów_PL312</v>
      </c>
      <c r="Q446" s="27" t="s">
        <v>865</v>
      </c>
      <c r="R446" s="27" t="s">
        <v>784</v>
      </c>
      <c r="S446" s="22">
        <v>5</v>
      </c>
      <c r="T446" s="22" t="s">
        <v>63</v>
      </c>
      <c r="V446" s="27"/>
    </row>
    <row r="447" spans="14:22" s="22" customFormat="1" ht="15" hidden="1" customHeight="1" x14ac:dyDescent="0.25">
      <c r="N447" s="22" t="str">
        <f t="shared" si="14"/>
        <v>ubiegam sięLubelskieSusiec_PL312</v>
      </c>
      <c r="O447" s="22" t="s">
        <v>682</v>
      </c>
      <c r="P447" s="26" t="str">
        <f t="shared" si="13"/>
        <v>Susiec_PL312</v>
      </c>
      <c r="Q447" s="27" t="s">
        <v>865</v>
      </c>
      <c r="R447" s="27" t="s">
        <v>767</v>
      </c>
      <c r="S447" s="22">
        <v>5</v>
      </c>
      <c r="T447" s="22" t="s">
        <v>63</v>
      </c>
      <c r="V447" s="27"/>
    </row>
    <row r="448" spans="14:22" s="22" customFormat="1" ht="15" hidden="1" customHeight="1" x14ac:dyDescent="0.25">
      <c r="N448" s="22" t="str">
        <f t="shared" si="14"/>
        <v>ubiegam sięLubelskieSzastarka_PL315</v>
      </c>
      <c r="O448" s="22" t="s">
        <v>682</v>
      </c>
      <c r="P448" s="26" t="str">
        <f t="shared" si="13"/>
        <v>Szastarka_PL315</v>
      </c>
      <c r="Q448" s="27" t="s">
        <v>867</v>
      </c>
      <c r="R448" s="27" t="s">
        <v>830</v>
      </c>
      <c r="S448" s="22">
        <v>5</v>
      </c>
      <c r="T448" s="22" t="s">
        <v>63</v>
      </c>
    </row>
    <row r="449" spans="14:20" s="22" customFormat="1" ht="15" hidden="1" customHeight="1" x14ac:dyDescent="0.25">
      <c r="N449" s="22" t="str">
        <f t="shared" si="14"/>
        <v>ubiegam sięLubelskieTarnawatka_PL312</v>
      </c>
      <c r="O449" s="22" t="s">
        <v>682</v>
      </c>
      <c r="P449" s="26" t="str">
        <f t="shared" si="13"/>
        <v>Tarnawatka_PL312</v>
      </c>
      <c r="Q449" s="27" t="s">
        <v>865</v>
      </c>
      <c r="R449" s="27" t="s">
        <v>768</v>
      </c>
      <c r="S449" s="22">
        <v>5</v>
      </c>
      <c r="T449" s="22" t="s">
        <v>63</v>
      </c>
    </row>
    <row r="450" spans="14:20" s="22" customFormat="1" ht="15" hidden="1" customHeight="1" x14ac:dyDescent="0.25">
      <c r="N450" s="22" t="str">
        <f t="shared" si="14"/>
        <v>ubiegam sięLubelskieTarnogród_PL312</v>
      </c>
      <c r="O450" s="22" t="s">
        <v>682</v>
      </c>
      <c r="P450" s="26" t="str">
        <f t="shared" si="13"/>
        <v>Tarnogród_PL312</v>
      </c>
      <c r="Q450" s="27" t="s">
        <v>865</v>
      </c>
      <c r="R450" s="27" t="s">
        <v>730</v>
      </c>
      <c r="S450" s="22">
        <v>5</v>
      </c>
      <c r="T450" s="22" t="s">
        <v>63</v>
      </c>
    </row>
    <row r="451" spans="14:20" s="22" customFormat="1" ht="15" hidden="1" customHeight="1" x14ac:dyDescent="0.25">
      <c r="N451" s="22" t="str">
        <f t="shared" si="14"/>
        <v>ubiegam sięLubelskieTelatyn_PL312</v>
      </c>
      <c r="O451" s="22" t="s">
        <v>682</v>
      </c>
      <c r="P451" s="26" t="str">
        <f t="shared" si="13"/>
        <v>Telatyn_PL312</v>
      </c>
      <c r="Q451" s="27" t="s">
        <v>865</v>
      </c>
      <c r="R451" s="27" t="s">
        <v>769</v>
      </c>
      <c r="S451" s="22">
        <v>5</v>
      </c>
      <c r="T451" s="22" t="s">
        <v>63</v>
      </c>
    </row>
    <row r="452" spans="14:20" s="22" customFormat="1" ht="15" hidden="1" customHeight="1" x14ac:dyDescent="0.25">
      <c r="N452" s="22" t="str">
        <f t="shared" si="14"/>
        <v>ubiegam sięLubelskieTerespol_PL311</v>
      </c>
      <c r="O452" s="22" t="s">
        <v>682</v>
      </c>
      <c r="P452" s="26" t="str">
        <f t="shared" si="13"/>
        <v>Terespol_PL311</v>
      </c>
      <c r="Q452" s="27" t="s">
        <v>864</v>
      </c>
      <c r="R452" s="27" t="s">
        <v>696</v>
      </c>
      <c r="S452" s="22">
        <v>5</v>
      </c>
      <c r="T452" s="22" t="s">
        <v>63</v>
      </c>
    </row>
    <row r="453" spans="14:20" s="22" customFormat="1" ht="15" hidden="1" customHeight="1" x14ac:dyDescent="0.25">
      <c r="N453" s="22" t="str">
        <f t="shared" si="14"/>
        <v>ubiegam sięLubelskieTereszpol_PL312</v>
      </c>
      <c r="O453" s="22" t="s">
        <v>682</v>
      </c>
      <c r="P453" s="26" t="str">
        <f t="shared" si="13"/>
        <v>Tereszpol_PL312</v>
      </c>
      <c r="Q453" s="27" t="s">
        <v>865</v>
      </c>
      <c r="R453" s="27" t="s">
        <v>731</v>
      </c>
      <c r="S453" s="22">
        <v>5</v>
      </c>
      <c r="T453" s="22" t="s">
        <v>63</v>
      </c>
    </row>
    <row r="454" spans="14:20" s="22" customFormat="1" ht="15" hidden="1" customHeight="1" x14ac:dyDescent="0.25">
      <c r="N454" s="22" t="str">
        <f t="shared" si="14"/>
        <v>ubiegam sięLubelskieTomaszów Lubelski_PL312</v>
      </c>
      <c r="O454" s="22" t="s">
        <v>682</v>
      </c>
      <c r="P454" s="26" t="str">
        <f t="shared" si="13"/>
        <v>Tomaszów Lubelski_PL312</v>
      </c>
      <c r="Q454" s="27" t="s">
        <v>865</v>
      </c>
      <c r="R454" s="27" t="s">
        <v>770</v>
      </c>
      <c r="S454" s="22">
        <v>5</v>
      </c>
      <c r="T454" s="22" t="s">
        <v>63</v>
      </c>
    </row>
    <row r="455" spans="14:20" s="22" customFormat="1" ht="15" hidden="1" customHeight="1" x14ac:dyDescent="0.25">
      <c r="N455" s="22" t="str">
        <f t="shared" si="14"/>
        <v>ubiegam sięLubelskieTrawniki_PL314</v>
      </c>
      <c r="O455" s="22" t="s">
        <v>682</v>
      </c>
      <c r="P455" s="26" t="str">
        <f t="shared" si="13"/>
        <v>Trawniki_PL314</v>
      </c>
      <c r="Q455" s="27" t="s">
        <v>866</v>
      </c>
      <c r="R455" s="27" t="s">
        <v>820</v>
      </c>
      <c r="S455" s="22">
        <v>5</v>
      </c>
      <c r="T455" s="22" t="s">
        <v>63</v>
      </c>
    </row>
    <row r="456" spans="14:20" s="22" customFormat="1" ht="15" hidden="1" customHeight="1" x14ac:dyDescent="0.25">
      <c r="N456" s="22" t="str">
        <f t="shared" si="14"/>
        <v>ubiegam sięLubelskieTrzebieszów_PL315</v>
      </c>
      <c r="O456" s="22" t="s">
        <v>682</v>
      </c>
      <c r="P456" s="26" t="str">
        <f t="shared" si="13"/>
        <v>Trzebieszów_PL315</v>
      </c>
      <c r="Q456" s="27" t="s">
        <v>867</v>
      </c>
      <c r="R456" s="27" t="s">
        <v>840</v>
      </c>
      <c r="S456" s="22">
        <v>5</v>
      </c>
      <c r="T456" s="22" t="s">
        <v>63</v>
      </c>
    </row>
    <row r="457" spans="14:20" s="22" customFormat="1" ht="15" hidden="1" customHeight="1" x14ac:dyDescent="0.25">
      <c r="N457" s="22" t="str">
        <f t="shared" si="14"/>
        <v>ubiegam sięLubelskieTrzeszczany_PL312</v>
      </c>
      <c r="O457" s="22" t="s">
        <v>682</v>
      </c>
      <c r="P457" s="26" t="str">
        <f t="shared" si="13"/>
        <v>Trzeszczany_PL312</v>
      </c>
      <c r="Q457" s="27" t="s">
        <v>865</v>
      </c>
      <c r="R457" s="27" t="s">
        <v>750</v>
      </c>
      <c r="S457" s="22">
        <v>5</v>
      </c>
      <c r="T457" s="22" t="s">
        <v>63</v>
      </c>
    </row>
    <row r="458" spans="14:20" s="22" customFormat="1" ht="15" hidden="1" customHeight="1" x14ac:dyDescent="0.25">
      <c r="N458" s="22" t="str">
        <f t="shared" si="14"/>
        <v>ubiegam sięLubelskieTrzydnik Duży_PL315</v>
      </c>
      <c r="O458" s="22" t="s">
        <v>682</v>
      </c>
      <c r="P458" s="26" t="str">
        <f t="shared" si="13"/>
        <v>Trzydnik Duży_PL315</v>
      </c>
      <c r="Q458" s="27" t="s">
        <v>867</v>
      </c>
      <c r="R458" s="27" t="s">
        <v>831</v>
      </c>
      <c r="S458" s="22">
        <v>5</v>
      </c>
      <c r="T458" s="22" t="s">
        <v>63</v>
      </c>
    </row>
    <row r="459" spans="14:20" s="22" customFormat="1" ht="15" hidden="1" customHeight="1" x14ac:dyDescent="0.25">
      <c r="N459" s="22" t="str">
        <f t="shared" si="14"/>
        <v>ubiegam sięLubelskieTuczna_PL311</v>
      </c>
      <c r="O459" s="22" t="s">
        <v>682</v>
      </c>
      <c r="P459" s="26" t="str">
        <f t="shared" si="13"/>
        <v>Tuczna_PL311</v>
      </c>
      <c r="Q459" s="27" t="s">
        <v>864</v>
      </c>
      <c r="R459" s="27" t="s">
        <v>697</v>
      </c>
      <c r="S459" s="22">
        <v>5</v>
      </c>
      <c r="T459" s="22" t="s">
        <v>63</v>
      </c>
    </row>
    <row r="460" spans="14:20" s="22" customFormat="1" ht="15" hidden="1" customHeight="1" x14ac:dyDescent="0.25">
      <c r="N460" s="22" t="str">
        <f t="shared" si="14"/>
        <v>ubiegam sięLubelskieTurobin_PL312</v>
      </c>
      <c r="O460" s="22" t="s">
        <v>682</v>
      </c>
      <c r="P460" s="26" t="str">
        <f t="shared" si="13"/>
        <v>Turobin_PL312</v>
      </c>
      <c r="Q460" s="27" t="s">
        <v>865</v>
      </c>
      <c r="R460" s="27" t="s">
        <v>732</v>
      </c>
      <c r="S460" s="22">
        <v>5</v>
      </c>
      <c r="T460" s="22" t="s">
        <v>63</v>
      </c>
    </row>
    <row r="461" spans="14:20" s="22" customFormat="1" ht="15" hidden="1" customHeight="1" x14ac:dyDescent="0.25">
      <c r="N461" s="22" t="str">
        <f t="shared" si="14"/>
        <v>ubiegam sięLubelskieTyszowce_PL312</v>
      </c>
      <c r="O461" s="22" t="s">
        <v>682</v>
      </c>
      <c r="P461" s="26" t="str">
        <f t="shared" si="13"/>
        <v>Tyszowce_PL312</v>
      </c>
      <c r="Q461" s="27" t="s">
        <v>865</v>
      </c>
      <c r="R461" s="27" t="s">
        <v>771</v>
      </c>
      <c r="S461" s="22">
        <v>5</v>
      </c>
      <c r="T461" s="22" t="s">
        <v>63</v>
      </c>
    </row>
    <row r="462" spans="14:20" s="22" customFormat="1" ht="15" hidden="1" customHeight="1" x14ac:dyDescent="0.25">
      <c r="N462" s="22" t="str">
        <f t="shared" si="14"/>
        <v>ubiegam sięLubelskieUchanie_PL312</v>
      </c>
      <c r="O462" s="22" t="s">
        <v>682</v>
      </c>
      <c r="P462" s="26" t="str">
        <f t="shared" si="13"/>
        <v>Uchanie_PL312</v>
      </c>
      <c r="Q462" s="27" t="s">
        <v>865</v>
      </c>
      <c r="R462" s="27" t="s">
        <v>751</v>
      </c>
      <c r="S462" s="22">
        <v>5</v>
      </c>
      <c r="T462" s="22" t="s">
        <v>63</v>
      </c>
    </row>
    <row r="463" spans="14:20" s="22" customFormat="1" ht="15" hidden="1" customHeight="1" x14ac:dyDescent="0.25">
      <c r="N463" s="22" t="str">
        <f t="shared" si="14"/>
        <v>ubiegam sięLubelskieUlan-Majorat_PL311</v>
      </c>
      <c r="O463" s="22" t="s">
        <v>682</v>
      </c>
      <c r="P463" s="26" t="str">
        <f t="shared" si="13"/>
        <v>Ulan-Majorat_PL311</v>
      </c>
      <c r="Q463" s="27" t="s">
        <v>864</v>
      </c>
      <c r="R463" s="27" t="s">
        <v>712</v>
      </c>
      <c r="S463" s="22">
        <v>5</v>
      </c>
      <c r="T463" s="22" t="s">
        <v>63</v>
      </c>
    </row>
    <row r="464" spans="14:20" s="22" customFormat="1" ht="15" hidden="1" customHeight="1" x14ac:dyDescent="0.25">
      <c r="N464" s="22" t="str">
        <f t="shared" si="14"/>
        <v>ubiegam sięLubelskieUlhówek_PL312</v>
      </c>
      <c r="O464" s="22" t="s">
        <v>682</v>
      </c>
      <c r="P464" s="26" t="str">
        <f t="shared" si="13"/>
        <v>Ulhówek_PL312</v>
      </c>
      <c r="Q464" s="27" t="s">
        <v>865</v>
      </c>
      <c r="R464" s="27" t="s">
        <v>772</v>
      </c>
      <c r="S464" s="22">
        <v>5</v>
      </c>
      <c r="T464" s="22" t="s">
        <v>63</v>
      </c>
    </row>
    <row r="465" spans="14:20" s="22" customFormat="1" ht="15" hidden="1" customHeight="1" x14ac:dyDescent="0.25">
      <c r="N465" s="22" t="str">
        <f t="shared" si="14"/>
        <v>ubiegam sięLubelskieUłęż_PL315</v>
      </c>
      <c r="O465" s="22" t="s">
        <v>682</v>
      </c>
      <c r="P465" s="26" t="str">
        <f t="shared" si="13"/>
        <v>Ułęż_PL315</v>
      </c>
      <c r="Q465" s="27" t="s">
        <v>867</v>
      </c>
      <c r="R465" s="27" t="s">
        <v>863</v>
      </c>
      <c r="S465" s="22">
        <v>5</v>
      </c>
      <c r="T465" s="22" t="s">
        <v>63</v>
      </c>
    </row>
    <row r="466" spans="14:20" s="22" customFormat="1" ht="15" hidden="1" customHeight="1" x14ac:dyDescent="0.25">
      <c r="N466" s="22" t="str">
        <f t="shared" si="14"/>
        <v>ubiegam sięLubelskieUrszulin_PL311</v>
      </c>
      <c r="O466" s="22" t="s">
        <v>682</v>
      </c>
      <c r="P466" s="26" t="str">
        <f t="shared" si="13"/>
        <v>Urszulin_PL311</v>
      </c>
      <c r="Q466" s="27" t="s">
        <v>864</v>
      </c>
      <c r="R466" s="27" t="s">
        <v>717</v>
      </c>
      <c r="S466" s="22">
        <v>5</v>
      </c>
      <c r="T466" s="22" t="s">
        <v>63</v>
      </c>
    </row>
    <row r="467" spans="14:20" s="22" customFormat="1" ht="15" hidden="1" customHeight="1" x14ac:dyDescent="0.25">
      <c r="N467" s="22" t="str">
        <f t="shared" si="14"/>
        <v>ubiegam sięLubelskieUrzędów_PL315</v>
      </c>
      <c r="O467" s="22" t="s">
        <v>682</v>
      </c>
      <c r="P467" s="26" t="str">
        <f t="shared" si="13"/>
        <v>Urzędów_PL315</v>
      </c>
      <c r="Q467" s="27" t="s">
        <v>867</v>
      </c>
      <c r="R467" s="27" t="s">
        <v>832</v>
      </c>
      <c r="S467" s="22">
        <v>5</v>
      </c>
      <c r="T467" s="22" t="s">
        <v>63</v>
      </c>
    </row>
    <row r="468" spans="14:20" s="22" customFormat="1" ht="15" hidden="1" customHeight="1" x14ac:dyDescent="0.25">
      <c r="N468" s="22" t="str">
        <f t="shared" si="14"/>
        <v>ubiegam sięLubelskieUścimów_PL314</v>
      </c>
      <c r="O468" s="22" t="s">
        <v>682</v>
      </c>
      <c r="P468" s="26" t="str">
        <f t="shared" si="13"/>
        <v>Uścimów_PL314</v>
      </c>
      <c r="Q468" s="27" t="s">
        <v>866</v>
      </c>
      <c r="R468" s="27" t="s">
        <v>797</v>
      </c>
      <c r="S468" s="22">
        <v>5</v>
      </c>
      <c r="T468" s="22" t="s">
        <v>63</v>
      </c>
    </row>
    <row r="469" spans="14:20" s="22" customFormat="1" ht="15" hidden="1" customHeight="1" x14ac:dyDescent="0.25">
      <c r="N469" s="22" t="str">
        <f t="shared" si="14"/>
        <v>ubiegam sięLubelskieWąwolnica_PL315</v>
      </c>
      <c r="O469" s="22" t="s">
        <v>682</v>
      </c>
      <c r="P469" s="26" t="str">
        <f t="shared" si="13"/>
        <v>Wąwolnica_PL315</v>
      </c>
      <c r="Q469" s="27" t="s">
        <v>867</v>
      </c>
      <c r="R469" s="27" t="s">
        <v>857</v>
      </c>
      <c r="S469" s="22">
        <v>5</v>
      </c>
      <c r="T469" s="22" t="s">
        <v>63</v>
      </c>
    </row>
    <row r="470" spans="14:20" s="22" customFormat="1" ht="15" hidden="1" customHeight="1" x14ac:dyDescent="0.25">
      <c r="N470" s="22" t="str">
        <f t="shared" si="14"/>
        <v>ubiegam sięLubelskieWerbkowice_PL312</v>
      </c>
      <c r="O470" s="22" t="s">
        <v>682</v>
      </c>
      <c r="P470" s="26" t="str">
        <f t="shared" si="13"/>
        <v>Werbkowice_PL312</v>
      </c>
      <c r="Q470" s="27" t="s">
        <v>865</v>
      </c>
      <c r="R470" s="27" t="s">
        <v>752</v>
      </c>
      <c r="S470" s="22">
        <v>5</v>
      </c>
      <c r="T470" s="22" t="s">
        <v>63</v>
      </c>
    </row>
    <row r="471" spans="14:20" s="22" customFormat="1" ht="15" hidden="1" customHeight="1" x14ac:dyDescent="0.25">
      <c r="N471" s="22" t="str">
        <f t="shared" si="14"/>
        <v>ubiegam sięLubelskieWierzbica_PL312</v>
      </c>
      <c r="O471" s="22" t="s">
        <v>682</v>
      </c>
      <c r="P471" s="26" t="str">
        <f t="shared" si="13"/>
        <v>Wierzbica_PL312</v>
      </c>
      <c r="Q471" s="27" t="s">
        <v>865</v>
      </c>
      <c r="R471" s="27" t="s">
        <v>400</v>
      </c>
      <c r="S471" s="22">
        <v>5</v>
      </c>
      <c r="T471" s="22" t="s">
        <v>63</v>
      </c>
    </row>
    <row r="472" spans="14:20" s="22" customFormat="1" ht="15" hidden="1" customHeight="1" x14ac:dyDescent="0.25">
      <c r="N472" s="22" t="str">
        <f t="shared" si="14"/>
        <v>ubiegam sięLubelskieWilkołaz_PL315</v>
      </c>
      <c r="O472" s="22" t="s">
        <v>682</v>
      </c>
      <c r="P472" s="26" t="str">
        <f t="shared" si="13"/>
        <v>Wilkołaz_PL315</v>
      </c>
      <c r="Q472" s="27" t="s">
        <v>867</v>
      </c>
      <c r="R472" s="27" t="s">
        <v>833</v>
      </c>
      <c r="S472" s="22">
        <v>5</v>
      </c>
      <c r="T472" s="22" t="s">
        <v>63</v>
      </c>
    </row>
    <row r="473" spans="14:20" s="22" customFormat="1" ht="15" hidden="1" customHeight="1" x14ac:dyDescent="0.25">
      <c r="N473" s="22" t="str">
        <f t="shared" si="14"/>
        <v>ubiegam sięLubelskieWilków_PL315</v>
      </c>
      <c r="O473" s="22" t="s">
        <v>682</v>
      </c>
      <c r="P473" s="26" t="str">
        <f t="shared" si="13"/>
        <v>Wilków_PL315</v>
      </c>
      <c r="Q473" s="27" t="s">
        <v>867</v>
      </c>
      <c r="R473" s="27" t="s">
        <v>849</v>
      </c>
      <c r="S473" s="22">
        <v>5</v>
      </c>
      <c r="T473" s="22" t="s">
        <v>63</v>
      </c>
    </row>
    <row r="474" spans="14:20" s="22" customFormat="1" ht="15" hidden="1" customHeight="1" x14ac:dyDescent="0.25">
      <c r="N474" s="22" t="str">
        <f t="shared" si="14"/>
        <v>ubiegam sięLubelskieWisznice_PL311</v>
      </c>
      <c r="O474" s="22" t="s">
        <v>682</v>
      </c>
      <c r="P474" s="26" t="str">
        <f t="shared" si="13"/>
        <v>Wisznice_PL311</v>
      </c>
      <c r="Q474" s="27" t="s">
        <v>864</v>
      </c>
      <c r="R474" s="27" t="s">
        <v>698</v>
      </c>
      <c r="S474" s="22">
        <v>5</v>
      </c>
      <c r="T474" s="22" t="s">
        <v>63</v>
      </c>
    </row>
    <row r="475" spans="14:20" s="22" customFormat="1" ht="15" hidden="1" customHeight="1" x14ac:dyDescent="0.25">
      <c r="N475" s="22" t="str">
        <f t="shared" si="14"/>
        <v>ubiegam sięLubelskieWłodawa_PL311</v>
      </c>
      <c r="O475" s="22" t="s">
        <v>682</v>
      </c>
      <c r="P475" s="26" t="str">
        <f t="shared" si="13"/>
        <v>Włodawa_PL311</v>
      </c>
      <c r="Q475" s="27" t="s">
        <v>864</v>
      </c>
      <c r="R475" s="27" t="s">
        <v>718</v>
      </c>
      <c r="S475" s="22">
        <v>5</v>
      </c>
      <c r="T475" s="22" t="s">
        <v>63</v>
      </c>
    </row>
    <row r="476" spans="14:20" s="22" customFormat="1" ht="15" hidden="1" customHeight="1" x14ac:dyDescent="0.25">
      <c r="N476" s="22" t="str">
        <f t="shared" si="14"/>
        <v>ubiegam sięLubelskieWohyń_PL311</v>
      </c>
      <c r="O476" s="22" t="s">
        <v>682</v>
      </c>
      <c r="P476" s="26" t="str">
        <f t="shared" si="13"/>
        <v>Wohyń_PL311</v>
      </c>
      <c r="Q476" s="27" t="s">
        <v>864</v>
      </c>
      <c r="R476" s="27" t="s">
        <v>713</v>
      </c>
      <c r="S476" s="22">
        <v>5</v>
      </c>
      <c r="T476" s="22" t="s">
        <v>63</v>
      </c>
    </row>
    <row r="477" spans="14:20" s="22" customFormat="1" ht="15" hidden="1" customHeight="1" x14ac:dyDescent="0.25">
      <c r="N477" s="22" t="str">
        <f t="shared" si="14"/>
        <v>ubiegam sięLubelskieWojciechów_PL314</v>
      </c>
      <c r="O477" s="22" t="s">
        <v>682</v>
      </c>
      <c r="P477" s="26" t="str">
        <f t="shared" si="13"/>
        <v>Wojciechów_PL314</v>
      </c>
      <c r="Q477" s="27" t="s">
        <v>866</v>
      </c>
      <c r="R477" s="27" t="s">
        <v>809</v>
      </c>
      <c r="S477" s="22">
        <v>5</v>
      </c>
      <c r="T477" s="22" t="s">
        <v>63</v>
      </c>
    </row>
    <row r="478" spans="14:20" s="22" customFormat="1" ht="15" hidden="1" customHeight="1" x14ac:dyDescent="0.25">
      <c r="N478" s="22" t="str">
        <f t="shared" si="14"/>
        <v>ubiegam sięLubelskieWojcieszków_PL315</v>
      </c>
      <c r="O478" s="22" t="s">
        <v>682</v>
      </c>
      <c r="P478" s="26" t="str">
        <f t="shared" si="13"/>
        <v>Wojcieszków_PL315</v>
      </c>
      <c r="Q478" s="27" t="s">
        <v>867</v>
      </c>
      <c r="R478" s="27" t="s">
        <v>841</v>
      </c>
      <c r="S478" s="22">
        <v>5</v>
      </c>
      <c r="T478" s="22" t="s">
        <v>63</v>
      </c>
    </row>
    <row r="479" spans="14:20" s="22" customFormat="1" ht="15" hidden="1" customHeight="1" x14ac:dyDescent="0.25">
      <c r="N479" s="22" t="str">
        <f t="shared" si="14"/>
        <v>ubiegam sięLubelskieWojsławice_PL312</v>
      </c>
      <c r="O479" s="22" t="s">
        <v>682</v>
      </c>
      <c r="P479" s="26" t="str">
        <f t="shared" si="13"/>
        <v>Wojsławice_PL312</v>
      </c>
      <c r="Q479" s="27" t="s">
        <v>865</v>
      </c>
      <c r="R479" s="27" t="s">
        <v>743</v>
      </c>
      <c r="S479" s="22">
        <v>5</v>
      </c>
      <c r="T479" s="22" t="s">
        <v>63</v>
      </c>
    </row>
    <row r="480" spans="14:20" s="22" customFormat="1" ht="15" hidden="1" customHeight="1" x14ac:dyDescent="0.25">
      <c r="N480" s="22" t="str">
        <f t="shared" si="14"/>
        <v>ubiegam sięLubelskieWola Mysłowska_PL315</v>
      </c>
      <c r="O480" s="22" t="s">
        <v>682</v>
      </c>
      <c r="P480" s="26" t="str">
        <f t="shared" si="13"/>
        <v>Wola Mysłowska_PL315</v>
      </c>
      <c r="Q480" s="27" t="s">
        <v>867</v>
      </c>
      <c r="R480" s="27" t="s">
        <v>842</v>
      </c>
      <c r="S480" s="22">
        <v>5</v>
      </c>
      <c r="T480" s="22" t="s">
        <v>63</v>
      </c>
    </row>
    <row r="481" spans="14:20" s="22" customFormat="1" ht="15" hidden="1" customHeight="1" x14ac:dyDescent="0.25">
      <c r="N481" s="22" t="str">
        <f t="shared" si="14"/>
        <v>ubiegam sięLubelskieWola Uhruska_PL311</v>
      </c>
      <c r="O481" s="22" t="s">
        <v>682</v>
      </c>
      <c r="P481" s="26" t="str">
        <f t="shared" si="13"/>
        <v>Wola Uhruska_PL311</v>
      </c>
      <c r="Q481" s="27" t="s">
        <v>864</v>
      </c>
      <c r="R481" s="27" t="s">
        <v>719</v>
      </c>
      <c r="S481" s="22">
        <v>5</v>
      </c>
      <c r="T481" s="22" t="s">
        <v>63</v>
      </c>
    </row>
    <row r="482" spans="14:20" s="22" customFormat="1" ht="15" hidden="1" customHeight="1" x14ac:dyDescent="0.25">
      <c r="N482" s="22" t="str">
        <f t="shared" si="14"/>
        <v>ubiegam sięLubelskieWólka_PL314</v>
      </c>
      <c r="O482" s="22" t="s">
        <v>682</v>
      </c>
      <c r="P482" s="26" t="str">
        <f t="shared" si="13"/>
        <v>Wólka_PL314</v>
      </c>
      <c r="Q482" s="27" t="s">
        <v>866</v>
      </c>
      <c r="R482" s="27" t="s">
        <v>810</v>
      </c>
      <c r="S482" s="22">
        <v>5</v>
      </c>
      <c r="T482" s="22" t="s">
        <v>63</v>
      </c>
    </row>
    <row r="483" spans="14:20" s="22" customFormat="1" ht="15" hidden="1" customHeight="1" x14ac:dyDescent="0.25">
      <c r="N483" s="22" t="str">
        <f t="shared" si="14"/>
        <v>ubiegam sięLubelskieWyryki_PL311</v>
      </c>
      <c r="O483" s="22" t="s">
        <v>682</v>
      </c>
      <c r="P483" s="26" t="str">
        <f t="shared" si="13"/>
        <v>Wyryki_PL311</v>
      </c>
      <c r="Q483" s="27" t="s">
        <v>864</v>
      </c>
      <c r="R483" s="27" t="s">
        <v>720</v>
      </c>
      <c r="S483" s="22">
        <v>5</v>
      </c>
      <c r="T483" s="22" t="s">
        <v>63</v>
      </c>
    </row>
    <row r="484" spans="14:20" s="22" customFormat="1" ht="15" hidden="1" customHeight="1" x14ac:dyDescent="0.25">
      <c r="N484" s="22" t="str">
        <f t="shared" si="14"/>
        <v>ubiegam sięLubelskieWysokie_PL314</v>
      </c>
      <c r="O484" s="22" t="s">
        <v>682</v>
      </c>
      <c r="P484" s="26" t="str">
        <f t="shared" si="13"/>
        <v>Wysokie_PL314</v>
      </c>
      <c r="Q484" s="27" t="s">
        <v>866</v>
      </c>
      <c r="R484" s="27" t="s">
        <v>811</v>
      </c>
      <c r="S484" s="22">
        <v>5</v>
      </c>
      <c r="T484" s="22" t="s">
        <v>63</v>
      </c>
    </row>
    <row r="485" spans="14:20" s="22" customFormat="1" ht="15" hidden="1" customHeight="1" x14ac:dyDescent="0.25">
      <c r="N485" s="22" t="str">
        <f t="shared" si="14"/>
        <v>ubiegam sięLubelskieZakrzew_PL314</v>
      </c>
      <c r="O485" s="22" t="s">
        <v>682</v>
      </c>
      <c r="P485" s="26" t="str">
        <f t="shared" si="13"/>
        <v>Zakrzew_PL314</v>
      </c>
      <c r="Q485" s="27" t="s">
        <v>866</v>
      </c>
      <c r="R485" s="27" t="s">
        <v>402</v>
      </c>
      <c r="S485" s="22">
        <v>5</v>
      </c>
      <c r="T485" s="22" t="s">
        <v>63</v>
      </c>
    </row>
    <row r="486" spans="14:20" s="22" customFormat="1" ht="15" hidden="1" customHeight="1" x14ac:dyDescent="0.25">
      <c r="N486" s="22" t="str">
        <f t="shared" si="14"/>
        <v>ubiegam sięLubelskieZakrzówek_PL315</v>
      </c>
      <c r="O486" s="22" t="s">
        <v>682</v>
      </c>
      <c r="P486" s="26" t="str">
        <f t="shared" si="13"/>
        <v>Zakrzówek_PL315</v>
      </c>
      <c r="Q486" s="27" t="s">
        <v>867</v>
      </c>
      <c r="R486" s="27" t="s">
        <v>834</v>
      </c>
      <c r="S486" s="22">
        <v>5</v>
      </c>
      <c r="T486" s="22" t="s">
        <v>63</v>
      </c>
    </row>
    <row r="487" spans="14:20" s="22" customFormat="1" ht="15" hidden="1" customHeight="1" x14ac:dyDescent="0.25">
      <c r="N487" s="22" t="str">
        <f t="shared" si="14"/>
        <v>ubiegam sięLubelskieZalesie_PL311</v>
      </c>
      <c r="O487" s="22" t="s">
        <v>682</v>
      </c>
      <c r="P487" s="26" t="str">
        <f t="shared" si="13"/>
        <v>Zalesie_PL311</v>
      </c>
      <c r="Q487" s="27" t="s">
        <v>864</v>
      </c>
      <c r="R487" s="27" t="s">
        <v>699</v>
      </c>
      <c r="S487" s="22">
        <v>5</v>
      </c>
      <c r="T487" s="22" t="s">
        <v>63</v>
      </c>
    </row>
    <row r="488" spans="14:20" s="22" customFormat="1" ht="15" hidden="1" customHeight="1" x14ac:dyDescent="0.25">
      <c r="N488" s="22" t="str">
        <f t="shared" si="14"/>
        <v>ubiegam sięLubelskieZamość_PL312</v>
      </c>
      <c r="O488" s="22" t="s">
        <v>682</v>
      </c>
      <c r="P488" s="26" t="str">
        <f t="shared" si="13"/>
        <v>Zamość_PL312</v>
      </c>
      <c r="Q488" s="27" t="s">
        <v>865</v>
      </c>
      <c r="R488" s="27" t="s">
        <v>785</v>
      </c>
      <c r="S488" s="22">
        <v>5</v>
      </c>
      <c r="T488" s="22" t="s">
        <v>63</v>
      </c>
    </row>
    <row r="489" spans="14:20" s="22" customFormat="1" ht="15" hidden="1" customHeight="1" x14ac:dyDescent="0.25">
      <c r="N489" s="22" t="str">
        <f t="shared" si="14"/>
        <v>ubiegam sięLubelskieZwierzyniec_PL312</v>
      </c>
      <c r="O489" s="22" t="s">
        <v>682</v>
      </c>
      <c r="P489" s="26" t="str">
        <f t="shared" si="13"/>
        <v>Zwierzyniec_PL312</v>
      </c>
      <c r="Q489" s="27" t="s">
        <v>865</v>
      </c>
      <c r="R489" s="27" t="s">
        <v>786</v>
      </c>
      <c r="S489" s="22">
        <v>5</v>
      </c>
      <c r="T489" s="22" t="s">
        <v>63</v>
      </c>
    </row>
    <row r="490" spans="14:20" s="22" customFormat="1" ht="15" hidden="1" customHeight="1" x14ac:dyDescent="0.25">
      <c r="N490" s="22" t="str">
        <f t="shared" si="14"/>
        <v>ubiegam sięLubelskieŻmudź_PL312</v>
      </c>
      <c r="O490" s="22" t="s">
        <v>682</v>
      </c>
      <c r="P490" s="26" t="str">
        <f t="shared" si="13"/>
        <v>Żmudź_PL312</v>
      </c>
      <c r="Q490" s="27" t="s">
        <v>865</v>
      </c>
      <c r="R490" s="27" t="s">
        <v>744</v>
      </c>
      <c r="S490" s="22">
        <v>5</v>
      </c>
      <c r="T490" s="22" t="s">
        <v>63</v>
      </c>
    </row>
    <row r="491" spans="14:20" s="22" customFormat="1" ht="15" hidden="1" customHeight="1" x14ac:dyDescent="0.25">
      <c r="N491" s="22" t="str">
        <f t="shared" si="14"/>
        <v>ubiegam sięLubelskieŻółkiewka_PL312</v>
      </c>
      <c r="O491" s="22" t="s">
        <v>682</v>
      </c>
      <c r="P491" s="26" t="str">
        <f t="shared" si="13"/>
        <v>Żółkiewka_PL312</v>
      </c>
      <c r="Q491" s="27" t="s">
        <v>865</v>
      </c>
      <c r="R491" s="27" t="s">
        <v>760</v>
      </c>
      <c r="S491" s="22">
        <v>5</v>
      </c>
      <c r="T491" s="22" t="s">
        <v>63</v>
      </c>
    </row>
    <row r="492" spans="14:20" s="22" customFormat="1" ht="15" hidden="1" customHeight="1" x14ac:dyDescent="0.25">
      <c r="N492" s="22" t="str">
        <f t="shared" si="14"/>
        <v>ubiegam sięLubelskieŻyrzyn_PL315</v>
      </c>
      <c r="O492" s="22" t="s">
        <v>682</v>
      </c>
      <c r="P492" s="26" t="str">
        <f t="shared" si="13"/>
        <v>Żyrzyn_PL315</v>
      </c>
      <c r="Q492" s="27" t="s">
        <v>867</v>
      </c>
      <c r="R492" s="27" t="s">
        <v>858</v>
      </c>
      <c r="S492" s="22">
        <v>5</v>
      </c>
      <c r="T492" s="22" t="s">
        <v>63</v>
      </c>
    </row>
    <row r="493" spans="14:20" s="22" customFormat="1" ht="15" hidden="1" customHeight="1" x14ac:dyDescent="0.25">
      <c r="N493" s="22" t="str">
        <f t="shared" si="14"/>
        <v>ubiegam sięLubuskieBabimost_PL432</v>
      </c>
      <c r="O493" s="22" t="s">
        <v>1457</v>
      </c>
      <c r="P493" s="26" t="str">
        <f t="shared" si="13"/>
        <v>Babimost_PL432</v>
      </c>
      <c r="Q493" s="27" t="s">
        <v>1525</v>
      </c>
      <c r="R493" s="27" t="s">
        <v>1498</v>
      </c>
      <c r="S493" s="22">
        <v>5</v>
      </c>
      <c r="T493" s="22" t="s">
        <v>63</v>
      </c>
    </row>
    <row r="494" spans="14:20" s="22" customFormat="1" ht="15" hidden="1" customHeight="1" x14ac:dyDescent="0.25">
      <c r="N494" s="22" t="str">
        <f t="shared" si="14"/>
        <v>ubiegam sięLubuskieBledzew_PL431</v>
      </c>
      <c r="O494" s="22" t="s">
        <v>1457</v>
      </c>
      <c r="P494" s="26" t="str">
        <f t="shared" si="13"/>
        <v>Bledzew_PL431</v>
      </c>
      <c r="Q494" s="27" t="s">
        <v>1524</v>
      </c>
      <c r="R494" s="27" t="s">
        <v>1464</v>
      </c>
      <c r="S494" s="22">
        <v>5</v>
      </c>
      <c r="T494" s="22" t="s">
        <v>63</v>
      </c>
    </row>
    <row r="495" spans="14:20" s="22" customFormat="1" ht="15" hidden="1" customHeight="1" x14ac:dyDescent="0.25">
      <c r="N495" s="22" t="str">
        <f t="shared" si="14"/>
        <v>ubiegam sięLubuskieBobrowice_PL432</v>
      </c>
      <c r="O495" s="22" t="s">
        <v>1457</v>
      </c>
      <c r="P495" s="26" t="str">
        <f t="shared" si="13"/>
        <v>Bobrowice_PL432</v>
      </c>
      <c r="Q495" s="27" t="s">
        <v>1525</v>
      </c>
      <c r="R495" s="27" t="s">
        <v>1484</v>
      </c>
      <c r="S495" s="22">
        <v>5</v>
      </c>
      <c r="T495" s="22" t="s">
        <v>63</v>
      </c>
    </row>
    <row r="496" spans="14:20" s="22" customFormat="1" ht="15" hidden="1" customHeight="1" x14ac:dyDescent="0.25">
      <c r="N496" s="22" t="str">
        <f t="shared" si="14"/>
        <v>ubiegam sięLubuskieBogdaniec_PL431</v>
      </c>
      <c r="O496" s="22" t="s">
        <v>1457</v>
      </c>
      <c r="P496" s="26" t="str">
        <f t="shared" si="13"/>
        <v>Bogdaniec_PL431</v>
      </c>
      <c r="Q496" s="27" t="s">
        <v>1524</v>
      </c>
      <c r="R496" s="27" t="s">
        <v>1458</v>
      </c>
      <c r="S496" s="22">
        <v>5</v>
      </c>
      <c r="T496" s="22" t="s">
        <v>63</v>
      </c>
    </row>
    <row r="497" spans="14:20" s="22" customFormat="1" ht="15" hidden="1" customHeight="1" x14ac:dyDescent="0.25">
      <c r="N497" s="22" t="str">
        <f t="shared" si="14"/>
        <v>ubiegam sięLubuskieBojadła_PL432</v>
      </c>
      <c r="O497" s="22" t="s">
        <v>1457</v>
      </c>
      <c r="P497" s="26" t="str">
        <f t="shared" si="13"/>
        <v>Bojadła_PL432</v>
      </c>
      <c r="Q497" s="27" t="s">
        <v>1525</v>
      </c>
      <c r="R497" s="27" t="s">
        <v>1499</v>
      </c>
      <c r="S497" s="22">
        <v>5</v>
      </c>
      <c r="T497" s="22" t="s">
        <v>63</v>
      </c>
    </row>
    <row r="498" spans="14:20" s="22" customFormat="1" ht="15" hidden="1" customHeight="1" x14ac:dyDescent="0.25">
      <c r="N498" s="22" t="str">
        <f t="shared" si="14"/>
        <v>ubiegam sięLubuskieBrody_PL432</v>
      </c>
      <c r="O498" s="22" t="s">
        <v>1457</v>
      </c>
      <c r="P498" s="26" t="str">
        <f t="shared" si="13"/>
        <v>Brody_PL432</v>
      </c>
      <c r="Q498" s="27" t="s">
        <v>1525</v>
      </c>
      <c r="R498" s="27" t="s">
        <v>1012</v>
      </c>
      <c r="S498" s="22">
        <v>5</v>
      </c>
      <c r="T498" s="22" t="s">
        <v>63</v>
      </c>
    </row>
    <row r="499" spans="14:20" s="22" customFormat="1" ht="15" hidden="1" customHeight="1" x14ac:dyDescent="0.25">
      <c r="N499" s="22" t="str">
        <f t="shared" si="14"/>
        <v>ubiegam sięLubuskieBrzeźnica_PL432</v>
      </c>
      <c r="O499" s="22" t="s">
        <v>1457</v>
      </c>
      <c r="P499" s="26" t="str">
        <f t="shared" ref="P499:P562" si="15">R499&amp;Q499</f>
        <v>Brzeźnica_PL432</v>
      </c>
      <c r="Q499" s="27" t="s">
        <v>1525</v>
      </c>
      <c r="R499" s="27" t="s">
        <v>558</v>
      </c>
      <c r="S499" s="22">
        <v>5</v>
      </c>
      <c r="T499" s="22" t="s">
        <v>63</v>
      </c>
    </row>
    <row r="500" spans="14:20" s="22" customFormat="1" ht="15" hidden="1" customHeight="1" x14ac:dyDescent="0.25">
      <c r="N500" s="22" t="str">
        <f t="shared" ref="N500:N563" si="16">T500&amp;O500&amp;P500</f>
        <v>ubiegam sięLubuskieBytnica_PL432</v>
      </c>
      <c r="O500" s="22" t="s">
        <v>1457</v>
      </c>
      <c r="P500" s="26" t="str">
        <f t="shared" si="15"/>
        <v>Bytnica_PL432</v>
      </c>
      <c r="Q500" s="27" t="s">
        <v>1525</v>
      </c>
      <c r="R500" s="27" t="s">
        <v>1485</v>
      </c>
      <c r="S500" s="22">
        <v>5</v>
      </c>
      <c r="T500" s="22" t="s">
        <v>63</v>
      </c>
    </row>
    <row r="501" spans="14:20" s="22" customFormat="1" ht="15" hidden="1" customHeight="1" x14ac:dyDescent="0.25">
      <c r="N501" s="22" t="str">
        <f t="shared" si="16"/>
        <v>ubiegam sięLubuskieBytom Odrzański_PL432</v>
      </c>
      <c r="O501" s="22" t="s">
        <v>1457</v>
      </c>
      <c r="P501" s="26" t="str">
        <f t="shared" si="15"/>
        <v>Bytom Odrzański_PL432</v>
      </c>
      <c r="Q501" s="27" t="s">
        <v>1525</v>
      </c>
      <c r="R501" s="27" t="s">
        <v>1488</v>
      </c>
      <c r="S501" s="22">
        <v>5</v>
      </c>
      <c r="T501" s="22" t="s">
        <v>63</v>
      </c>
    </row>
    <row r="502" spans="14:20" s="22" customFormat="1" ht="15" hidden="1" customHeight="1" x14ac:dyDescent="0.25">
      <c r="N502" s="22" t="str">
        <f t="shared" si="16"/>
        <v>ubiegam sięLubuskieCybinka_PL431</v>
      </c>
      <c r="O502" s="22" t="s">
        <v>1457</v>
      </c>
      <c r="P502" s="26" t="str">
        <f t="shared" si="15"/>
        <v>Cybinka_PL431</v>
      </c>
      <c r="Q502" s="27" t="s">
        <v>1524</v>
      </c>
      <c r="R502" s="27" t="s">
        <v>1470</v>
      </c>
      <c r="S502" s="22">
        <v>5</v>
      </c>
      <c r="T502" s="22" t="s">
        <v>63</v>
      </c>
    </row>
    <row r="503" spans="14:20" s="22" customFormat="1" ht="15" hidden="1" customHeight="1" x14ac:dyDescent="0.25">
      <c r="N503" s="22" t="str">
        <f t="shared" si="16"/>
        <v>ubiegam sięLubuskieCzerwieńsk_PL432</v>
      </c>
      <c r="O503" s="22" t="s">
        <v>1457</v>
      </c>
      <c r="P503" s="26" t="str">
        <f t="shared" si="15"/>
        <v>Czerwieńsk_PL432</v>
      </c>
      <c r="Q503" s="27" t="s">
        <v>1525</v>
      </c>
      <c r="R503" s="27" t="s">
        <v>1500</v>
      </c>
      <c r="S503" s="22">
        <v>5</v>
      </c>
      <c r="T503" s="22" t="s">
        <v>63</v>
      </c>
    </row>
    <row r="504" spans="14:20" s="22" customFormat="1" ht="15" hidden="1" customHeight="1" x14ac:dyDescent="0.25">
      <c r="N504" s="22" t="str">
        <f t="shared" si="16"/>
        <v>ubiegam sięLubuskieDąbie_PL432</v>
      </c>
      <c r="O504" s="22" t="s">
        <v>1457</v>
      </c>
      <c r="P504" s="26" t="str">
        <f t="shared" si="15"/>
        <v>Dąbie_PL432</v>
      </c>
      <c r="Q504" s="27" t="s">
        <v>1525</v>
      </c>
      <c r="R504" s="27" t="s">
        <v>1228</v>
      </c>
      <c r="S504" s="22">
        <v>5</v>
      </c>
      <c r="T504" s="22" t="s">
        <v>63</v>
      </c>
    </row>
    <row r="505" spans="14:20" s="22" customFormat="1" ht="15" hidden="1" customHeight="1" x14ac:dyDescent="0.25">
      <c r="N505" s="22" t="str">
        <f t="shared" si="16"/>
        <v>ubiegam sięLubuskieDeszczno_PL431</v>
      </c>
      <c r="O505" s="22" t="s">
        <v>1457</v>
      </c>
      <c r="P505" s="26" t="str">
        <f t="shared" si="15"/>
        <v>Deszczno_PL431</v>
      </c>
      <c r="Q505" s="27" t="s">
        <v>1524</v>
      </c>
      <c r="R505" s="27" t="s">
        <v>1459</v>
      </c>
      <c r="S505" s="22">
        <v>5</v>
      </c>
      <c r="T505" s="22" t="s">
        <v>63</v>
      </c>
    </row>
    <row r="506" spans="14:20" s="22" customFormat="1" ht="15" hidden="1" customHeight="1" x14ac:dyDescent="0.25">
      <c r="N506" s="22" t="str">
        <f t="shared" si="16"/>
        <v>ubiegam sięLubuskieDobiegniew_PL431</v>
      </c>
      <c r="O506" s="22" t="s">
        <v>1457</v>
      </c>
      <c r="P506" s="26" t="str">
        <f t="shared" si="15"/>
        <v>Dobiegniew_PL431</v>
      </c>
      <c r="Q506" s="27" t="s">
        <v>1524</v>
      </c>
      <c r="R506" s="27" t="s">
        <v>1474</v>
      </c>
      <c r="S506" s="22">
        <v>5</v>
      </c>
      <c r="T506" s="22" t="s">
        <v>63</v>
      </c>
    </row>
    <row r="507" spans="14:20" s="22" customFormat="1" ht="15" hidden="1" customHeight="1" x14ac:dyDescent="0.25">
      <c r="N507" s="22" t="str">
        <f t="shared" si="16"/>
        <v>ubiegam sięLubuskieDrezdenko_PL431</v>
      </c>
      <c r="O507" s="22" t="s">
        <v>1457</v>
      </c>
      <c r="P507" s="26" t="str">
        <f t="shared" si="15"/>
        <v>Drezdenko_PL431</v>
      </c>
      <c r="Q507" s="27" t="s">
        <v>1524</v>
      </c>
      <c r="R507" s="27" t="s">
        <v>1475</v>
      </c>
      <c r="S507" s="22">
        <v>5</v>
      </c>
      <c r="T507" s="22" t="s">
        <v>63</v>
      </c>
    </row>
    <row r="508" spans="14:20" s="22" customFormat="1" ht="15" hidden="1" customHeight="1" x14ac:dyDescent="0.25">
      <c r="N508" s="22" t="str">
        <f t="shared" si="16"/>
        <v>ubiegam sięLubuskieGozdnica_PL432</v>
      </c>
      <c r="O508" s="22" t="s">
        <v>1457</v>
      </c>
      <c r="P508" s="26" t="str">
        <f t="shared" si="15"/>
        <v>Gozdnica_PL432</v>
      </c>
      <c r="Q508" s="27" t="s">
        <v>1525</v>
      </c>
      <c r="R508" s="27" t="s">
        <v>1508</v>
      </c>
      <c r="S508" s="22">
        <v>5</v>
      </c>
      <c r="T508" s="22" t="s">
        <v>63</v>
      </c>
    </row>
    <row r="509" spans="14:20" s="22" customFormat="1" ht="15" hidden="1" customHeight="1" x14ac:dyDescent="0.25">
      <c r="N509" s="22" t="str">
        <f t="shared" si="16"/>
        <v>ubiegam sięLubuskieGórzyca_PL431</v>
      </c>
      <c r="O509" s="22" t="s">
        <v>1457</v>
      </c>
      <c r="P509" s="26" t="str">
        <f t="shared" si="15"/>
        <v>Górzyca_PL431</v>
      </c>
      <c r="Q509" s="27" t="s">
        <v>1524</v>
      </c>
      <c r="R509" s="27" t="s">
        <v>1471</v>
      </c>
      <c r="S509" s="22">
        <v>5</v>
      </c>
      <c r="T509" s="22" t="s">
        <v>63</v>
      </c>
    </row>
    <row r="510" spans="14:20" s="22" customFormat="1" ht="15" hidden="1" customHeight="1" x14ac:dyDescent="0.25">
      <c r="N510" s="22" t="str">
        <f t="shared" si="16"/>
        <v>ubiegam sięLubuskieGubin_PL432</v>
      </c>
      <c r="O510" s="22" t="s">
        <v>1457</v>
      </c>
      <c r="P510" s="26" t="str">
        <f t="shared" si="15"/>
        <v>Gubin_PL432</v>
      </c>
      <c r="Q510" s="27" t="s">
        <v>1525</v>
      </c>
      <c r="R510" s="27" t="s">
        <v>1486</v>
      </c>
      <c r="S510" s="22">
        <v>5</v>
      </c>
      <c r="T510" s="22" t="s">
        <v>63</v>
      </c>
    </row>
    <row r="511" spans="14:20" s="22" customFormat="1" ht="15" hidden="1" customHeight="1" x14ac:dyDescent="0.25">
      <c r="N511" s="22" t="str">
        <f t="shared" si="16"/>
        <v>ubiegam sięLubuskieIłowa_PL432</v>
      </c>
      <c r="O511" s="22" t="s">
        <v>1457</v>
      </c>
      <c r="P511" s="26" t="str">
        <f t="shared" si="15"/>
        <v>Iłowa_PL432</v>
      </c>
      <c r="Q511" s="27" t="s">
        <v>1525</v>
      </c>
      <c r="R511" s="27" t="s">
        <v>1509</v>
      </c>
      <c r="S511" s="22">
        <v>5</v>
      </c>
      <c r="T511" s="22" t="s">
        <v>63</v>
      </c>
    </row>
    <row r="512" spans="14:20" s="22" customFormat="1" ht="15" hidden="1" customHeight="1" x14ac:dyDescent="0.25">
      <c r="N512" s="22" t="str">
        <f t="shared" si="16"/>
        <v>ubiegam sięLubuskieJasień_PL432</v>
      </c>
      <c r="O512" s="22" t="s">
        <v>1457</v>
      </c>
      <c r="P512" s="26" t="str">
        <f t="shared" si="15"/>
        <v>Jasień_PL432</v>
      </c>
      <c r="Q512" s="27" t="s">
        <v>1525</v>
      </c>
      <c r="R512" s="27" t="s">
        <v>1515</v>
      </c>
      <c r="S512" s="22">
        <v>5</v>
      </c>
      <c r="T512" s="22" t="s">
        <v>63</v>
      </c>
    </row>
    <row r="513" spans="14:20" s="22" customFormat="1" ht="15" hidden="1" customHeight="1" x14ac:dyDescent="0.25">
      <c r="N513" s="22" t="str">
        <f t="shared" si="16"/>
        <v>ubiegam sięLubuskieKargowa_PL432</v>
      </c>
      <c r="O513" s="22" t="s">
        <v>1457</v>
      </c>
      <c r="P513" s="26" t="str">
        <f t="shared" si="15"/>
        <v>Kargowa_PL432</v>
      </c>
      <c r="Q513" s="27" t="s">
        <v>1525</v>
      </c>
      <c r="R513" s="27" t="s">
        <v>1501</v>
      </c>
      <c r="S513" s="22">
        <v>5</v>
      </c>
      <c r="T513" s="22" t="s">
        <v>63</v>
      </c>
    </row>
    <row r="514" spans="14:20" s="22" customFormat="1" ht="15" hidden="1" customHeight="1" x14ac:dyDescent="0.25">
      <c r="N514" s="22" t="str">
        <f t="shared" si="16"/>
        <v>ubiegam sięLubuskieKłodawa_PL431</v>
      </c>
      <c r="O514" s="22" t="s">
        <v>1457</v>
      </c>
      <c r="P514" s="26" t="str">
        <f t="shared" si="15"/>
        <v>Kłodawa_PL431</v>
      </c>
      <c r="Q514" s="27" t="s">
        <v>1524</v>
      </c>
      <c r="R514" s="27" t="s">
        <v>1460</v>
      </c>
      <c r="S514" s="22">
        <v>5</v>
      </c>
      <c r="T514" s="22" t="s">
        <v>63</v>
      </c>
    </row>
    <row r="515" spans="14:20" s="22" customFormat="1" ht="15" hidden="1" customHeight="1" x14ac:dyDescent="0.25">
      <c r="N515" s="22" t="str">
        <f t="shared" si="16"/>
        <v>ubiegam sięLubuskieKolsko_PL432</v>
      </c>
      <c r="O515" s="22" t="s">
        <v>1457</v>
      </c>
      <c r="P515" s="26" t="str">
        <f t="shared" si="15"/>
        <v>Kolsko_PL432</v>
      </c>
      <c r="Q515" s="27" t="s">
        <v>1525</v>
      </c>
      <c r="R515" s="27" t="s">
        <v>1489</v>
      </c>
      <c r="S515" s="22">
        <v>5</v>
      </c>
      <c r="T515" s="22" t="s">
        <v>63</v>
      </c>
    </row>
    <row r="516" spans="14:20" s="22" customFormat="1" ht="15" hidden="1" customHeight="1" x14ac:dyDescent="0.25">
      <c r="N516" s="22" t="str">
        <f t="shared" si="16"/>
        <v>ubiegam sięLubuskieKożuchów_PL432</v>
      </c>
      <c r="O516" s="22" t="s">
        <v>1457</v>
      </c>
      <c r="P516" s="26" t="str">
        <f t="shared" si="15"/>
        <v>Kożuchów_PL432</v>
      </c>
      <c r="Q516" s="27" t="s">
        <v>1525</v>
      </c>
      <c r="R516" s="27" t="s">
        <v>1490</v>
      </c>
      <c r="S516" s="22">
        <v>5</v>
      </c>
      <c r="T516" s="22" t="s">
        <v>63</v>
      </c>
    </row>
    <row r="517" spans="14:20" s="22" customFormat="1" ht="15" hidden="1" customHeight="1" x14ac:dyDescent="0.25">
      <c r="N517" s="22" t="str">
        <f t="shared" si="16"/>
        <v>ubiegam sięLubuskieKrosno Odrzańskie_PL432</v>
      </c>
      <c r="O517" s="22" t="s">
        <v>1457</v>
      </c>
      <c r="P517" s="26" t="str">
        <f t="shared" si="15"/>
        <v>Krosno Odrzańskie_PL432</v>
      </c>
      <c r="Q517" s="27" t="s">
        <v>1525</v>
      </c>
      <c r="R517" s="27" t="s">
        <v>1487</v>
      </c>
      <c r="S517" s="22">
        <v>5</v>
      </c>
      <c r="T517" s="22" t="s">
        <v>63</v>
      </c>
    </row>
    <row r="518" spans="14:20" s="22" customFormat="1" ht="15" hidden="1" customHeight="1" x14ac:dyDescent="0.25">
      <c r="N518" s="22" t="str">
        <f t="shared" si="16"/>
        <v>ubiegam sięLubuskieKrzeszyce_PL431</v>
      </c>
      <c r="O518" s="22" t="s">
        <v>1457</v>
      </c>
      <c r="P518" s="26" t="str">
        <f t="shared" si="15"/>
        <v>Krzeszyce_PL431</v>
      </c>
      <c r="Q518" s="27" t="s">
        <v>1524</v>
      </c>
      <c r="R518" s="27" t="s">
        <v>1479</v>
      </c>
      <c r="S518" s="22">
        <v>5</v>
      </c>
      <c r="T518" s="22" t="s">
        <v>63</v>
      </c>
    </row>
    <row r="519" spans="14:20" s="22" customFormat="1" ht="15" hidden="1" customHeight="1" x14ac:dyDescent="0.25">
      <c r="N519" s="22" t="str">
        <f t="shared" si="16"/>
        <v>ubiegam sięLubuskieLipinki Łużyckie_PL432</v>
      </c>
      <c r="O519" s="22" t="s">
        <v>1457</v>
      </c>
      <c r="P519" s="26" t="str">
        <f t="shared" si="15"/>
        <v>Lipinki Łużyckie_PL432</v>
      </c>
      <c r="Q519" s="27" t="s">
        <v>1525</v>
      </c>
      <c r="R519" s="27" t="s">
        <v>1516</v>
      </c>
      <c r="S519" s="22">
        <v>5</v>
      </c>
      <c r="T519" s="22" t="s">
        <v>63</v>
      </c>
    </row>
    <row r="520" spans="14:20" s="22" customFormat="1" ht="15" hidden="1" customHeight="1" x14ac:dyDescent="0.25">
      <c r="N520" s="22" t="str">
        <f t="shared" si="16"/>
        <v>ubiegam sięLubuskieLubiszyn_PL431</v>
      </c>
      <c r="O520" s="22" t="s">
        <v>1457</v>
      </c>
      <c r="P520" s="26" t="str">
        <f t="shared" si="15"/>
        <v>Lubiszyn_PL431</v>
      </c>
      <c r="Q520" s="27" t="s">
        <v>1524</v>
      </c>
      <c r="R520" s="27" t="s">
        <v>1461</v>
      </c>
      <c r="S520" s="22">
        <v>5</v>
      </c>
      <c r="T520" s="22" t="s">
        <v>63</v>
      </c>
    </row>
    <row r="521" spans="14:20" s="22" customFormat="1" ht="15" hidden="1" customHeight="1" x14ac:dyDescent="0.25">
      <c r="N521" s="22" t="str">
        <f t="shared" si="16"/>
        <v>ubiegam sięLubuskieLubniewice_PL431</v>
      </c>
      <c r="O521" s="22" t="s">
        <v>1457</v>
      </c>
      <c r="P521" s="26" t="str">
        <f t="shared" si="15"/>
        <v>Lubniewice_PL431</v>
      </c>
      <c r="Q521" s="27" t="s">
        <v>1524</v>
      </c>
      <c r="R521" s="27" t="s">
        <v>1480</v>
      </c>
      <c r="S521" s="22">
        <v>5</v>
      </c>
      <c r="T521" s="22" t="s">
        <v>63</v>
      </c>
    </row>
    <row r="522" spans="14:20" s="22" customFormat="1" ht="15" hidden="1" customHeight="1" x14ac:dyDescent="0.25">
      <c r="N522" s="22" t="str">
        <f t="shared" si="16"/>
        <v>ubiegam sięLubuskieLubrza_PL432</v>
      </c>
      <c r="O522" s="22" t="s">
        <v>1457</v>
      </c>
      <c r="P522" s="26" t="str">
        <f t="shared" si="15"/>
        <v>Lubrza_PL432</v>
      </c>
      <c r="Q522" s="27" t="s">
        <v>1525</v>
      </c>
      <c r="R522" s="27" t="s">
        <v>1494</v>
      </c>
      <c r="S522" s="22">
        <v>5</v>
      </c>
      <c r="T522" s="22" t="s">
        <v>63</v>
      </c>
    </row>
    <row r="523" spans="14:20" s="22" customFormat="1" ht="15" hidden="1" customHeight="1" x14ac:dyDescent="0.25">
      <c r="N523" s="22" t="str">
        <f t="shared" si="16"/>
        <v>ubiegam sięLubuskieŁagów_PL432</v>
      </c>
      <c r="O523" s="22" t="s">
        <v>1457</v>
      </c>
      <c r="P523" s="26" t="str">
        <f t="shared" si="15"/>
        <v>Łagów_PL432</v>
      </c>
      <c r="Q523" s="27" t="s">
        <v>1525</v>
      </c>
      <c r="R523" s="27" t="s">
        <v>988</v>
      </c>
      <c r="S523" s="22">
        <v>5</v>
      </c>
      <c r="T523" s="22" t="s">
        <v>63</v>
      </c>
    </row>
    <row r="524" spans="14:20" s="22" customFormat="1" ht="15" hidden="1" customHeight="1" x14ac:dyDescent="0.25">
      <c r="N524" s="22" t="str">
        <f t="shared" si="16"/>
        <v>ubiegam sięLubuskieMałomice_PL432</v>
      </c>
      <c r="O524" s="22" t="s">
        <v>1457</v>
      </c>
      <c r="P524" s="26" t="str">
        <f t="shared" si="15"/>
        <v>Małomice_PL432</v>
      </c>
      <c r="Q524" s="27" t="s">
        <v>1525</v>
      </c>
      <c r="R524" s="27" t="s">
        <v>1510</v>
      </c>
      <c r="S524" s="22">
        <v>5</v>
      </c>
      <c r="T524" s="22" t="s">
        <v>63</v>
      </c>
    </row>
    <row r="525" spans="14:20" s="22" customFormat="1" ht="15" hidden="1" customHeight="1" x14ac:dyDescent="0.25">
      <c r="N525" s="22" t="str">
        <f t="shared" si="16"/>
        <v>ubiegam sięLubuskieMaszewo_PL432</v>
      </c>
      <c r="O525" s="22" t="s">
        <v>1457</v>
      </c>
      <c r="P525" s="26" t="str">
        <f t="shared" si="15"/>
        <v>Maszewo_PL432</v>
      </c>
      <c r="Q525" s="27" t="s">
        <v>1525</v>
      </c>
      <c r="R525" s="27" t="s">
        <v>1432</v>
      </c>
      <c r="S525" s="22">
        <v>5</v>
      </c>
      <c r="T525" s="22" t="s">
        <v>63</v>
      </c>
    </row>
    <row r="526" spans="14:20" s="22" customFormat="1" ht="15" hidden="1" customHeight="1" x14ac:dyDescent="0.25">
      <c r="N526" s="22" t="str">
        <f t="shared" si="16"/>
        <v>ubiegam sięLubuskieMiędzyrzecz_PL431</v>
      </c>
      <c r="O526" s="22" t="s">
        <v>1457</v>
      </c>
      <c r="P526" s="26" t="str">
        <f t="shared" si="15"/>
        <v>Międzyrzecz_PL431</v>
      </c>
      <c r="Q526" s="27" t="s">
        <v>1524</v>
      </c>
      <c r="R526" s="27" t="s">
        <v>1465</v>
      </c>
      <c r="S526" s="22">
        <v>5</v>
      </c>
      <c r="T526" s="22" t="s">
        <v>63</v>
      </c>
    </row>
    <row r="527" spans="14:20" s="22" customFormat="1" ht="15" hidden="1" customHeight="1" x14ac:dyDescent="0.25">
      <c r="N527" s="22" t="str">
        <f t="shared" si="16"/>
        <v>ubiegam sięLubuskieNiegosławice_PL432</v>
      </c>
      <c r="O527" s="22" t="s">
        <v>1457</v>
      </c>
      <c r="P527" s="26" t="str">
        <f t="shared" si="15"/>
        <v>Niegosławice_PL432</v>
      </c>
      <c r="Q527" s="27" t="s">
        <v>1525</v>
      </c>
      <c r="R527" s="27" t="s">
        <v>1511</v>
      </c>
      <c r="S527" s="22">
        <v>5</v>
      </c>
      <c r="T527" s="22" t="s">
        <v>63</v>
      </c>
    </row>
    <row r="528" spans="14:20" s="22" customFormat="1" ht="15" hidden="1" customHeight="1" x14ac:dyDescent="0.25">
      <c r="N528" s="22" t="str">
        <f t="shared" si="16"/>
        <v>ubiegam sięLubuskieNowa Sól_PL432</v>
      </c>
      <c r="O528" s="22" t="s">
        <v>1457</v>
      </c>
      <c r="P528" s="26" t="str">
        <f t="shared" si="15"/>
        <v>Nowa Sól_PL432</v>
      </c>
      <c r="Q528" s="27" t="s">
        <v>1525</v>
      </c>
      <c r="R528" s="27" t="s">
        <v>1491</v>
      </c>
      <c r="S528" s="22">
        <v>5</v>
      </c>
      <c r="T528" s="22" t="s">
        <v>63</v>
      </c>
    </row>
    <row r="529" spans="14:20" s="22" customFormat="1" ht="15" hidden="1" customHeight="1" x14ac:dyDescent="0.25">
      <c r="N529" s="22" t="str">
        <f t="shared" si="16"/>
        <v>ubiegam sięLubuskieNowe Miasteczko_PL432</v>
      </c>
      <c r="O529" s="22" t="s">
        <v>1457</v>
      </c>
      <c r="P529" s="26" t="str">
        <f t="shared" si="15"/>
        <v>Nowe Miasteczko_PL432</v>
      </c>
      <c r="Q529" s="27" t="s">
        <v>1525</v>
      </c>
      <c r="R529" s="27" t="s">
        <v>1492</v>
      </c>
      <c r="S529" s="22">
        <v>5</v>
      </c>
      <c r="T529" s="22" t="s">
        <v>63</v>
      </c>
    </row>
    <row r="530" spans="14:20" s="22" customFormat="1" ht="15" hidden="1" customHeight="1" x14ac:dyDescent="0.25">
      <c r="N530" s="22" t="str">
        <f t="shared" si="16"/>
        <v>ubiegam sięLubuskieNowogród Bobrzański_PL432</v>
      </c>
      <c r="O530" s="22" t="s">
        <v>1457</v>
      </c>
      <c r="P530" s="26" t="str">
        <f t="shared" si="15"/>
        <v>Nowogród Bobrzański_PL432</v>
      </c>
      <c r="Q530" s="27" t="s">
        <v>1525</v>
      </c>
      <c r="R530" s="27" t="s">
        <v>1502</v>
      </c>
      <c r="S530" s="22">
        <v>5</v>
      </c>
      <c r="T530" s="22" t="s">
        <v>63</v>
      </c>
    </row>
    <row r="531" spans="14:20" s="22" customFormat="1" ht="15" hidden="1" customHeight="1" x14ac:dyDescent="0.25">
      <c r="N531" s="22" t="str">
        <f t="shared" si="16"/>
        <v>ubiegam sięLubuskieOśno Lubuskie_PL431</v>
      </c>
      <c r="O531" s="22" t="s">
        <v>1457</v>
      </c>
      <c r="P531" s="26" t="str">
        <f t="shared" si="15"/>
        <v>Ośno Lubuskie_PL431</v>
      </c>
      <c r="Q531" s="27" t="s">
        <v>1524</v>
      </c>
      <c r="R531" s="27" t="s">
        <v>1472</v>
      </c>
      <c r="S531" s="22">
        <v>5</v>
      </c>
      <c r="T531" s="22" t="s">
        <v>63</v>
      </c>
    </row>
    <row r="532" spans="14:20" s="22" customFormat="1" ht="15" hidden="1" customHeight="1" x14ac:dyDescent="0.25">
      <c r="N532" s="22" t="str">
        <f t="shared" si="16"/>
        <v>ubiegam sięLubuskiePrzewóz_PL432</v>
      </c>
      <c r="O532" s="22" t="s">
        <v>1457</v>
      </c>
      <c r="P532" s="26" t="str">
        <f t="shared" si="15"/>
        <v>Przewóz_PL432</v>
      </c>
      <c r="Q532" s="27" t="s">
        <v>1525</v>
      </c>
      <c r="R532" s="27" t="s">
        <v>1517</v>
      </c>
      <c r="S532" s="22">
        <v>5</v>
      </c>
      <c r="T532" s="22" t="s">
        <v>63</v>
      </c>
    </row>
    <row r="533" spans="14:20" s="22" customFormat="1" ht="15" hidden="1" customHeight="1" x14ac:dyDescent="0.25">
      <c r="N533" s="22" t="str">
        <f t="shared" si="16"/>
        <v>ubiegam sięLubuskiePrzytoczna_PL431</v>
      </c>
      <c r="O533" s="22" t="s">
        <v>1457</v>
      </c>
      <c r="P533" s="26" t="str">
        <f t="shared" si="15"/>
        <v>Przytoczna_PL431</v>
      </c>
      <c r="Q533" s="27" t="s">
        <v>1524</v>
      </c>
      <c r="R533" s="27" t="s">
        <v>1466</v>
      </c>
      <c r="S533" s="22">
        <v>5</v>
      </c>
      <c r="T533" s="22" t="s">
        <v>63</v>
      </c>
    </row>
    <row r="534" spans="14:20" s="22" customFormat="1" ht="15" hidden="1" customHeight="1" x14ac:dyDescent="0.25">
      <c r="N534" s="22" t="str">
        <f t="shared" si="16"/>
        <v>ubiegam sięLubuskiePszczew_PL431</v>
      </c>
      <c r="O534" s="22" t="s">
        <v>1457</v>
      </c>
      <c r="P534" s="26" t="str">
        <f t="shared" si="15"/>
        <v>Pszczew_PL431</v>
      </c>
      <c r="Q534" s="27" t="s">
        <v>1524</v>
      </c>
      <c r="R534" s="27" t="s">
        <v>1467</v>
      </c>
      <c r="S534" s="22">
        <v>5</v>
      </c>
      <c r="T534" s="22" t="s">
        <v>63</v>
      </c>
    </row>
    <row r="535" spans="14:20" s="22" customFormat="1" ht="15" hidden="1" customHeight="1" x14ac:dyDescent="0.25">
      <c r="N535" s="22" t="str">
        <f t="shared" si="16"/>
        <v>ubiegam sięLubuskieRzepin_PL431</v>
      </c>
      <c r="O535" s="22" t="s">
        <v>1457</v>
      </c>
      <c r="P535" s="26" t="str">
        <f t="shared" si="15"/>
        <v>Rzepin_PL431</v>
      </c>
      <c r="Q535" s="27" t="s">
        <v>1524</v>
      </c>
      <c r="R535" s="27" t="s">
        <v>1473</v>
      </c>
      <c r="S535" s="22">
        <v>5</v>
      </c>
      <c r="T535" s="22" t="s">
        <v>63</v>
      </c>
    </row>
    <row r="536" spans="14:20" s="22" customFormat="1" ht="15" hidden="1" customHeight="1" x14ac:dyDescent="0.25">
      <c r="N536" s="22" t="str">
        <f t="shared" si="16"/>
        <v>ubiegam sięLubuskieSantok_PL431</v>
      </c>
      <c r="O536" s="22" t="s">
        <v>1457</v>
      </c>
      <c r="P536" s="26" t="str">
        <f t="shared" si="15"/>
        <v>Santok_PL431</v>
      </c>
      <c r="Q536" s="27" t="s">
        <v>1524</v>
      </c>
      <c r="R536" s="27" t="s">
        <v>1462</v>
      </c>
      <c r="S536" s="22">
        <v>5</v>
      </c>
      <c r="T536" s="22" t="s">
        <v>63</v>
      </c>
    </row>
    <row r="537" spans="14:20" s="22" customFormat="1" ht="15" hidden="1" customHeight="1" x14ac:dyDescent="0.25">
      <c r="N537" s="22" t="str">
        <f t="shared" si="16"/>
        <v>ubiegam sięLubuskieSiedlisko_PL432</v>
      </c>
      <c r="O537" s="22" t="s">
        <v>1457</v>
      </c>
      <c r="P537" s="26" t="str">
        <f t="shared" si="15"/>
        <v>Siedlisko_PL432</v>
      </c>
      <c r="Q537" s="27" t="s">
        <v>1525</v>
      </c>
      <c r="R537" s="27" t="s">
        <v>1493</v>
      </c>
      <c r="S537" s="22">
        <v>5</v>
      </c>
      <c r="T537" s="22" t="s">
        <v>63</v>
      </c>
    </row>
    <row r="538" spans="14:20" s="22" customFormat="1" ht="15" hidden="1" customHeight="1" x14ac:dyDescent="0.25">
      <c r="N538" s="22" t="str">
        <f t="shared" si="16"/>
        <v>ubiegam sięLubuskieSkąpe_PL432</v>
      </c>
      <c r="O538" s="22" t="s">
        <v>1457</v>
      </c>
      <c r="P538" s="26" t="str">
        <f t="shared" si="15"/>
        <v>Skąpe_PL432</v>
      </c>
      <c r="Q538" s="27" t="s">
        <v>1525</v>
      </c>
      <c r="R538" s="27" t="s">
        <v>1495</v>
      </c>
      <c r="S538" s="22">
        <v>5</v>
      </c>
      <c r="T538" s="22" t="s">
        <v>63</v>
      </c>
    </row>
    <row r="539" spans="14:20" s="22" customFormat="1" ht="15" hidden="1" customHeight="1" x14ac:dyDescent="0.25">
      <c r="N539" s="22" t="str">
        <f t="shared" si="16"/>
        <v>ubiegam sięLubuskieSkwierzyna_PL431</v>
      </c>
      <c r="O539" s="22" t="s">
        <v>1457</v>
      </c>
      <c r="P539" s="26" t="str">
        <f t="shared" si="15"/>
        <v>Skwierzyna_PL431</v>
      </c>
      <c r="Q539" s="27" t="s">
        <v>1524</v>
      </c>
      <c r="R539" s="27" t="s">
        <v>1468</v>
      </c>
      <c r="S539" s="22">
        <v>5</v>
      </c>
      <c r="T539" s="22" t="s">
        <v>63</v>
      </c>
    </row>
    <row r="540" spans="14:20" s="22" customFormat="1" ht="15" hidden="1" customHeight="1" x14ac:dyDescent="0.25">
      <c r="N540" s="22" t="str">
        <f t="shared" si="16"/>
        <v>ubiegam sięLubuskieSława_PL432</v>
      </c>
      <c r="O540" s="22" t="s">
        <v>1457</v>
      </c>
      <c r="P540" s="26" t="str">
        <f t="shared" si="15"/>
        <v>Sława_PL432</v>
      </c>
      <c r="Q540" s="27" t="s">
        <v>1525</v>
      </c>
      <c r="R540" s="27" t="s">
        <v>1521</v>
      </c>
      <c r="S540" s="22">
        <v>5</v>
      </c>
      <c r="T540" s="22" t="s">
        <v>63</v>
      </c>
    </row>
    <row r="541" spans="14:20" s="22" customFormat="1" ht="15" hidden="1" customHeight="1" x14ac:dyDescent="0.25">
      <c r="N541" s="22" t="str">
        <f t="shared" si="16"/>
        <v>ubiegam sięLubuskieSłońsk_PL431</v>
      </c>
      <c r="O541" s="22" t="s">
        <v>1457</v>
      </c>
      <c r="P541" s="26" t="str">
        <f t="shared" si="15"/>
        <v>Słońsk_PL431</v>
      </c>
      <c r="Q541" s="27" t="s">
        <v>1524</v>
      </c>
      <c r="R541" s="27" t="s">
        <v>1481</v>
      </c>
      <c r="S541" s="22">
        <v>5</v>
      </c>
      <c r="T541" s="22" t="s">
        <v>63</v>
      </c>
    </row>
    <row r="542" spans="14:20" s="22" customFormat="1" ht="15" hidden="1" customHeight="1" x14ac:dyDescent="0.25">
      <c r="N542" s="22" t="str">
        <f t="shared" si="16"/>
        <v>ubiegam sięLubuskieStare Kurowo_PL431</v>
      </c>
      <c r="O542" s="22" t="s">
        <v>1457</v>
      </c>
      <c r="P542" s="26" t="str">
        <f t="shared" si="15"/>
        <v>Stare Kurowo_PL431</v>
      </c>
      <c r="Q542" s="27" t="s">
        <v>1524</v>
      </c>
      <c r="R542" s="27" t="s">
        <v>1476</v>
      </c>
      <c r="S542" s="22">
        <v>5</v>
      </c>
      <c r="T542" s="22" t="s">
        <v>63</v>
      </c>
    </row>
    <row r="543" spans="14:20" s="22" customFormat="1" ht="15" hidden="1" customHeight="1" x14ac:dyDescent="0.25">
      <c r="N543" s="22" t="str">
        <f t="shared" si="16"/>
        <v>ubiegam sięLubuskieStrzelce Krajeńskie_PL431</v>
      </c>
      <c r="O543" s="22" t="s">
        <v>1457</v>
      </c>
      <c r="P543" s="26" t="str">
        <f t="shared" si="15"/>
        <v>Strzelce Krajeńskie_PL431</v>
      </c>
      <c r="Q543" s="27" t="s">
        <v>1524</v>
      </c>
      <c r="R543" s="27" t="s">
        <v>1477</v>
      </c>
      <c r="S543" s="22">
        <v>5</v>
      </c>
      <c r="T543" s="22" t="s">
        <v>63</v>
      </c>
    </row>
    <row r="544" spans="14:20" s="22" customFormat="1" ht="15" hidden="1" customHeight="1" x14ac:dyDescent="0.25">
      <c r="N544" s="22" t="str">
        <f t="shared" si="16"/>
        <v>ubiegam sięLubuskieSulechów_PL432</v>
      </c>
      <c r="O544" s="22" t="s">
        <v>1457</v>
      </c>
      <c r="P544" s="26" t="str">
        <f t="shared" si="15"/>
        <v>Sulechów_PL432</v>
      </c>
      <c r="Q544" s="27" t="s">
        <v>1525</v>
      </c>
      <c r="R544" s="27" t="s">
        <v>1503</v>
      </c>
      <c r="S544" s="22">
        <v>5</v>
      </c>
      <c r="T544" s="22" t="s">
        <v>63</v>
      </c>
    </row>
    <row r="545" spans="14:20" s="22" customFormat="1" ht="15" hidden="1" customHeight="1" x14ac:dyDescent="0.25">
      <c r="N545" s="22" t="str">
        <f t="shared" si="16"/>
        <v>ubiegam sięLubuskieSulęcin_PL431</v>
      </c>
      <c r="O545" s="22" t="s">
        <v>1457</v>
      </c>
      <c r="P545" s="26" t="str">
        <f t="shared" si="15"/>
        <v>Sulęcin_PL431</v>
      </c>
      <c r="Q545" s="27" t="s">
        <v>1524</v>
      </c>
      <c r="R545" s="27" t="s">
        <v>1482</v>
      </c>
      <c r="S545" s="22">
        <v>5</v>
      </c>
      <c r="T545" s="22" t="s">
        <v>63</v>
      </c>
    </row>
    <row r="546" spans="14:20" s="22" customFormat="1" ht="15" hidden="1" customHeight="1" x14ac:dyDescent="0.25">
      <c r="N546" s="22" t="str">
        <f t="shared" si="16"/>
        <v>ubiegam sięLubuskieSzczaniec_PL432</v>
      </c>
      <c r="O546" s="22" t="s">
        <v>1457</v>
      </c>
      <c r="P546" s="26" t="str">
        <f t="shared" si="15"/>
        <v>Szczaniec_PL432</v>
      </c>
      <c r="Q546" s="27" t="s">
        <v>1525</v>
      </c>
      <c r="R546" s="27" t="s">
        <v>1496</v>
      </c>
      <c r="S546" s="22">
        <v>5</v>
      </c>
      <c r="T546" s="22" t="s">
        <v>63</v>
      </c>
    </row>
    <row r="547" spans="14:20" s="22" customFormat="1" ht="15" hidden="1" customHeight="1" x14ac:dyDescent="0.25">
      <c r="N547" s="22" t="str">
        <f t="shared" si="16"/>
        <v>ubiegam sięLubuskieSzlichtyngowa_PL432</v>
      </c>
      <c r="O547" s="22" t="s">
        <v>1457</v>
      </c>
      <c r="P547" s="26" t="str">
        <f t="shared" si="15"/>
        <v>Szlichtyngowa_PL432</v>
      </c>
      <c r="Q547" s="27" t="s">
        <v>1525</v>
      </c>
      <c r="R547" s="27" t="s">
        <v>1522</v>
      </c>
      <c r="S547" s="22">
        <v>5</v>
      </c>
      <c r="T547" s="22" t="s">
        <v>63</v>
      </c>
    </row>
    <row r="548" spans="14:20" s="22" customFormat="1" ht="15" hidden="1" customHeight="1" x14ac:dyDescent="0.25">
      <c r="N548" s="22" t="str">
        <f t="shared" si="16"/>
        <v>ubiegam sięLubuskieSzprotawa_PL432</v>
      </c>
      <c r="O548" s="22" t="s">
        <v>1457</v>
      </c>
      <c r="P548" s="26" t="str">
        <f t="shared" si="15"/>
        <v>Szprotawa_PL432</v>
      </c>
      <c r="Q548" s="27" t="s">
        <v>1525</v>
      </c>
      <c r="R548" s="27" t="s">
        <v>1512</v>
      </c>
      <c r="S548" s="22">
        <v>5</v>
      </c>
      <c r="T548" s="22" t="s">
        <v>63</v>
      </c>
    </row>
    <row r="549" spans="14:20" s="22" customFormat="1" ht="15" hidden="1" customHeight="1" x14ac:dyDescent="0.25">
      <c r="N549" s="22" t="str">
        <f t="shared" si="16"/>
        <v>ubiegam sięLubuskieŚwidnica_PL432</v>
      </c>
      <c r="O549" s="22" t="s">
        <v>1457</v>
      </c>
      <c r="P549" s="26" t="str">
        <f t="shared" si="15"/>
        <v>Świdnica_PL432</v>
      </c>
      <c r="Q549" s="27" t="s">
        <v>1525</v>
      </c>
      <c r="R549" s="27" t="s">
        <v>1504</v>
      </c>
      <c r="S549" s="22">
        <v>5</v>
      </c>
      <c r="T549" s="22" t="s">
        <v>63</v>
      </c>
    </row>
    <row r="550" spans="14:20" s="22" customFormat="1" ht="15" hidden="1" customHeight="1" x14ac:dyDescent="0.25">
      <c r="N550" s="22" t="str">
        <f t="shared" si="16"/>
        <v>ubiegam sięLubuskieŚwiebodzin_PL432</v>
      </c>
      <c r="O550" s="22" t="s">
        <v>1457</v>
      </c>
      <c r="P550" s="26" t="str">
        <f t="shared" si="15"/>
        <v>Świebodzin_PL432</v>
      </c>
      <c r="Q550" s="27" t="s">
        <v>1525</v>
      </c>
      <c r="R550" s="27" t="s">
        <v>1497</v>
      </c>
      <c r="S550" s="22">
        <v>5</v>
      </c>
      <c r="T550" s="22" t="s">
        <v>63</v>
      </c>
    </row>
    <row r="551" spans="14:20" s="22" customFormat="1" ht="15" hidden="1" customHeight="1" x14ac:dyDescent="0.25">
      <c r="N551" s="22" t="str">
        <f t="shared" si="16"/>
        <v>ubiegam sięLubuskieTorzym_PL431</v>
      </c>
      <c r="O551" s="22" t="s">
        <v>1457</v>
      </c>
      <c r="P551" s="26" t="str">
        <f t="shared" si="15"/>
        <v>Torzym_PL431</v>
      </c>
      <c r="Q551" s="27" t="s">
        <v>1524</v>
      </c>
      <c r="R551" s="27" t="s">
        <v>1483</v>
      </c>
      <c r="S551" s="22">
        <v>5</v>
      </c>
      <c r="T551" s="22" t="s">
        <v>63</v>
      </c>
    </row>
    <row r="552" spans="14:20" s="22" customFormat="1" ht="15" hidden="1" customHeight="1" x14ac:dyDescent="0.25">
      <c r="N552" s="22" t="str">
        <f t="shared" si="16"/>
        <v>ubiegam sięLubuskieTrzciel_PL431</v>
      </c>
      <c r="O552" s="22" t="s">
        <v>1457</v>
      </c>
      <c r="P552" s="26" t="str">
        <f t="shared" si="15"/>
        <v>Trzciel_PL431</v>
      </c>
      <c r="Q552" s="27" t="s">
        <v>1524</v>
      </c>
      <c r="R552" s="27" t="s">
        <v>1469</v>
      </c>
      <c r="S552" s="22">
        <v>5</v>
      </c>
      <c r="T552" s="22" t="s">
        <v>63</v>
      </c>
    </row>
    <row r="553" spans="14:20" s="22" customFormat="1" ht="15" hidden="1" customHeight="1" x14ac:dyDescent="0.25">
      <c r="N553" s="22" t="str">
        <f t="shared" si="16"/>
        <v>ubiegam sięLubuskieTrzebiechów_PL432</v>
      </c>
      <c r="O553" s="22" t="s">
        <v>1457</v>
      </c>
      <c r="P553" s="26" t="str">
        <f t="shared" si="15"/>
        <v>Trzebiechów_PL432</v>
      </c>
      <c r="Q553" s="27" t="s">
        <v>1525</v>
      </c>
      <c r="R553" s="27" t="s">
        <v>1505</v>
      </c>
      <c r="S553" s="22">
        <v>5</v>
      </c>
      <c r="T553" s="22" t="s">
        <v>63</v>
      </c>
    </row>
    <row r="554" spans="14:20" s="22" customFormat="1" ht="15" hidden="1" customHeight="1" x14ac:dyDescent="0.25">
      <c r="N554" s="22" t="str">
        <f t="shared" si="16"/>
        <v>ubiegam sięLubuskieTrzebiel_PL432</v>
      </c>
      <c r="O554" s="22" t="s">
        <v>1457</v>
      </c>
      <c r="P554" s="26" t="str">
        <f t="shared" si="15"/>
        <v>Trzebiel_PL432</v>
      </c>
      <c r="Q554" s="27" t="s">
        <v>1525</v>
      </c>
      <c r="R554" s="27" t="s">
        <v>1518</v>
      </c>
      <c r="S554" s="22">
        <v>5</v>
      </c>
      <c r="T554" s="22" t="s">
        <v>63</v>
      </c>
    </row>
    <row r="555" spans="14:20" s="22" customFormat="1" ht="15" hidden="1" customHeight="1" x14ac:dyDescent="0.25">
      <c r="N555" s="22" t="str">
        <f t="shared" si="16"/>
        <v>ubiegam sięLubuskieTuplice_PL432</v>
      </c>
      <c r="O555" s="22" t="s">
        <v>1457</v>
      </c>
      <c r="P555" s="26" t="str">
        <f t="shared" si="15"/>
        <v>Tuplice_PL432</v>
      </c>
      <c r="Q555" s="27" t="s">
        <v>1525</v>
      </c>
      <c r="R555" s="27" t="s">
        <v>1519</v>
      </c>
      <c r="S555" s="22">
        <v>5</v>
      </c>
      <c r="T555" s="22" t="s">
        <v>63</v>
      </c>
    </row>
    <row r="556" spans="14:20" s="22" customFormat="1" ht="15" hidden="1" customHeight="1" x14ac:dyDescent="0.25">
      <c r="N556" s="22" t="str">
        <f t="shared" si="16"/>
        <v>ubiegam sięLubuskieWitnica_PL431</v>
      </c>
      <c r="O556" s="22" t="s">
        <v>1457</v>
      </c>
      <c r="P556" s="26" t="str">
        <f t="shared" si="15"/>
        <v>Witnica_PL431</v>
      </c>
      <c r="Q556" s="27" t="s">
        <v>1524</v>
      </c>
      <c r="R556" s="27" t="s">
        <v>1463</v>
      </c>
      <c r="S556" s="22">
        <v>5</v>
      </c>
      <c r="T556" s="22" t="s">
        <v>63</v>
      </c>
    </row>
    <row r="557" spans="14:20" s="22" customFormat="1" ht="15" hidden="1" customHeight="1" x14ac:dyDescent="0.25">
      <c r="N557" s="22" t="str">
        <f t="shared" si="16"/>
        <v>ubiegam sięLubuskieWschowa_PL432</v>
      </c>
      <c r="O557" s="22" t="s">
        <v>1457</v>
      </c>
      <c r="P557" s="26" t="str">
        <f t="shared" si="15"/>
        <v>Wschowa_PL432</v>
      </c>
      <c r="Q557" s="27" t="s">
        <v>1525</v>
      </c>
      <c r="R557" s="27" t="s">
        <v>1523</v>
      </c>
      <c r="S557" s="22">
        <v>5</v>
      </c>
      <c r="T557" s="22" t="s">
        <v>63</v>
      </c>
    </row>
    <row r="558" spans="14:20" s="22" customFormat="1" ht="15" hidden="1" customHeight="1" x14ac:dyDescent="0.25">
      <c r="N558" s="22" t="str">
        <f t="shared" si="16"/>
        <v>ubiegam sięLubuskieWymiarki_PL432</v>
      </c>
      <c r="O558" s="22" t="s">
        <v>1457</v>
      </c>
      <c r="P558" s="26" t="str">
        <f t="shared" si="15"/>
        <v>Wymiarki_PL432</v>
      </c>
      <c r="Q558" s="27" t="s">
        <v>1525</v>
      </c>
      <c r="R558" s="27" t="s">
        <v>1513</v>
      </c>
      <c r="S558" s="22">
        <v>5</v>
      </c>
      <c r="T558" s="22" t="s">
        <v>63</v>
      </c>
    </row>
    <row r="559" spans="14:20" s="22" customFormat="1" ht="15" hidden="1" customHeight="1" x14ac:dyDescent="0.25">
      <c r="N559" s="22" t="str">
        <f t="shared" si="16"/>
        <v>ubiegam sięLubuskieZabór_PL432</v>
      </c>
      <c r="O559" s="22" t="s">
        <v>1457</v>
      </c>
      <c r="P559" s="26" t="str">
        <f t="shared" si="15"/>
        <v>Zabór_PL432</v>
      </c>
      <c r="Q559" s="27" t="s">
        <v>1525</v>
      </c>
      <c r="R559" s="27" t="s">
        <v>1506</v>
      </c>
      <c r="S559" s="22">
        <v>5</v>
      </c>
      <c r="T559" s="22" t="s">
        <v>63</v>
      </c>
    </row>
    <row r="560" spans="14:20" s="22" customFormat="1" ht="15" hidden="1" customHeight="1" x14ac:dyDescent="0.25">
      <c r="N560" s="22" t="str">
        <f t="shared" si="16"/>
        <v>ubiegam sięLubuskieZielona Góra_PL432</v>
      </c>
      <c r="O560" s="22" t="s">
        <v>1457</v>
      </c>
      <c r="P560" s="26" t="str">
        <f t="shared" si="15"/>
        <v>Zielona Góra_PL432</v>
      </c>
      <c r="Q560" s="27" t="s">
        <v>1525</v>
      </c>
      <c r="R560" s="27" t="s">
        <v>1507</v>
      </c>
      <c r="S560" s="22">
        <v>5</v>
      </c>
      <c r="T560" s="22" t="s">
        <v>63</v>
      </c>
    </row>
    <row r="561" spans="14:20" s="22" customFormat="1" ht="15" hidden="1" customHeight="1" x14ac:dyDescent="0.25">
      <c r="N561" s="22" t="str">
        <f t="shared" si="16"/>
        <v>ubiegam sięLubuskieZwierzyn_PL431</v>
      </c>
      <c r="O561" s="22" t="s">
        <v>1457</v>
      </c>
      <c r="P561" s="26" t="str">
        <f t="shared" si="15"/>
        <v>Zwierzyn_PL431</v>
      </c>
      <c r="Q561" s="27" t="s">
        <v>1524</v>
      </c>
      <c r="R561" s="27" t="s">
        <v>1478</v>
      </c>
      <c r="S561" s="22">
        <v>5</v>
      </c>
      <c r="T561" s="22" t="s">
        <v>63</v>
      </c>
    </row>
    <row r="562" spans="14:20" s="22" customFormat="1" ht="15" hidden="1" customHeight="1" x14ac:dyDescent="0.25">
      <c r="N562" s="22" t="str">
        <f t="shared" si="16"/>
        <v>ubiegam sięLubuskieŻagań_PL432</v>
      </c>
      <c r="O562" s="22" t="s">
        <v>1457</v>
      </c>
      <c r="P562" s="26" t="str">
        <f t="shared" si="15"/>
        <v>Żagań_PL432</v>
      </c>
      <c r="Q562" s="27" t="s">
        <v>1525</v>
      </c>
      <c r="R562" s="27" t="s">
        <v>1514</v>
      </c>
      <c r="S562" s="22">
        <v>5</v>
      </c>
      <c r="T562" s="22" t="s">
        <v>63</v>
      </c>
    </row>
    <row r="563" spans="14:20" s="22" customFormat="1" ht="15" hidden="1" customHeight="1" x14ac:dyDescent="0.25">
      <c r="N563" s="22" t="str">
        <f t="shared" si="16"/>
        <v>ubiegam sięLubuskieŻary_PL432</v>
      </c>
      <c r="O563" s="22" t="s">
        <v>1457</v>
      </c>
      <c r="P563" s="26" t="str">
        <f t="shared" ref="P563:P626" si="17">R563&amp;Q563</f>
        <v>Żary_PL432</v>
      </c>
      <c r="Q563" s="27" t="s">
        <v>1525</v>
      </c>
      <c r="R563" s="27" t="s">
        <v>1520</v>
      </c>
      <c r="S563" s="22">
        <v>5</v>
      </c>
      <c r="T563" s="22" t="s">
        <v>63</v>
      </c>
    </row>
    <row r="564" spans="14:20" s="22" customFormat="1" ht="15" hidden="1" customHeight="1" x14ac:dyDescent="0.25">
      <c r="N564" s="22" t="str">
        <f t="shared" ref="N564:N627" si="18">T564&amp;O564&amp;P564</f>
        <v>ubiegam sięŁódzkieAleksandrów_PL115</v>
      </c>
      <c r="O564" s="22" t="s">
        <v>223</v>
      </c>
      <c r="P564" s="26" t="str">
        <f t="shared" si="17"/>
        <v>Aleksandrów_PL115</v>
      </c>
      <c r="Q564" s="27" t="s">
        <v>589</v>
      </c>
      <c r="R564" s="27" t="s">
        <v>105</v>
      </c>
      <c r="S564" s="22">
        <v>5</v>
      </c>
      <c r="T564" s="22" t="s">
        <v>63</v>
      </c>
    </row>
    <row r="565" spans="14:20" s="22" customFormat="1" ht="15" hidden="1" customHeight="1" x14ac:dyDescent="0.25">
      <c r="N565" s="22" t="str">
        <f t="shared" si="18"/>
        <v>ubiegam sięŁódzkieBedlno_PL117</v>
      </c>
      <c r="O565" s="22" t="s">
        <v>223</v>
      </c>
      <c r="P565" s="26" t="str">
        <f t="shared" si="17"/>
        <v>Bedlno_PL117</v>
      </c>
      <c r="Q565" s="27" t="s">
        <v>591</v>
      </c>
      <c r="R565" s="27" t="s">
        <v>184</v>
      </c>
      <c r="S565" s="22">
        <v>5</v>
      </c>
      <c r="T565" s="22" t="s">
        <v>63</v>
      </c>
    </row>
    <row r="566" spans="14:20" s="22" customFormat="1" ht="15" hidden="1" customHeight="1" x14ac:dyDescent="0.25">
      <c r="N566" s="22" t="str">
        <f t="shared" si="18"/>
        <v>ubiegam sięŁódzkieBełchatów_PL115</v>
      </c>
      <c r="O566" s="22" t="s">
        <v>223</v>
      </c>
      <c r="P566" s="26" t="str">
        <f t="shared" si="17"/>
        <v>Bełchatów_PL115</v>
      </c>
      <c r="Q566" s="27" t="s">
        <v>589</v>
      </c>
      <c r="R566" s="27" t="s">
        <v>92</v>
      </c>
      <c r="S566" s="22">
        <v>5</v>
      </c>
      <c r="T566" s="22" t="s">
        <v>63</v>
      </c>
    </row>
    <row r="567" spans="14:20" s="22" customFormat="1" ht="15" hidden="1" customHeight="1" x14ac:dyDescent="0.25">
      <c r="N567" s="22" t="str">
        <f t="shared" si="18"/>
        <v>ubiegam sięŁódzkieBędków_PL115</v>
      </c>
      <c r="O567" s="22" t="s">
        <v>223</v>
      </c>
      <c r="P567" s="26" t="str">
        <f t="shared" si="17"/>
        <v>Będków_PL115</v>
      </c>
      <c r="Q567" s="27" t="s">
        <v>589</v>
      </c>
      <c r="R567" s="27" t="s">
        <v>128</v>
      </c>
      <c r="S567" s="22">
        <v>5</v>
      </c>
      <c r="T567" s="22" t="s">
        <v>63</v>
      </c>
    </row>
    <row r="568" spans="14:20" s="22" customFormat="1" ht="15" hidden="1" customHeight="1" x14ac:dyDescent="0.25">
      <c r="N568" s="22" t="str">
        <f t="shared" si="18"/>
        <v>ubiegam sięŁódzkieBiała Rawska_PL117</v>
      </c>
      <c r="O568" s="22" t="s">
        <v>223</v>
      </c>
      <c r="P568" s="26" t="str">
        <f t="shared" si="17"/>
        <v>Biała Rawska_PL117</v>
      </c>
      <c r="Q568" s="27" t="s">
        <v>591</v>
      </c>
      <c r="R568" s="27" t="s">
        <v>209</v>
      </c>
      <c r="S568" s="22">
        <v>5</v>
      </c>
      <c r="T568" s="22" t="s">
        <v>63</v>
      </c>
    </row>
    <row r="569" spans="14:20" s="22" customFormat="1" ht="15" hidden="1" customHeight="1" x14ac:dyDescent="0.25">
      <c r="N569" s="22" t="str">
        <f t="shared" si="18"/>
        <v>ubiegam sięŁódzkieBiała_PL116</v>
      </c>
      <c r="O569" s="22" t="s">
        <v>223</v>
      </c>
      <c r="P569" s="26" t="str">
        <f t="shared" si="17"/>
        <v>Biała_PL116</v>
      </c>
      <c r="Q569" s="27" t="s">
        <v>590</v>
      </c>
      <c r="R569" s="27" t="s">
        <v>166</v>
      </c>
      <c r="S569" s="22">
        <v>5</v>
      </c>
      <c r="T569" s="22" t="s">
        <v>63</v>
      </c>
    </row>
    <row r="570" spans="14:20" s="22" customFormat="1" ht="15" hidden="1" customHeight="1" x14ac:dyDescent="0.25">
      <c r="N570" s="22" t="str">
        <f t="shared" si="18"/>
        <v>ubiegam sięŁódzkieBiałaczów_PL115</v>
      </c>
      <c r="O570" s="22" t="s">
        <v>223</v>
      </c>
      <c r="P570" s="26" t="str">
        <f t="shared" si="17"/>
        <v>Białaczów_PL115</v>
      </c>
      <c r="Q570" s="27" t="s">
        <v>589</v>
      </c>
      <c r="R570" s="27" t="s">
        <v>98</v>
      </c>
      <c r="S570" s="22">
        <v>5</v>
      </c>
      <c r="T570" s="22" t="s">
        <v>63</v>
      </c>
    </row>
    <row r="571" spans="14:20" s="22" customFormat="1" ht="15" hidden="1" customHeight="1" x14ac:dyDescent="0.25">
      <c r="N571" s="22" t="str">
        <f t="shared" si="18"/>
        <v>ubiegam sięŁódzkieBielawy_PL117</v>
      </c>
      <c r="O571" s="22" t="s">
        <v>223</v>
      </c>
      <c r="P571" s="26" t="str">
        <f t="shared" si="17"/>
        <v>Bielawy_PL117</v>
      </c>
      <c r="Q571" s="27" t="s">
        <v>591</v>
      </c>
      <c r="R571" s="27" t="s">
        <v>200</v>
      </c>
      <c r="S571" s="22">
        <v>5</v>
      </c>
      <c r="T571" s="22" t="s">
        <v>63</v>
      </c>
    </row>
    <row r="572" spans="14:20" s="22" customFormat="1" ht="15" hidden="1" customHeight="1" x14ac:dyDescent="0.25">
      <c r="N572" s="22" t="str">
        <f t="shared" si="18"/>
        <v>ubiegam sięŁódzkieBłaszki_PL116</v>
      </c>
      <c r="O572" s="22" t="s">
        <v>223</v>
      </c>
      <c r="P572" s="26" t="str">
        <f t="shared" si="17"/>
        <v>Błaszki_PL116</v>
      </c>
      <c r="Q572" s="27" t="s">
        <v>590</v>
      </c>
      <c r="R572" s="27" t="s">
        <v>156</v>
      </c>
      <c r="S572" s="22">
        <v>5</v>
      </c>
      <c r="T572" s="22" t="s">
        <v>63</v>
      </c>
    </row>
    <row r="573" spans="14:20" s="22" customFormat="1" ht="15" hidden="1" customHeight="1" x14ac:dyDescent="0.25">
      <c r="N573" s="22" t="str">
        <f t="shared" si="18"/>
        <v>ubiegam sięŁódzkieBolesławiec_PL116</v>
      </c>
      <c r="O573" s="22" t="s">
        <v>223</v>
      </c>
      <c r="P573" s="26" t="str">
        <f t="shared" si="17"/>
        <v>Bolesławiec_PL116</v>
      </c>
      <c r="Q573" s="27" t="s">
        <v>590</v>
      </c>
      <c r="R573" s="27" t="s">
        <v>175</v>
      </c>
      <c r="S573" s="22">
        <v>5</v>
      </c>
      <c r="T573" s="22" t="s">
        <v>63</v>
      </c>
    </row>
    <row r="574" spans="14:20" s="22" customFormat="1" ht="15" hidden="1" customHeight="1" x14ac:dyDescent="0.25">
      <c r="N574" s="22" t="str">
        <f t="shared" si="18"/>
        <v>ubiegam sięŁódzkieBolimów_PL117</v>
      </c>
      <c r="O574" s="22" t="s">
        <v>223</v>
      </c>
      <c r="P574" s="26" t="str">
        <f t="shared" si="17"/>
        <v>Bolimów_PL117</v>
      </c>
      <c r="Q574" s="27" t="s">
        <v>591</v>
      </c>
      <c r="R574" s="27" t="s">
        <v>214</v>
      </c>
      <c r="S574" s="22">
        <v>5</v>
      </c>
      <c r="T574" s="22" t="s">
        <v>63</v>
      </c>
    </row>
    <row r="575" spans="14:20" s="22" customFormat="1" ht="15" hidden="1" customHeight="1" x14ac:dyDescent="0.25">
      <c r="N575" s="22" t="str">
        <f t="shared" si="18"/>
        <v>ubiegam sięŁódzkieBrąszewice_PL116</v>
      </c>
      <c r="O575" s="22" t="s">
        <v>223</v>
      </c>
      <c r="P575" s="26" t="str">
        <f t="shared" si="17"/>
        <v>Brąszewice_PL116</v>
      </c>
      <c r="Q575" s="27" t="s">
        <v>590</v>
      </c>
      <c r="R575" s="27" t="s">
        <v>157</v>
      </c>
      <c r="S575" s="22">
        <v>5</v>
      </c>
      <c r="T575" s="22" t="s">
        <v>63</v>
      </c>
    </row>
    <row r="576" spans="14:20" s="22" customFormat="1" ht="15" hidden="1" customHeight="1" x14ac:dyDescent="0.25">
      <c r="N576" s="22" t="str">
        <f t="shared" si="18"/>
        <v>ubiegam sięŁódzkieBrójce_PL114</v>
      </c>
      <c r="O576" s="22" t="s">
        <v>223</v>
      </c>
      <c r="P576" s="26" t="str">
        <f t="shared" si="17"/>
        <v>Brójce_PL114</v>
      </c>
      <c r="Q576" s="27" t="s">
        <v>588</v>
      </c>
      <c r="R576" s="27" t="s">
        <v>76</v>
      </c>
      <c r="S576" s="22">
        <v>5</v>
      </c>
      <c r="T576" s="22" t="s">
        <v>63</v>
      </c>
    </row>
    <row r="577" spans="14:20" s="22" customFormat="1" ht="15" hidden="1" customHeight="1" x14ac:dyDescent="0.25">
      <c r="N577" s="22" t="str">
        <f t="shared" si="18"/>
        <v>ubiegam sięŁódzkieBrzeziny_PL114</v>
      </c>
      <c r="O577" s="22" t="s">
        <v>223</v>
      </c>
      <c r="P577" s="26" t="str">
        <f t="shared" si="17"/>
        <v>Brzeziny_PL114</v>
      </c>
      <c r="Q577" s="27" t="s">
        <v>588</v>
      </c>
      <c r="R577" s="27" t="s">
        <v>88</v>
      </c>
      <c r="S577" s="22">
        <v>5</v>
      </c>
      <c r="T577" s="22" t="s">
        <v>63</v>
      </c>
    </row>
    <row r="578" spans="14:20" s="22" customFormat="1" ht="15" hidden="1" customHeight="1" x14ac:dyDescent="0.25">
      <c r="N578" s="22" t="str">
        <f t="shared" si="18"/>
        <v>ubiegam sięŁódzkieBrzeźnio_PL116</v>
      </c>
      <c r="O578" s="22" t="s">
        <v>223</v>
      </c>
      <c r="P578" s="26" t="str">
        <f t="shared" si="17"/>
        <v>Brzeźnio_PL116</v>
      </c>
      <c r="Q578" s="27" t="s">
        <v>590</v>
      </c>
      <c r="R578" s="27" t="s">
        <v>158</v>
      </c>
      <c r="S578" s="22">
        <v>5</v>
      </c>
      <c r="T578" s="22" t="s">
        <v>63</v>
      </c>
    </row>
    <row r="579" spans="14:20" s="22" customFormat="1" ht="15" hidden="1" customHeight="1" x14ac:dyDescent="0.25">
      <c r="N579" s="22" t="str">
        <f t="shared" si="18"/>
        <v>ubiegam sięŁódzkieBuczek_PL116</v>
      </c>
      <c r="O579" s="22" t="s">
        <v>223</v>
      </c>
      <c r="P579" s="26" t="str">
        <f t="shared" si="17"/>
        <v>Buczek_PL116</v>
      </c>
      <c r="Q579" s="27" t="s">
        <v>590</v>
      </c>
      <c r="R579" s="27" t="s">
        <v>138</v>
      </c>
      <c r="S579" s="22">
        <v>5</v>
      </c>
      <c r="T579" s="22" t="s">
        <v>63</v>
      </c>
    </row>
    <row r="580" spans="14:20" s="22" customFormat="1" ht="15" hidden="1" customHeight="1" x14ac:dyDescent="0.25">
      <c r="N580" s="22" t="str">
        <f t="shared" si="18"/>
        <v>ubiegam sięŁódzkieBudziszewice_PL115</v>
      </c>
      <c r="O580" s="22" t="s">
        <v>223</v>
      </c>
      <c r="P580" s="26" t="str">
        <f t="shared" si="17"/>
        <v>Budziszewice_PL115</v>
      </c>
      <c r="Q580" s="27" t="s">
        <v>589</v>
      </c>
      <c r="R580" s="27" t="s">
        <v>129</v>
      </c>
      <c r="S580" s="22">
        <v>5</v>
      </c>
      <c r="T580" s="22" t="s">
        <v>63</v>
      </c>
    </row>
    <row r="581" spans="14:20" s="22" customFormat="1" ht="15" hidden="1" customHeight="1" x14ac:dyDescent="0.25">
      <c r="N581" s="22" t="str">
        <f t="shared" si="18"/>
        <v>ubiegam sięŁódzkieBurzenin_PL116</v>
      </c>
      <c r="O581" s="22" t="s">
        <v>223</v>
      </c>
      <c r="P581" s="26" t="str">
        <f t="shared" si="17"/>
        <v>Burzenin_PL116</v>
      </c>
      <c r="Q581" s="27" t="s">
        <v>590</v>
      </c>
      <c r="R581" s="27" t="s">
        <v>159</v>
      </c>
      <c r="S581" s="22">
        <v>5</v>
      </c>
      <c r="T581" s="22" t="s">
        <v>63</v>
      </c>
    </row>
    <row r="582" spans="14:20" s="22" customFormat="1" ht="15" hidden="1" customHeight="1" x14ac:dyDescent="0.25">
      <c r="N582" s="22" t="str">
        <f t="shared" si="18"/>
        <v>ubiegam sięŁódzkieChąśno_PL117</v>
      </c>
      <c r="O582" s="22" t="s">
        <v>223</v>
      </c>
      <c r="P582" s="26" t="str">
        <f t="shared" si="17"/>
        <v>Chąśno_PL117</v>
      </c>
      <c r="Q582" s="27" t="s">
        <v>591</v>
      </c>
      <c r="R582" s="27" t="s">
        <v>201</v>
      </c>
      <c r="S582" s="22">
        <v>5</v>
      </c>
      <c r="T582" s="22" t="s">
        <v>63</v>
      </c>
    </row>
    <row r="583" spans="14:20" s="22" customFormat="1" ht="15" hidden="1" customHeight="1" x14ac:dyDescent="0.25">
      <c r="N583" s="22" t="str">
        <f t="shared" si="18"/>
        <v>ubiegam sięŁódzkieCielądz_PL117</v>
      </c>
      <c r="O583" s="22" t="s">
        <v>223</v>
      </c>
      <c r="P583" s="26" t="str">
        <f t="shared" si="17"/>
        <v>Cielądz_PL117</v>
      </c>
      <c r="Q583" s="27" t="s">
        <v>591</v>
      </c>
      <c r="R583" s="27" t="s">
        <v>210</v>
      </c>
      <c r="S583" s="22">
        <v>5</v>
      </c>
      <c r="T583" s="22" t="s">
        <v>63</v>
      </c>
    </row>
    <row r="584" spans="14:20" s="22" customFormat="1" ht="15" hidden="1" customHeight="1" x14ac:dyDescent="0.25">
      <c r="N584" s="22" t="str">
        <f t="shared" si="18"/>
        <v>ubiegam sięŁódzkieCzarnocin_PL115</v>
      </c>
      <c r="O584" s="22" t="s">
        <v>223</v>
      </c>
      <c r="P584" s="26" t="str">
        <f t="shared" si="17"/>
        <v>Czarnocin_PL115</v>
      </c>
      <c r="Q584" s="27" t="s">
        <v>589</v>
      </c>
      <c r="R584" s="27" t="s">
        <v>106</v>
      </c>
      <c r="S584" s="22">
        <v>5</v>
      </c>
      <c r="T584" s="22" t="s">
        <v>63</v>
      </c>
    </row>
    <row r="585" spans="14:20" s="22" customFormat="1" ht="15" hidden="1" customHeight="1" x14ac:dyDescent="0.25">
      <c r="N585" s="22" t="str">
        <f t="shared" si="18"/>
        <v>ubiegam sięŁódzkieCzarnożyły_PL116</v>
      </c>
      <c r="O585" s="22" t="s">
        <v>223</v>
      </c>
      <c r="P585" s="26" t="str">
        <f t="shared" si="17"/>
        <v>Czarnożyły_PL116</v>
      </c>
      <c r="Q585" s="27" t="s">
        <v>590</v>
      </c>
      <c r="R585" s="27" t="s">
        <v>167</v>
      </c>
      <c r="S585" s="22">
        <v>5</v>
      </c>
      <c r="T585" s="22" t="s">
        <v>63</v>
      </c>
    </row>
    <row r="586" spans="14:20" s="22" customFormat="1" ht="15" hidden="1" customHeight="1" x14ac:dyDescent="0.25">
      <c r="N586" s="22" t="str">
        <f t="shared" si="18"/>
        <v>ubiegam sięŁódzkieCzastary_PL116</v>
      </c>
      <c r="O586" s="22" t="s">
        <v>223</v>
      </c>
      <c r="P586" s="26" t="str">
        <f t="shared" si="17"/>
        <v>Czastary_PL116</v>
      </c>
      <c r="Q586" s="27" t="s">
        <v>590</v>
      </c>
      <c r="R586" s="27" t="s">
        <v>176</v>
      </c>
      <c r="S586" s="22">
        <v>5</v>
      </c>
      <c r="T586" s="22" t="s">
        <v>63</v>
      </c>
    </row>
    <row r="587" spans="14:20" s="22" customFormat="1" ht="15" hidden="1" customHeight="1" x14ac:dyDescent="0.25">
      <c r="N587" s="22" t="str">
        <f t="shared" si="18"/>
        <v>ubiegam sięŁódzkieCzerniewice_PL115</v>
      </c>
      <c r="O587" s="22" t="s">
        <v>223</v>
      </c>
      <c r="P587" s="26" t="str">
        <f t="shared" si="17"/>
        <v>Czerniewice_PL115</v>
      </c>
      <c r="Q587" s="27" t="s">
        <v>589</v>
      </c>
      <c r="R587" s="27" t="s">
        <v>130</v>
      </c>
      <c r="S587" s="22">
        <v>5</v>
      </c>
      <c r="T587" s="22" t="s">
        <v>63</v>
      </c>
    </row>
    <row r="588" spans="14:20" s="22" customFormat="1" ht="15" hidden="1" customHeight="1" x14ac:dyDescent="0.25">
      <c r="N588" s="22" t="str">
        <f t="shared" si="18"/>
        <v>ubiegam sięŁódzkieDalików_PL116</v>
      </c>
      <c r="O588" s="22" t="s">
        <v>223</v>
      </c>
      <c r="P588" s="26" t="str">
        <f t="shared" si="17"/>
        <v>Dalików_PL116</v>
      </c>
      <c r="Q588" s="27" t="s">
        <v>590</v>
      </c>
      <c r="R588" s="27" t="s">
        <v>150</v>
      </c>
      <c r="S588" s="22">
        <v>5</v>
      </c>
      <c r="T588" s="22" t="s">
        <v>63</v>
      </c>
    </row>
    <row r="589" spans="14:20" s="22" customFormat="1" ht="15" hidden="1" customHeight="1" x14ac:dyDescent="0.25">
      <c r="N589" s="22" t="str">
        <f t="shared" si="18"/>
        <v>ubiegam sięŁódzkieDaszyna_PL117</v>
      </c>
      <c r="O589" s="22" t="s">
        <v>223</v>
      </c>
      <c r="P589" s="26" t="str">
        <f t="shared" si="17"/>
        <v>Daszyna_PL117</v>
      </c>
      <c r="Q589" s="27" t="s">
        <v>591</v>
      </c>
      <c r="R589" s="27" t="s">
        <v>193</v>
      </c>
      <c r="S589" s="22">
        <v>5</v>
      </c>
      <c r="T589" s="22" t="s">
        <v>63</v>
      </c>
    </row>
    <row r="590" spans="14:20" s="22" customFormat="1" ht="15" hidden="1" customHeight="1" x14ac:dyDescent="0.25">
      <c r="N590" s="22" t="str">
        <f t="shared" si="18"/>
        <v>ubiegam sięŁódzkieDąbrowice_PL117</v>
      </c>
      <c r="O590" s="22" t="s">
        <v>223</v>
      </c>
      <c r="P590" s="26" t="str">
        <f t="shared" si="17"/>
        <v>Dąbrowice_PL117</v>
      </c>
      <c r="Q590" s="27" t="s">
        <v>591</v>
      </c>
      <c r="R590" s="27" t="s">
        <v>185</v>
      </c>
      <c r="S590" s="22">
        <v>5</v>
      </c>
      <c r="T590" s="22" t="s">
        <v>63</v>
      </c>
    </row>
    <row r="591" spans="14:20" s="22" customFormat="1" ht="15" hidden="1" customHeight="1" x14ac:dyDescent="0.25">
      <c r="N591" s="22" t="str">
        <f t="shared" si="18"/>
        <v>ubiegam sięŁódzkieDłutów_PL114</v>
      </c>
      <c r="O591" s="22" t="s">
        <v>223</v>
      </c>
      <c r="P591" s="26" t="str">
        <f t="shared" si="17"/>
        <v>Dłutów_PL114</v>
      </c>
      <c r="Q591" s="27" t="s">
        <v>588</v>
      </c>
      <c r="R591" s="27" t="s">
        <v>80</v>
      </c>
      <c r="S591" s="22">
        <v>5</v>
      </c>
      <c r="T591" s="22" t="s">
        <v>63</v>
      </c>
    </row>
    <row r="592" spans="14:20" s="22" customFormat="1" ht="15" hidden="1" customHeight="1" x14ac:dyDescent="0.25">
      <c r="N592" s="22" t="str">
        <f t="shared" si="18"/>
        <v>ubiegam sięŁódzkieDmosin_PL114</v>
      </c>
      <c r="O592" s="22" t="s">
        <v>223</v>
      </c>
      <c r="P592" s="26" t="str">
        <f t="shared" si="17"/>
        <v>Dmosin_PL114</v>
      </c>
      <c r="Q592" s="27" t="s">
        <v>588</v>
      </c>
      <c r="R592" s="27" t="s">
        <v>89</v>
      </c>
      <c r="S592" s="22">
        <v>5</v>
      </c>
      <c r="T592" s="22" t="s">
        <v>63</v>
      </c>
    </row>
    <row r="593" spans="14:20" s="22" customFormat="1" ht="15" hidden="1" customHeight="1" x14ac:dyDescent="0.25">
      <c r="N593" s="22" t="str">
        <f t="shared" si="18"/>
        <v>ubiegam sięŁódzkieDobroń_PL114</v>
      </c>
      <c r="O593" s="22" t="s">
        <v>223</v>
      </c>
      <c r="P593" s="26" t="str">
        <f t="shared" si="17"/>
        <v>Dobroń_PL114</v>
      </c>
      <c r="Q593" s="27" t="s">
        <v>588</v>
      </c>
      <c r="R593" s="27" t="s">
        <v>81</v>
      </c>
      <c r="S593" s="22">
        <v>5</v>
      </c>
      <c r="T593" s="22" t="s">
        <v>63</v>
      </c>
    </row>
    <row r="594" spans="14:20" s="22" customFormat="1" ht="15" hidden="1" customHeight="1" x14ac:dyDescent="0.25">
      <c r="N594" s="22" t="str">
        <f t="shared" si="18"/>
        <v>ubiegam sięŁódzkieDobryszyce_PL115</v>
      </c>
      <c r="O594" s="22" t="s">
        <v>223</v>
      </c>
      <c r="P594" s="26" t="str">
        <f t="shared" si="17"/>
        <v>Dobryszyce_PL115</v>
      </c>
      <c r="Q594" s="27" t="s">
        <v>589</v>
      </c>
      <c r="R594" s="27" t="s">
        <v>116</v>
      </c>
      <c r="S594" s="22">
        <v>5</v>
      </c>
      <c r="T594" s="22" t="s">
        <v>63</v>
      </c>
    </row>
    <row r="595" spans="14:20" s="22" customFormat="1" ht="15" hidden="1" customHeight="1" x14ac:dyDescent="0.25">
      <c r="N595" s="22" t="str">
        <f t="shared" si="18"/>
        <v>ubiegam sięŁódzkieDomaniewice_PL117</v>
      </c>
      <c r="O595" s="22" t="s">
        <v>223</v>
      </c>
      <c r="P595" s="26" t="str">
        <f t="shared" si="17"/>
        <v>Domaniewice_PL117</v>
      </c>
      <c r="Q595" s="27" t="s">
        <v>591</v>
      </c>
      <c r="R595" s="27" t="s">
        <v>202</v>
      </c>
      <c r="S595" s="22">
        <v>5</v>
      </c>
      <c r="T595" s="22" t="s">
        <v>63</v>
      </c>
    </row>
    <row r="596" spans="14:20" s="22" customFormat="1" ht="15" hidden="1" customHeight="1" x14ac:dyDescent="0.25">
      <c r="N596" s="22" t="str">
        <f t="shared" si="18"/>
        <v>ubiegam sięŁódzkieDrużbice_PL115</v>
      </c>
      <c r="O596" s="22" t="s">
        <v>223</v>
      </c>
      <c r="P596" s="26" t="str">
        <f t="shared" si="17"/>
        <v>Drużbice_PL115</v>
      </c>
      <c r="Q596" s="27" t="s">
        <v>589</v>
      </c>
      <c r="R596" s="27" t="s">
        <v>93</v>
      </c>
      <c r="S596" s="22">
        <v>5</v>
      </c>
      <c r="T596" s="22" t="s">
        <v>63</v>
      </c>
    </row>
    <row r="597" spans="14:20" s="22" customFormat="1" ht="15" hidden="1" customHeight="1" x14ac:dyDescent="0.25">
      <c r="N597" s="22" t="str">
        <f t="shared" si="18"/>
        <v>ubiegam sięŁódzkieDrzewica_PL115</v>
      </c>
      <c r="O597" s="22" t="s">
        <v>223</v>
      </c>
      <c r="P597" s="26" t="str">
        <f t="shared" si="17"/>
        <v>Drzewica_PL115</v>
      </c>
      <c r="Q597" s="27" t="s">
        <v>589</v>
      </c>
      <c r="R597" s="27" t="s">
        <v>99</v>
      </c>
      <c r="S597" s="22">
        <v>5</v>
      </c>
      <c r="T597" s="22" t="s">
        <v>63</v>
      </c>
    </row>
    <row r="598" spans="14:20" s="22" customFormat="1" ht="15" hidden="1" customHeight="1" x14ac:dyDescent="0.25">
      <c r="N598" s="22" t="str">
        <f t="shared" si="18"/>
        <v>ubiegam sięŁódzkieDziałoszyn_PL116</v>
      </c>
      <c r="O598" s="22" t="s">
        <v>223</v>
      </c>
      <c r="P598" s="26" t="str">
        <f t="shared" si="17"/>
        <v>Działoszyn_PL116</v>
      </c>
      <c r="Q598" s="27" t="s">
        <v>590</v>
      </c>
      <c r="R598" s="27" t="s">
        <v>143</v>
      </c>
      <c r="S598" s="22">
        <v>5</v>
      </c>
      <c r="T598" s="22" t="s">
        <v>63</v>
      </c>
    </row>
    <row r="599" spans="14:20" s="22" customFormat="1" ht="15" hidden="1" customHeight="1" x14ac:dyDescent="0.25">
      <c r="N599" s="22" t="str">
        <f t="shared" si="18"/>
        <v>ubiegam sięŁódzkieGalewice_PL116</v>
      </c>
      <c r="O599" s="22" t="s">
        <v>223</v>
      </c>
      <c r="P599" s="26" t="str">
        <f t="shared" si="17"/>
        <v>Galewice_PL116</v>
      </c>
      <c r="Q599" s="27" t="s">
        <v>590</v>
      </c>
      <c r="R599" s="27" t="s">
        <v>177</v>
      </c>
      <c r="S599" s="22">
        <v>5</v>
      </c>
      <c r="T599" s="22" t="s">
        <v>63</v>
      </c>
    </row>
    <row r="600" spans="14:20" s="22" customFormat="1" ht="15" hidden="1" customHeight="1" x14ac:dyDescent="0.25">
      <c r="N600" s="22" t="str">
        <f t="shared" si="18"/>
        <v>ubiegam sięŁódzkieGidle_PL115</v>
      </c>
      <c r="O600" s="22" t="s">
        <v>223</v>
      </c>
      <c r="P600" s="26" t="str">
        <f t="shared" si="17"/>
        <v>Gidle_PL115</v>
      </c>
      <c r="Q600" s="27" t="s">
        <v>589</v>
      </c>
      <c r="R600" s="27" t="s">
        <v>117</v>
      </c>
      <c r="S600" s="22">
        <v>5</v>
      </c>
      <c r="T600" s="22" t="s">
        <v>63</v>
      </c>
    </row>
    <row r="601" spans="14:20" s="22" customFormat="1" ht="15" hidden="1" customHeight="1" x14ac:dyDescent="0.25">
      <c r="N601" s="22" t="str">
        <f t="shared" si="18"/>
        <v>ubiegam sięŁódzkieGłowno_PL114</v>
      </c>
      <c r="O601" s="22" t="s">
        <v>223</v>
      </c>
      <c r="P601" s="26" t="str">
        <f t="shared" si="17"/>
        <v>Głowno_PL114</v>
      </c>
      <c r="Q601" s="27" t="s">
        <v>588</v>
      </c>
      <c r="R601" s="27" t="s">
        <v>84</v>
      </c>
      <c r="S601" s="22">
        <v>5</v>
      </c>
      <c r="T601" s="22" t="s">
        <v>63</v>
      </c>
    </row>
    <row r="602" spans="14:20" s="22" customFormat="1" ht="15" hidden="1" customHeight="1" x14ac:dyDescent="0.25">
      <c r="N602" s="22" t="str">
        <f t="shared" si="18"/>
        <v>ubiegam sięŁódzkieGłuchów_PL117</v>
      </c>
      <c r="O602" s="22" t="s">
        <v>223</v>
      </c>
      <c r="P602" s="26" t="str">
        <f t="shared" si="17"/>
        <v>Głuchów_PL117</v>
      </c>
      <c r="Q602" s="27" t="s">
        <v>591</v>
      </c>
      <c r="R602" s="27" t="s">
        <v>215</v>
      </c>
      <c r="S602" s="22">
        <v>5</v>
      </c>
      <c r="T602" s="22" t="s">
        <v>63</v>
      </c>
    </row>
    <row r="603" spans="14:20" s="22" customFormat="1" ht="15" hidden="1" customHeight="1" x14ac:dyDescent="0.25">
      <c r="N603" s="22" t="str">
        <f t="shared" si="18"/>
        <v>ubiegam sięŁódzkieGodzianów_PL117</v>
      </c>
      <c r="O603" s="22" t="s">
        <v>223</v>
      </c>
      <c r="P603" s="26" t="str">
        <f t="shared" si="17"/>
        <v>Godzianów_PL117</v>
      </c>
      <c r="Q603" s="27" t="s">
        <v>591</v>
      </c>
      <c r="R603" s="27" t="s">
        <v>216</v>
      </c>
      <c r="S603" s="22">
        <v>5</v>
      </c>
      <c r="T603" s="22" t="s">
        <v>63</v>
      </c>
    </row>
    <row r="604" spans="14:20" s="22" customFormat="1" ht="15" hidden="1" customHeight="1" x14ac:dyDescent="0.25">
      <c r="N604" s="22" t="str">
        <f t="shared" si="18"/>
        <v>ubiegam sięŁódzkieGomunice_PL115</v>
      </c>
      <c r="O604" s="22" t="s">
        <v>223</v>
      </c>
      <c r="P604" s="26" t="str">
        <f t="shared" si="17"/>
        <v>Gomunice_PL115</v>
      </c>
      <c r="Q604" s="27" t="s">
        <v>589</v>
      </c>
      <c r="R604" s="27" t="s">
        <v>118</v>
      </c>
      <c r="S604" s="22">
        <v>5</v>
      </c>
      <c r="T604" s="22" t="s">
        <v>63</v>
      </c>
    </row>
    <row r="605" spans="14:20" s="22" customFormat="1" ht="15" hidden="1" customHeight="1" x14ac:dyDescent="0.25">
      <c r="N605" s="22" t="str">
        <f t="shared" si="18"/>
        <v>ubiegam sięŁódzkieGorzkowice_PL115</v>
      </c>
      <c r="O605" s="22" t="s">
        <v>223</v>
      </c>
      <c r="P605" s="26" t="str">
        <f t="shared" si="17"/>
        <v>Gorzkowice_PL115</v>
      </c>
      <c r="Q605" s="27" t="s">
        <v>589</v>
      </c>
      <c r="R605" s="27" t="s">
        <v>107</v>
      </c>
      <c r="S605" s="22">
        <v>5</v>
      </c>
      <c r="T605" s="22" t="s">
        <v>63</v>
      </c>
    </row>
    <row r="606" spans="14:20" s="22" customFormat="1" ht="15" hidden="1" customHeight="1" x14ac:dyDescent="0.25">
      <c r="N606" s="22" t="str">
        <f t="shared" si="18"/>
        <v>ubiegam sięŁódzkieGoszczanów_PL116</v>
      </c>
      <c r="O606" s="22" t="s">
        <v>223</v>
      </c>
      <c r="P606" s="26" t="str">
        <f t="shared" si="17"/>
        <v>Goszczanów_PL116</v>
      </c>
      <c r="Q606" s="27" t="s">
        <v>590</v>
      </c>
      <c r="R606" s="27" t="s">
        <v>160</v>
      </c>
      <c r="S606" s="22">
        <v>5</v>
      </c>
      <c r="T606" s="22" t="s">
        <v>63</v>
      </c>
    </row>
    <row r="607" spans="14:20" s="22" customFormat="1" ht="15" hidden="1" customHeight="1" x14ac:dyDescent="0.25">
      <c r="N607" s="22" t="str">
        <f t="shared" si="18"/>
        <v>ubiegam sięŁódzkieGóra Świętej Małgorzaty_PL117</v>
      </c>
      <c r="O607" s="22" t="s">
        <v>223</v>
      </c>
      <c r="P607" s="26" t="str">
        <f t="shared" si="17"/>
        <v>Góra Świętej Małgorzaty_PL117</v>
      </c>
      <c r="Q607" s="27" t="s">
        <v>591</v>
      </c>
      <c r="R607" s="27" t="s">
        <v>194</v>
      </c>
      <c r="S607" s="22">
        <v>5</v>
      </c>
      <c r="T607" s="22" t="s">
        <v>63</v>
      </c>
    </row>
    <row r="608" spans="14:20" s="22" customFormat="1" ht="15" hidden="1" customHeight="1" x14ac:dyDescent="0.25">
      <c r="N608" s="22" t="str">
        <f t="shared" si="18"/>
        <v>ubiegam sięŁódzkieGrabica_PL115</v>
      </c>
      <c r="O608" s="22" t="s">
        <v>223</v>
      </c>
      <c r="P608" s="26" t="str">
        <f t="shared" si="17"/>
        <v>Grabica_PL115</v>
      </c>
      <c r="Q608" s="27" t="s">
        <v>589</v>
      </c>
      <c r="R608" s="27" t="s">
        <v>108</v>
      </c>
      <c r="S608" s="22">
        <v>5</v>
      </c>
      <c r="T608" s="22" t="s">
        <v>63</v>
      </c>
    </row>
    <row r="609" spans="14:20" s="22" customFormat="1" ht="15" hidden="1" customHeight="1" x14ac:dyDescent="0.25">
      <c r="N609" s="22" t="str">
        <f t="shared" si="18"/>
        <v>ubiegam sięŁódzkieGrabów_PL117</v>
      </c>
      <c r="O609" s="22" t="s">
        <v>223</v>
      </c>
      <c r="P609" s="26" t="str">
        <f t="shared" si="17"/>
        <v>Grabów_PL117</v>
      </c>
      <c r="Q609" s="27" t="s">
        <v>591</v>
      </c>
      <c r="R609" s="27" t="s">
        <v>195</v>
      </c>
      <c r="S609" s="22">
        <v>5</v>
      </c>
      <c r="T609" s="22" t="s">
        <v>63</v>
      </c>
    </row>
    <row r="610" spans="14:20" s="22" customFormat="1" ht="15" hidden="1" customHeight="1" x14ac:dyDescent="0.25">
      <c r="N610" s="22" t="str">
        <f t="shared" si="18"/>
        <v>ubiegam sięŁódzkieInowłódz_PL115</v>
      </c>
      <c r="O610" s="22" t="s">
        <v>223</v>
      </c>
      <c r="P610" s="26" t="str">
        <f t="shared" si="17"/>
        <v>Inowłódz_PL115</v>
      </c>
      <c r="Q610" s="27" t="s">
        <v>589</v>
      </c>
      <c r="R610" s="27" t="s">
        <v>131</v>
      </c>
      <c r="S610" s="22">
        <v>5</v>
      </c>
      <c r="T610" s="22" t="s">
        <v>63</v>
      </c>
    </row>
    <row r="611" spans="14:20" s="22" customFormat="1" ht="15" hidden="1" customHeight="1" x14ac:dyDescent="0.25">
      <c r="N611" s="22" t="str">
        <f t="shared" si="18"/>
        <v>ubiegam sięŁódzkieJeżów_PL114</v>
      </c>
      <c r="O611" s="22" t="s">
        <v>223</v>
      </c>
      <c r="P611" s="26" t="str">
        <f t="shared" si="17"/>
        <v>Jeżów_PL114</v>
      </c>
      <c r="Q611" s="27" t="s">
        <v>588</v>
      </c>
      <c r="R611" s="27" t="s">
        <v>90</v>
      </c>
      <c r="S611" s="22">
        <v>5</v>
      </c>
      <c r="T611" s="22" t="s">
        <v>63</v>
      </c>
    </row>
    <row r="612" spans="14:20" s="22" customFormat="1" ht="15" hidden="1" customHeight="1" x14ac:dyDescent="0.25">
      <c r="N612" s="22" t="str">
        <f t="shared" si="18"/>
        <v>ubiegam sięŁódzkieKamieńsk_PL115</v>
      </c>
      <c r="O612" s="22" t="s">
        <v>223</v>
      </c>
      <c r="P612" s="26" t="str">
        <f t="shared" si="17"/>
        <v>Kamieńsk_PL115</v>
      </c>
      <c r="Q612" s="27" t="s">
        <v>589</v>
      </c>
      <c r="R612" s="27" t="s">
        <v>119</v>
      </c>
      <c r="S612" s="22">
        <v>5</v>
      </c>
      <c r="T612" s="22" t="s">
        <v>63</v>
      </c>
    </row>
    <row r="613" spans="14:20" s="22" customFormat="1" ht="15" hidden="1" customHeight="1" x14ac:dyDescent="0.25">
      <c r="N613" s="22" t="str">
        <f t="shared" si="18"/>
        <v>ubiegam sięŁódzkieKiełczygłów_PL116</v>
      </c>
      <c r="O613" s="22" t="s">
        <v>223</v>
      </c>
      <c r="P613" s="26" t="str">
        <f t="shared" si="17"/>
        <v>Kiełczygłów_PL116</v>
      </c>
      <c r="Q613" s="27" t="s">
        <v>590</v>
      </c>
      <c r="R613" s="27" t="s">
        <v>144</v>
      </c>
      <c r="S613" s="22">
        <v>5</v>
      </c>
      <c r="T613" s="22" t="s">
        <v>63</v>
      </c>
    </row>
    <row r="614" spans="14:20" s="22" customFormat="1" ht="15" hidden="1" customHeight="1" x14ac:dyDescent="0.25">
      <c r="N614" s="22" t="str">
        <f t="shared" si="18"/>
        <v>ubiegam sięŁódzkieKiernozia_PL117</v>
      </c>
      <c r="O614" s="22" t="s">
        <v>223</v>
      </c>
      <c r="P614" s="26" t="str">
        <f t="shared" si="17"/>
        <v>Kiernozia_PL117</v>
      </c>
      <c r="Q614" s="27" t="s">
        <v>591</v>
      </c>
      <c r="R614" s="27" t="s">
        <v>203</v>
      </c>
      <c r="S614" s="22">
        <v>5</v>
      </c>
      <c r="T614" s="22" t="s">
        <v>63</v>
      </c>
    </row>
    <row r="615" spans="14:20" s="22" customFormat="1" ht="15" hidden="1" customHeight="1" x14ac:dyDescent="0.25">
      <c r="N615" s="22" t="str">
        <f t="shared" si="18"/>
        <v>ubiegam sięŁódzkieKleszczów_PL115</v>
      </c>
      <c r="O615" s="22" t="s">
        <v>223</v>
      </c>
      <c r="P615" s="26" t="str">
        <f t="shared" si="17"/>
        <v>Kleszczów_PL115</v>
      </c>
      <c r="Q615" s="27" t="s">
        <v>589</v>
      </c>
      <c r="R615" s="27" t="s">
        <v>94</v>
      </c>
      <c r="S615" s="22">
        <v>5</v>
      </c>
      <c r="T615" s="22" t="s">
        <v>63</v>
      </c>
    </row>
    <row r="616" spans="14:20" s="22" customFormat="1" ht="15" hidden="1" customHeight="1" x14ac:dyDescent="0.25">
      <c r="N616" s="22" t="str">
        <f t="shared" si="18"/>
        <v>ubiegam sięŁódzkieKlonowa_PL116</v>
      </c>
      <c r="O616" s="22" t="s">
        <v>223</v>
      </c>
      <c r="P616" s="26" t="str">
        <f t="shared" si="17"/>
        <v>Klonowa_PL116</v>
      </c>
      <c r="Q616" s="27" t="s">
        <v>590</v>
      </c>
      <c r="R616" s="27" t="s">
        <v>161</v>
      </c>
      <c r="S616" s="22">
        <v>5</v>
      </c>
      <c r="T616" s="22" t="s">
        <v>63</v>
      </c>
    </row>
    <row r="617" spans="14:20" s="22" customFormat="1" ht="15" hidden="1" customHeight="1" x14ac:dyDescent="0.25">
      <c r="N617" s="22" t="str">
        <f t="shared" si="18"/>
        <v>ubiegam sięŁódzkieKluki_PL115</v>
      </c>
      <c r="O617" s="22" t="s">
        <v>223</v>
      </c>
      <c r="P617" s="26" t="str">
        <f t="shared" si="17"/>
        <v>Kluki_PL115</v>
      </c>
      <c r="Q617" s="27" t="s">
        <v>589</v>
      </c>
      <c r="R617" s="27" t="s">
        <v>95</v>
      </c>
      <c r="S617" s="22">
        <v>5</v>
      </c>
      <c r="T617" s="22" t="s">
        <v>63</v>
      </c>
    </row>
    <row r="618" spans="14:20" s="22" customFormat="1" ht="15" hidden="1" customHeight="1" x14ac:dyDescent="0.25">
      <c r="N618" s="22" t="str">
        <f t="shared" si="18"/>
        <v>ubiegam sięŁódzkieKobiele Wielkie_PL115</v>
      </c>
      <c r="O618" s="22" t="s">
        <v>223</v>
      </c>
      <c r="P618" s="26" t="str">
        <f t="shared" si="17"/>
        <v>Kobiele Wielkie_PL115</v>
      </c>
      <c r="Q618" s="27" t="s">
        <v>589</v>
      </c>
      <c r="R618" s="27" t="s">
        <v>120</v>
      </c>
      <c r="S618" s="22">
        <v>5</v>
      </c>
      <c r="T618" s="22" t="s">
        <v>63</v>
      </c>
    </row>
    <row r="619" spans="14:20" s="22" customFormat="1" ht="15" hidden="1" customHeight="1" x14ac:dyDescent="0.25">
      <c r="N619" s="22" t="str">
        <f t="shared" si="18"/>
        <v>ubiegam sięŁódzkieKocierzew Południowy_PL117</v>
      </c>
      <c r="O619" s="22" t="s">
        <v>223</v>
      </c>
      <c r="P619" s="26" t="str">
        <f t="shared" si="17"/>
        <v>Kocierzew Południowy_PL117</v>
      </c>
      <c r="Q619" s="27" t="s">
        <v>591</v>
      </c>
      <c r="R619" s="27" t="s">
        <v>204</v>
      </c>
      <c r="S619" s="22">
        <v>5</v>
      </c>
      <c r="T619" s="22" t="s">
        <v>63</v>
      </c>
    </row>
    <row r="620" spans="14:20" s="22" customFormat="1" ht="15" hidden="1" customHeight="1" x14ac:dyDescent="0.25">
      <c r="N620" s="22" t="str">
        <f t="shared" si="18"/>
        <v>ubiegam sięŁódzkieKodrąb_PL115</v>
      </c>
      <c r="O620" s="22" t="s">
        <v>223</v>
      </c>
      <c r="P620" s="26" t="str">
        <f t="shared" si="17"/>
        <v>Kodrąb_PL115</v>
      </c>
      <c r="Q620" s="27" t="s">
        <v>589</v>
      </c>
      <c r="R620" s="27" t="s">
        <v>121</v>
      </c>
      <c r="S620" s="22">
        <v>5</v>
      </c>
      <c r="T620" s="22" t="s">
        <v>63</v>
      </c>
    </row>
    <row r="621" spans="14:20" s="22" customFormat="1" ht="15" hidden="1" customHeight="1" x14ac:dyDescent="0.25">
      <c r="N621" s="22" t="str">
        <f t="shared" si="18"/>
        <v>ubiegam sięŁódzkieKoluszki_PL114</v>
      </c>
      <c r="O621" s="22" t="s">
        <v>223</v>
      </c>
      <c r="P621" s="26" t="str">
        <f t="shared" si="17"/>
        <v>Koluszki_PL114</v>
      </c>
      <c r="Q621" s="27" t="s">
        <v>588</v>
      </c>
      <c r="R621" s="27" t="s">
        <v>77</v>
      </c>
      <c r="S621" s="22">
        <v>5</v>
      </c>
      <c r="T621" s="22" t="s">
        <v>63</v>
      </c>
    </row>
    <row r="622" spans="14:20" s="22" customFormat="1" ht="15" hidden="1" customHeight="1" x14ac:dyDescent="0.25">
      <c r="N622" s="22" t="str">
        <f t="shared" si="18"/>
        <v>ubiegam sięŁódzkieKonopnica_PL116</v>
      </c>
      <c r="O622" s="22" t="s">
        <v>223</v>
      </c>
      <c r="P622" s="26" t="str">
        <f t="shared" si="17"/>
        <v>Konopnica_PL116</v>
      </c>
      <c r="Q622" s="27" t="s">
        <v>590</v>
      </c>
      <c r="R622" s="27" t="s">
        <v>168</v>
      </c>
      <c r="S622" s="22">
        <v>5</v>
      </c>
      <c r="T622" s="22" t="s">
        <v>63</v>
      </c>
    </row>
    <row r="623" spans="14:20" s="22" customFormat="1" ht="15" hidden="1" customHeight="1" x14ac:dyDescent="0.25">
      <c r="N623" s="22" t="str">
        <f t="shared" si="18"/>
        <v>ubiegam sięŁódzkieKowiesy_PL117</v>
      </c>
      <c r="O623" s="22" t="s">
        <v>223</v>
      </c>
      <c r="P623" s="26" t="str">
        <f t="shared" si="17"/>
        <v>Kowiesy_PL117</v>
      </c>
      <c r="Q623" s="27" t="s">
        <v>591</v>
      </c>
      <c r="R623" s="27" t="s">
        <v>217</v>
      </c>
      <c r="S623" s="22">
        <v>5</v>
      </c>
      <c r="T623" s="22" t="s">
        <v>63</v>
      </c>
    </row>
    <row r="624" spans="14:20" s="22" customFormat="1" ht="15" hidden="1" customHeight="1" x14ac:dyDescent="0.25">
      <c r="N624" s="22" t="str">
        <f t="shared" si="18"/>
        <v>ubiegam sięŁódzkieKrośniewice_PL117</v>
      </c>
      <c r="O624" s="22" t="s">
        <v>223</v>
      </c>
      <c r="P624" s="26" t="str">
        <f t="shared" si="17"/>
        <v>Krośniewice_PL117</v>
      </c>
      <c r="Q624" s="27" t="s">
        <v>591</v>
      </c>
      <c r="R624" s="27" t="s">
        <v>186</v>
      </c>
      <c r="S624" s="22">
        <v>5</v>
      </c>
      <c r="T624" s="22" t="s">
        <v>63</v>
      </c>
    </row>
    <row r="625" spans="14:20" s="22" customFormat="1" ht="15" hidden="1" customHeight="1" x14ac:dyDescent="0.25">
      <c r="N625" s="22" t="str">
        <f t="shared" si="18"/>
        <v>ubiegam sięŁódzkieKrzyżanów_PL117</v>
      </c>
      <c r="O625" s="22" t="s">
        <v>223</v>
      </c>
      <c r="P625" s="26" t="str">
        <f t="shared" si="17"/>
        <v>Krzyżanów_PL117</v>
      </c>
      <c r="Q625" s="27" t="s">
        <v>591</v>
      </c>
      <c r="R625" s="27" t="s">
        <v>187</v>
      </c>
      <c r="S625" s="22">
        <v>5</v>
      </c>
      <c r="T625" s="22" t="s">
        <v>63</v>
      </c>
    </row>
    <row r="626" spans="14:20" s="22" customFormat="1" ht="15" hidden="1" customHeight="1" x14ac:dyDescent="0.25">
      <c r="N626" s="22" t="str">
        <f t="shared" si="18"/>
        <v>ubiegam sięŁódzkieKutno_PL117</v>
      </c>
      <c r="O626" s="22" t="s">
        <v>223</v>
      </c>
      <c r="P626" s="26" t="str">
        <f t="shared" si="17"/>
        <v>Kutno_PL117</v>
      </c>
      <c r="Q626" s="27" t="s">
        <v>591</v>
      </c>
      <c r="R626" s="27" t="s">
        <v>188</v>
      </c>
      <c r="S626" s="22">
        <v>5</v>
      </c>
      <c r="T626" s="22" t="s">
        <v>63</v>
      </c>
    </row>
    <row r="627" spans="14:20" s="22" customFormat="1" ht="15" hidden="1" customHeight="1" x14ac:dyDescent="0.25">
      <c r="N627" s="22" t="str">
        <f t="shared" si="18"/>
        <v>ubiegam sięŁódzkieLgota Wielka_PL115</v>
      </c>
      <c r="O627" s="22" t="s">
        <v>223</v>
      </c>
      <c r="P627" s="26" t="str">
        <f t="shared" ref="P627:P690" si="19">R627&amp;Q627</f>
        <v>Lgota Wielka_PL115</v>
      </c>
      <c r="Q627" s="27" t="s">
        <v>589</v>
      </c>
      <c r="R627" s="27" t="s">
        <v>122</v>
      </c>
      <c r="S627" s="22">
        <v>5</v>
      </c>
      <c r="T627" s="22" t="s">
        <v>63</v>
      </c>
    </row>
    <row r="628" spans="14:20" s="22" customFormat="1" ht="15" hidden="1" customHeight="1" x14ac:dyDescent="0.25">
      <c r="N628" s="22" t="str">
        <f t="shared" ref="N628:N691" si="20">T628&amp;O628&amp;P628</f>
        <v>ubiegam sięŁódzkieLipce Reymontowskie_PL117</v>
      </c>
      <c r="O628" s="22" t="s">
        <v>223</v>
      </c>
      <c r="P628" s="26" t="str">
        <f t="shared" si="19"/>
        <v>Lipce Reymontowskie_PL117</v>
      </c>
      <c r="Q628" s="27" t="s">
        <v>591</v>
      </c>
      <c r="R628" s="27" t="s">
        <v>218</v>
      </c>
      <c r="S628" s="22">
        <v>5</v>
      </c>
      <c r="T628" s="22" t="s">
        <v>63</v>
      </c>
    </row>
    <row r="629" spans="14:20" s="22" customFormat="1" ht="15" hidden="1" customHeight="1" x14ac:dyDescent="0.25">
      <c r="N629" s="22" t="str">
        <f t="shared" si="20"/>
        <v>ubiegam sięŁódzkieLubochnia_PL115</v>
      </c>
      <c r="O629" s="22" t="s">
        <v>223</v>
      </c>
      <c r="P629" s="26" t="str">
        <f t="shared" si="19"/>
        <v>Lubochnia_PL115</v>
      </c>
      <c r="Q629" s="27" t="s">
        <v>589</v>
      </c>
      <c r="R629" s="27" t="s">
        <v>132</v>
      </c>
      <c r="S629" s="22">
        <v>5</v>
      </c>
      <c r="T629" s="22" t="s">
        <v>63</v>
      </c>
    </row>
    <row r="630" spans="14:20" s="22" customFormat="1" ht="15" hidden="1" customHeight="1" x14ac:dyDescent="0.25">
      <c r="N630" s="22" t="str">
        <f t="shared" si="20"/>
        <v>ubiegam sięŁódzkieLutomiersk_PL114</v>
      </c>
      <c r="O630" s="22" t="s">
        <v>223</v>
      </c>
      <c r="P630" s="26" t="str">
        <f t="shared" si="19"/>
        <v>Lutomiersk_PL114</v>
      </c>
      <c r="Q630" s="27" t="s">
        <v>588</v>
      </c>
      <c r="R630" s="27" t="s">
        <v>82</v>
      </c>
      <c r="S630" s="22">
        <v>5</v>
      </c>
      <c r="T630" s="22" t="s">
        <v>63</v>
      </c>
    </row>
    <row r="631" spans="14:20" s="22" customFormat="1" ht="15" hidden="1" customHeight="1" x14ac:dyDescent="0.25">
      <c r="N631" s="22" t="str">
        <f t="shared" si="20"/>
        <v>ubiegam sięŁódzkieLututów_PL116</v>
      </c>
      <c r="O631" s="22" t="s">
        <v>223</v>
      </c>
      <c r="P631" s="26" t="str">
        <f t="shared" si="19"/>
        <v>Lututów_PL116</v>
      </c>
      <c r="Q631" s="27" t="s">
        <v>590</v>
      </c>
      <c r="R631" s="27" t="s">
        <v>178</v>
      </c>
      <c r="S631" s="22">
        <v>5</v>
      </c>
      <c r="T631" s="22" t="s">
        <v>63</v>
      </c>
    </row>
    <row r="632" spans="14:20" s="22" customFormat="1" ht="15" hidden="1" customHeight="1" x14ac:dyDescent="0.25">
      <c r="N632" s="22" t="str">
        <f t="shared" si="20"/>
        <v>ubiegam sięŁódzkieŁadzice_PL115</v>
      </c>
      <c r="O632" s="22" t="s">
        <v>223</v>
      </c>
      <c r="P632" s="26" t="str">
        <f t="shared" si="19"/>
        <v>Ładzice_PL115</v>
      </c>
      <c r="Q632" s="27" t="s">
        <v>589</v>
      </c>
      <c r="R632" s="27" t="s">
        <v>123</v>
      </c>
      <c r="S632" s="22">
        <v>5</v>
      </c>
      <c r="T632" s="22" t="s">
        <v>63</v>
      </c>
    </row>
    <row r="633" spans="14:20" s="22" customFormat="1" ht="15" hidden="1" customHeight="1" x14ac:dyDescent="0.25">
      <c r="N633" s="22" t="str">
        <f t="shared" si="20"/>
        <v>ubiegam sięŁódzkieŁanięta_PL117</v>
      </c>
      <c r="O633" s="22" t="s">
        <v>223</v>
      </c>
      <c r="P633" s="26" t="str">
        <f t="shared" si="19"/>
        <v>Łanięta_PL117</v>
      </c>
      <c r="Q633" s="27" t="s">
        <v>591</v>
      </c>
      <c r="R633" s="27" t="s">
        <v>189</v>
      </c>
      <c r="S633" s="22">
        <v>5</v>
      </c>
      <c r="T633" s="22" t="s">
        <v>63</v>
      </c>
    </row>
    <row r="634" spans="14:20" s="22" customFormat="1" ht="15" hidden="1" customHeight="1" x14ac:dyDescent="0.25">
      <c r="N634" s="22" t="str">
        <f t="shared" si="20"/>
        <v>ubiegam sięŁódzkieŁask_PL116</v>
      </c>
      <c r="O634" s="22" t="s">
        <v>223</v>
      </c>
      <c r="P634" s="26" t="str">
        <f t="shared" si="19"/>
        <v>Łask_PL116</v>
      </c>
      <c r="Q634" s="27" t="s">
        <v>590</v>
      </c>
      <c r="R634" s="27" t="s">
        <v>139</v>
      </c>
      <c r="S634" s="22">
        <v>5</v>
      </c>
      <c r="T634" s="22" t="s">
        <v>63</v>
      </c>
    </row>
    <row r="635" spans="14:20" s="22" customFormat="1" ht="15" hidden="1" customHeight="1" x14ac:dyDescent="0.25">
      <c r="N635" s="22" t="str">
        <f t="shared" si="20"/>
        <v>ubiegam sięŁódzkieŁęczyca_PL117</v>
      </c>
      <c r="O635" s="22" t="s">
        <v>223</v>
      </c>
      <c r="P635" s="26" t="str">
        <f t="shared" si="19"/>
        <v>Łęczyca_PL117</v>
      </c>
      <c r="Q635" s="27" t="s">
        <v>591</v>
      </c>
      <c r="R635" s="27" t="s">
        <v>196</v>
      </c>
      <c r="S635" s="22">
        <v>5</v>
      </c>
      <c r="T635" s="22" t="s">
        <v>63</v>
      </c>
    </row>
    <row r="636" spans="14:20" s="22" customFormat="1" ht="15" hidden="1" customHeight="1" x14ac:dyDescent="0.25">
      <c r="N636" s="22" t="str">
        <f t="shared" si="20"/>
        <v>ubiegam sięŁódzkieŁęki Szlacheckie_PL115</v>
      </c>
      <c r="O636" s="22" t="s">
        <v>223</v>
      </c>
      <c r="P636" s="26" t="str">
        <f t="shared" si="19"/>
        <v>Łęki Szlacheckie_PL115</v>
      </c>
      <c r="Q636" s="27" t="s">
        <v>589</v>
      </c>
      <c r="R636" s="27" t="s">
        <v>109</v>
      </c>
      <c r="S636" s="22">
        <v>5</v>
      </c>
      <c r="T636" s="22" t="s">
        <v>63</v>
      </c>
    </row>
    <row r="637" spans="14:20" s="22" customFormat="1" ht="15" hidden="1" customHeight="1" x14ac:dyDescent="0.25">
      <c r="N637" s="22" t="str">
        <f t="shared" si="20"/>
        <v>ubiegam sięŁódzkieŁowicz_PL117</v>
      </c>
      <c r="O637" s="22" t="s">
        <v>223</v>
      </c>
      <c r="P637" s="26" t="str">
        <f t="shared" si="19"/>
        <v>Łowicz_PL117</v>
      </c>
      <c r="Q637" s="27" t="s">
        <v>591</v>
      </c>
      <c r="R637" s="27" t="s">
        <v>205</v>
      </c>
      <c r="S637" s="22">
        <v>5</v>
      </c>
      <c r="T637" s="22" t="s">
        <v>63</v>
      </c>
    </row>
    <row r="638" spans="14:20" s="22" customFormat="1" ht="15" hidden="1" customHeight="1" x14ac:dyDescent="0.25">
      <c r="N638" s="22" t="str">
        <f t="shared" si="20"/>
        <v>ubiegam sięŁódzkieŁubnice_PL116</v>
      </c>
      <c r="O638" s="22" t="s">
        <v>223</v>
      </c>
      <c r="P638" s="26" t="str">
        <f t="shared" si="19"/>
        <v>Łubnice_PL116</v>
      </c>
      <c r="Q638" s="27" t="s">
        <v>590</v>
      </c>
      <c r="R638" s="27" t="s">
        <v>179</v>
      </c>
      <c r="S638" s="22">
        <v>5</v>
      </c>
      <c r="T638" s="22" t="s">
        <v>63</v>
      </c>
    </row>
    <row r="639" spans="14:20" s="22" customFormat="1" ht="15" hidden="1" customHeight="1" x14ac:dyDescent="0.25">
      <c r="N639" s="22" t="str">
        <f t="shared" si="20"/>
        <v>ubiegam sięŁódzkieŁyszkowice_PL117</v>
      </c>
      <c r="O639" s="22" t="s">
        <v>223</v>
      </c>
      <c r="P639" s="26" t="str">
        <f t="shared" si="19"/>
        <v>Łyszkowice_PL117</v>
      </c>
      <c r="Q639" s="27" t="s">
        <v>591</v>
      </c>
      <c r="R639" s="27" t="s">
        <v>206</v>
      </c>
      <c r="S639" s="22">
        <v>5</v>
      </c>
      <c r="T639" s="22" t="s">
        <v>63</v>
      </c>
    </row>
    <row r="640" spans="14:20" s="22" customFormat="1" ht="15" hidden="1" customHeight="1" x14ac:dyDescent="0.25">
      <c r="N640" s="22" t="str">
        <f t="shared" si="20"/>
        <v>ubiegam sięŁódzkieMaków_PL117</v>
      </c>
      <c r="O640" s="22" t="s">
        <v>223</v>
      </c>
      <c r="P640" s="26" t="str">
        <f t="shared" si="19"/>
        <v>Maków_PL117</v>
      </c>
      <c r="Q640" s="27" t="s">
        <v>591</v>
      </c>
      <c r="R640" s="27" t="s">
        <v>219</v>
      </c>
      <c r="S640" s="22">
        <v>5</v>
      </c>
      <c r="T640" s="22" t="s">
        <v>63</v>
      </c>
    </row>
    <row r="641" spans="14:20" s="22" customFormat="1" ht="15" hidden="1" customHeight="1" x14ac:dyDescent="0.25">
      <c r="N641" s="22" t="str">
        <f t="shared" si="20"/>
        <v>ubiegam sięŁódzkieMasłowice_PL115</v>
      </c>
      <c r="O641" s="22" t="s">
        <v>223</v>
      </c>
      <c r="P641" s="26" t="str">
        <f t="shared" si="19"/>
        <v>Masłowice_PL115</v>
      </c>
      <c r="Q641" s="27" t="s">
        <v>589</v>
      </c>
      <c r="R641" s="27" t="s">
        <v>124</v>
      </c>
      <c r="S641" s="22">
        <v>5</v>
      </c>
      <c r="T641" s="22" t="s">
        <v>63</v>
      </c>
    </row>
    <row r="642" spans="14:20" s="22" customFormat="1" ht="15" hidden="1" customHeight="1" x14ac:dyDescent="0.25">
      <c r="N642" s="22" t="str">
        <f t="shared" si="20"/>
        <v>ubiegam sięŁódzkieMniszków_PL115</v>
      </c>
      <c r="O642" s="22" t="s">
        <v>223</v>
      </c>
      <c r="P642" s="26" t="str">
        <f t="shared" si="19"/>
        <v>Mniszków_PL115</v>
      </c>
      <c r="Q642" s="27" t="s">
        <v>589</v>
      </c>
      <c r="R642" s="27" t="s">
        <v>100</v>
      </c>
      <c r="S642" s="22">
        <v>5</v>
      </c>
      <c r="T642" s="22" t="s">
        <v>63</v>
      </c>
    </row>
    <row r="643" spans="14:20" s="22" customFormat="1" ht="15" hidden="1" customHeight="1" x14ac:dyDescent="0.25">
      <c r="N643" s="22" t="str">
        <f t="shared" si="20"/>
        <v>ubiegam sięŁódzkieMokrsko_PL116</v>
      </c>
      <c r="O643" s="22" t="s">
        <v>223</v>
      </c>
      <c r="P643" s="26" t="str">
        <f t="shared" si="19"/>
        <v>Mokrsko_PL116</v>
      </c>
      <c r="Q643" s="27" t="s">
        <v>590</v>
      </c>
      <c r="R643" s="27" t="s">
        <v>169</v>
      </c>
      <c r="S643" s="22">
        <v>5</v>
      </c>
      <c r="T643" s="22" t="s">
        <v>63</v>
      </c>
    </row>
    <row r="644" spans="14:20" s="22" customFormat="1" ht="15" hidden="1" customHeight="1" x14ac:dyDescent="0.25">
      <c r="N644" s="22" t="str">
        <f t="shared" si="20"/>
        <v>ubiegam sięŁódzkieMoszczenica_PL115</v>
      </c>
      <c r="O644" s="22" t="s">
        <v>223</v>
      </c>
      <c r="P644" s="26" t="str">
        <f t="shared" si="19"/>
        <v>Moszczenica_PL115</v>
      </c>
      <c r="Q644" s="27" t="s">
        <v>589</v>
      </c>
      <c r="R644" s="27" t="s">
        <v>110</v>
      </c>
      <c r="S644" s="22">
        <v>5</v>
      </c>
      <c r="T644" s="22" t="s">
        <v>63</v>
      </c>
    </row>
    <row r="645" spans="14:20" s="22" customFormat="1" ht="15" hidden="1" customHeight="1" x14ac:dyDescent="0.25">
      <c r="N645" s="22" t="str">
        <f t="shared" si="20"/>
        <v>ubiegam sięŁódzkieNieborów_PL117</v>
      </c>
      <c r="O645" s="22" t="s">
        <v>223</v>
      </c>
      <c r="P645" s="26" t="str">
        <f t="shared" si="19"/>
        <v>Nieborów_PL117</v>
      </c>
      <c r="Q645" s="27" t="s">
        <v>591</v>
      </c>
      <c r="R645" s="27" t="s">
        <v>207</v>
      </c>
      <c r="S645" s="22">
        <v>5</v>
      </c>
      <c r="T645" s="22" t="s">
        <v>63</v>
      </c>
    </row>
    <row r="646" spans="14:20" s="22" customFormat="1" ht="15" hidden="1" customHeight="1" x14ac:dyDescent="0.25">
      <c r="N646" s="22" t="str">
        <f t="shared" si="20"/>
        <v>ubiegam sięŁódzkieNowa Brzeźnica_PL116</v>
      </c>
      <c r="O646" s="22" t="s">
        <v>223</v>
      </c>
      <c r="P646" s="26" t="str">
        <f t="shared" si="19"/>
        <v>Nowa Brzeźnica_PL116</v>
      </c>
      <c r="Q646" s="27" t="s">
        <v>590</v>
      </c>
      <c r="R646" s="27" t="s">
        <v>145</v>
      </c>
      <c r="S646" s="22">
        <v>5</v>
      </c>
      <c r="T646" s="22" t="s">
        <v>63</v>
      </c>
    </row>
    <row r="647" spans="14:20" s="22" customFormat="1" ht="15" hidden="1" customHeight="1" x14ac:dyDescent="0.25">
      <c r="N647" s="22" t="str">
        <f t="shared" si="20"/>
        <v>ubiegam sięŁódzkieNowe Ostrowy_PL117</v>
      </c>
      <c r="O647" s="22" t="s">
        <v>223</v>
      </c>
      <c r="P647" s="26" t="str">
        <f t="shared" si="19"/>
        <v>Nowe Ostrowy_PL117</v>
      </c>
      <c r="Q647" s="27" t="s">
        <v>591</v>
      </c>
      <c r="R647" s="27" t="s">
        <v>190</v>
      </c>
      <c r="S647" s="22">
        <v>5</v>
      </c>
      <c r="T647" s="22" t="s">
        <v>63</v>
      </c>
    </row>
    <row r="648" spans="14:20" s="22" customFormat="1" ht="15" hidden="1" customHeight="1" x14ac:dyDescent="0.25">
      <c r="N648" s="22" t="str">
        <f t="shared" si="20"/>
        <v>ubiegam sięŁódzkieNowosolna_PL114</v>
      </c>
      <c r="O648" s="22" t="s">
        <v>223</v>
      </c>
      <c r="P648" s="26" t="str">
        <f t="shared" si="19"/>
        <v>Nowosolna_PL114</v>
      </c>
      <c r="Q648" s="27" t="s">
        <v>588</v>
      </c>
      <c r="R648" s="27" t="s">
        <v>78</v>
      </c>
      <c r="S648" s="22">
        <v>5</v>
      </c>
      <c r="T648" s="22" t="s">
        <v>63</v>
      </c>
    </row>
    <row r="649" spans="14:20" s="22" customFormat="1" ht="15" hidden="1" customHeight="1" x14ac:dyDescent="0.25">
      <c r="N649" s="22" t="str">
        <f t="shared" si="20"/>
        <v>ubiegam sięŁódzkieNowy Kawęczyn_PL117</v>
      </c>
      <c r="O649" s="22" t="s">
        <v>223</v>
      </c>
      <c r="P649" s="26" t="str">
        <f t="shared" si="19"/>
        <v>Nowy Kawęczyn_PL117</v>
      </c>
      <c r="Q649" s="27" t="s">
        <v>591</v>
      </c>
      <c r="R649" s="27" t="s">
        <v>220</v>
      </c>
      <c r="S649" s="22">
        <v>5</v>
      </c>
      <c r="T649" s="22" t="s">
        <v>63</v>
      </c>
    </row>
    <row r="650" spans="14:20" s="22" customFormat="1" ht="15" hidden="1" customHeight="1" x14ac:dyDescent="0.25">
      <c r="N650" s="22" t="str">
        <f t="shared" si="20"/>
        <v>ubiegam sięŁódzkieOporów_PL117</v>
      </c>
      <c r="O650" s="22" t="s">
        <v>223</v>
      </c>
      <c r="P650" s="26" t="str">
        <f t="shared" si="19"/>
        <v>Oporów_PL117</v>
      </c>
      <c r="Q650" s="27" t="s">
        <v>591</v>
      </c>
      <c r="R650" s="27" t="s">
        <v>191</v>
      </c>
      <c r="S650" s="22">
        <v>5</v>
      </c>
      <c r="T650" s="22" t="s">
        <v>63</v>
      </c>
    </row>
    <row r="651" spans="14:20" s="22" customFormat="1" ht="15" hidden="1" customHeight="1" x14ac:dyDescent="0.25">
      <c r="N651" s="22" t="str">
        <f t="shared" si="20"/>
        <v>ubiegam sięŁódzkieOsjaków_PL116</v>
      </c>
      <c r="O651" s="22" t="s">
        <v>223</v>
      </c>
      <c r="P651" s="26" t="str">
        <f t="shared" si="19"/>
        <v>Osjaków_PL116</v>
      </c>
      <c r="Q651" s="27" t="s">
        <v>590</v>
      </c>
      <c r="R651" s="27" t="s">
        <v>170</v>
      </c>
      <c r="S651" s="22">
        <v>5</v>
      </c>
      <c r="T651" s="22" t="s">
        <v>63</v>
      </c>
    </row>
    <row r="652" spans="14:20" s="22" customFormat="1" ht="15" hidden="1" customHeight="1" x14ac:dyDescent="0.25">
      <c r="N652" s="22" t="str">
        <f t="shared" si="20"/>
        <v>ubiegam sięŁódzkieOstrówek_PL116</v>
      </c>
      <c r="O652" s="22" t="s">
        <v>223</v>
      </c>
      <c r="P652" s="26" t="str">
        <f t="shared" si="19"/>
        <v>Ostrówek_PL116</v>
      </c>
      <c r="Q652" s="27" t="s">
        <v>590</v>
      </c>
      <c r="R652" s="27" t="s">
        <v>171</v>
      </c>
      <c r="S652" s="22">
        <v>5</v>
      </c>
      <c r="T652" s="22" t="s">
        <v>63</v>
      </c>
    </row>
    <row r="653" spans="14:20" s="22" customFormat="1" ht="15" hidden="1" customHeight="1" x14ac:dyDescent="0.25">
      <c r="N653" s="22" t="str">
        <f t="shared" si="20"/>
        <v>ubiegam sięŁódzkiePabianice_PL114</v>
      </c>
      <c r="O653" s="22" t="s">
        <v>223</v>
      </c>
      <c r="P653" s="26" t="str">
        <f t="shared" si="19"/>
        <v>Pabianice_PL114</v>
      </c>
      <c r="Q653" s="27" t="s">
        <v>588</v>
      </c>
      <c r="R653" s="27" t="s">
        <v>83</v>
      </c>
      <c r="S653" s="22">
        <v>5</v>
      </c>
      <c r="T653" s="22" t="s">
        <v>63</v>
      </c>
    </row>
    <row r="654" spans="14:20" s="22" customFormat="1" ht="15" hidden="1" customHeight="1" x14ac:dyDescent="0.25">
      <c r="N654" s="22" t="str">
        <f t="shared" si="20"/>
        <v>ubiegam sięŁódzkieParadyż_PL115</v>
      </c>
      <c r="O654" s="22" t="s">
        <v>223</v>
      </c>
      <c r="P654" s="26" t="str">
        <f t="shared" si="19"/>
        <v>Paradyż_PL115</v>
      </c>
      <c r="Q654" s="27" t="s">
        <v>589</v>
      </c>
      <c r="R654" s="27" t="s">
        <v>101</v>
      </c>
      <c r="S654" s="22">
        <v>5</v>
      </c>
      <c r="T654" s="22" t="s">
        <v>63</v>
      </c>
    </row>
    <row r="655" spans="14:20" s="22" customFormat="1" ht="15" hidden="1" customHeight="1" x14ac:dyDescent="0.25">
      <c r="N655" s="22" t="str">
        <f t="shared" si="20"/>
        <v>ubiegam sięŁódzkieParzęczew_PL114</v>
      </c>
      <c r="O655" s="22" t="s">
        <v>223</v>
      </c>
      <c r="P655" s="26" t="str">
        <f t="shared" si="19"/>
        <v>Parzęczew_PL114</v>
      </c>
      <c r="Q655" s="27" t="s">
        <v>588</v>
      </c>
      <c r="R655" s="27" t="s">
        <v>85</v>
      </c>
      <c r="S655" s="22">
        <v>5</v>
      </c>
      <c r="T655" s="22" t="s">
        <v>63</v>
      </c>
    </row>
    <row r="656" spans="14:20" s="22" customFormat="1" ht="15" hidden="1" customHeight="1" x14ac:dyDescent="0.25">
      <c r="N656" s="22" t="str">
        <f t="shared" si="20"/>
        <v>ubiegam sięŁódzkiePątnów_PL116</v>
      </c>
      <c r="O656" s="22" t="s">
        <v>223</v>
      </c>
      <c r="P656" s="26" t="str">
        <f t="shared" si="19"/>
        <v>Pątnów_PL116</v>
      </c>
      <c r="Q656" s="27" t="s">
        <v>590</v>
      </c>
      <c r="R656" s="27" t="s">
        <v>172</v>
      </c>
      <c r="S656" s="22">
        <v>5</v>
      </c>
      <c r="T656" s="22" t="s">
        <v>63</v>
      </c>
    </row>
    <row r="657" spans="14:20" s="22" customFormat="1" ht="15" hidden="1" customHeight="1" x14ac:dyDescent="0.25">
      <c r="N657" s="22" t="str">
        <f t="shared" si="20"/>
        <v>ubiegam sięŁódzkiePęczniew_PL116</v>
      </c>
      <c r="O657" s="22" t="s">
        <v>223</v>
      </c>
      <c r="P657" s="26" t="str">
        <f t="shared" si="19"/>
        <v>Pęczniew_PL116</v>
      </c>
      <c r="Q657" s="27" t="s">
        <v>590</v>
      </c>
      <c r="R657" s="27" t="s">
        <v>151</v>
      </c>
      <c r="S657" s="22">
        <v>5</v>
      </c>
      <c r="T657" s="22" t="s">
        <v>63</v>
      </c>
    </row>
    <row r="658" spans="14:20" s="22" customFormat="1" ht="15" hidden="1" customHeight="1" x14ac:dyDescent="0.25">
      <c r="N658" s="22" t="str">
        <f t="shared" si="20"/>
        <v>ubiegam sięŁódzkiePiątek_PL117</v>
      </c>
      <c r="O658" s="22" t="s">
        <v>223</v>
      </c>
      <c r="P658" s="26" t="str">
        <f t="shared" si="19"/>
        <v>Piątek_PL117</v>
      </c>
      <c r="Q658" s="27" t="s">
        <v>591</v>
      </c>
      <c r="R658" s="27" t="s">
        <v>197</v>
      </c>
      <c r="S658" s="22">
        <v>5</v>
      </c>
      <c r="T658" s="22" t="s">
        <v>63</v>
      </c>
    </row>
    <row r="659" spans="14:20" s="22" customFormat="1" ht="15" hidden="1" customHeight="1" x14ac:dyDescent="0.25">
      <c r="N659" s="22" t="str">
        <f t="shared" si="20"/>
        <v>ubiegam sięŁódzkiePoddębice_PL116</v>
      </c>
      <c r="O659" s="22" t="s">
        <v>223</v>
      </c>
      <c r="P659" s="26" t="str">
        <f t="shared" si="19"/>
        <v>Poddębice_PL116</v>
      </c>
      <c r="Q659" s="27" t="s">
        <v>590</v>
      </c>
      <c r="R659" s="27" t="s">
        <v>152</v>
      </c>
      <c r="S659" s="22">
        <v>5</v>
      </c>
      <c r="T659" s="22" t="s">
        <v>63</v>
      </c>
    </row>
    <row r="660" spans="14:20" s="22" customFormat="1" ht="15" hidden="1" customHeight="1" x14ac:dyDescent="0.25">
      <c r="N660" s="22" t="str">
        <f t="shared" si="20"/>
        <v>ubiegam sięŁódzkiePoświętne_PL115</v>
      </c>
      <c r="O660" s="22" t="s">
        <v>223</v>
      </c>
      <c r="P660" s="26" t="str">
        <f t="shared" si="19"/>
        <v>Poświętne_PL115</v>
      </c>
      <c r="Q660" s="27" t="s">
        <v>589</v>
      </c>
      <c r="R660" s="27" t="s">
        <v>102</v>
      </c>
      <c r="S660" s="22">
        <v>5</v>
      </c>
      <c r="T660" s="22" t="s">
        <v>63</v>
      </c>
    </row>
    <row r="661" spans="14:20" s="22" customFormat="1" ht="15" hidden="1" customHeight="1" x14ac:dyDescent="0.25">
      <c r="N661" s="22" t="str">
        <f t="shared" si="20"/>
        <v>ubiegam sięŁódzkiePrzedbórz_PL115</v>
      </c>
      <c r="O661" s="22" t="s">
        <v>223</v>
      </c>
      <c r="P661" s="26" t="str">
        <f t="shared" si="19"/>
        <v>Przedbórz_PL115</v>
      </c>
      <c r="Q661" s="27" t="s">
        <v>589</v>
      </c>
      <c r="R661" s="27" t="s">
        <v>125</v>
      </c>
      <c r="S661" s="22">
        <v>5</v>
      </c>
      <c r="T661" s="22" t="s">
        <v>63</v>
      </c>
    </row>
    <row r="662" spans="14:20" s="22" customFormat="1" ht="15" hidden="1" customHeight="1" x14ac:dyDescent="0.25">
      <c r="N662" s="22" t="str">
        <f t="shared" si="20"/>
        <v>ubiegam sięŁódzkieRawa Mazowiecka_PL117</v>
      </c>
      <c r="O662" s="22" t="s">
        <v>223</v>
      </c>
      <c r="P662" s="26" t="str">
        <f t="shared" si="19"/>
        <v>Rawa Mazowiecka_PL117</v>
      </c>
      <c r="Q662" s="27" t="s">
        <v>591</v>
      </c>
      <c r="R662" s="27" t="s">
        <v>211</v>
      </c>
      <c r="S662" s="22">
        <v>5</v>
      </c>
      <c r="T662" s="22" t="s">
        <v>63</v>
      </c>
    </row>
    <row r="663" spans="14:20" s="22" customFormat="1" ht="15" hidden="1" customHeight="1" x14ac:dyDescent="0.25">
      <c r="N663" s="22" t="str">
        <f t="shared" si="20"/>
        <v>ubiegam sięŁódzkieRegnów_PL117</v>
      </c>
      <c r="O663" s="22" t="s">
        <v>223</v>
      </c>
      <c r="P663" s="26" t="str">
        <f t="shared" si="19"/>
        <v>Regnów_PL117</v>
      </c>
      <c r="Q663" s="27" t="s">
        <v>591</v>
      </c>
      <c r="R663" s="27" t="s">
        <v>212</v>
      </c>
      <c r="S663" s="22">
        <v>5</v>
      </c>
      <c r="T663" s="22" t="s">
        <v>63</v>
      </c>
    </row>
    <row r="664" spans="14:20" s="22" customFormat="1" ht="15" hidden="1" customHeight="1" x14ac:dyDescent="0.25">
      <c r="N664" s="22" t="str">
        <f t="shared" si="20"/>
        <v>ubiegam sięŁódzkieRęczno_PL115</v>
      </c>
      <c r="O664" s="22" t="s">
        <v>223</v>
      </c>
      <c r="P664" s="26" t="str">
        <f t="shared" si="19"/>
        <v>Ręczno_PL115</v>
      </c>
      <c r="Q664" s="27" t="s">
        <v>589</v>
      </c>
      <c r="R664" s="27" t="s">
        <v>111</v>
      </c>
      <c r="S664" s="22">
        <v>5</v>
      </c>
      <c r="T664" s="22" t="s">
        <v>63</v>
      </c>
    </row>
    <row r="665" spans="14:20" s="22" customFormat="1" ht="15" hidden="1" customHeight="1" x14ac:dyDescent="0.25">
      <c r="N665" s="22" t="str">
        <f t="shared" si="20"/>
        <v>ubiegam sięŁódzkieRogów_PL114</v>
      </c>
      <c r="O665" s="22" t="s">
        <v>223</v>
      </c>
      <c r="P665" s="26" t="str">
        <f t="shared" si="19"/>
        <v>Rogów_PL114</v>
      </c>
      <c r="Q665" s="27" t="s">
        <v>588</v>
      </c>
      <c r="R665" s="27" t="s">
        <v>91</v>
      </c>
      <c r="S665" s="22">
        <v>5</v>
      </c>
      <c r="T665" s="22" t="s">
        <v>63</v>
      </c>
    </row>
    <row r="666" spans="14:20" s="22" customFormat="1" ht="15" hidden="1" customHeight="1" x14ac:dyDescent="0.25">
      <c r="N666" s="22" t="str">
        <f t="shared" si="20"/>
        <v>ubiegam sięŁódzkieRokiciny_PL115</v>
      </c>
      <c r="O666" s="22" t="s">
        <v>223</v>
      </c>
      <c r="P666" s="26" t="str">
        <f t="shared" si="19"/>
        <v>Rokiciny_PL115</v>
      </c>
      <c r="Q666" s="27" t="s">
        <v>589</v>
      </c>
      <c r="R666" s="27" t="s">
        <v>133</v>
      </c>
      <c r="S666" s="22">
        <v>5</v>
      </c>
      <c r="T666" s="22" t="s">
        <v>63</v>
      </c>
    </row>
    <row r="667" spans="14:20" s="22" customFormat="1" ht="15" hidden="1" customHeight="1" x14ac:dyDescent="0.25">
      <c r="N667" s="22" t="str">
        <f t="shared" si="20"/>
        <v>ubiegam sięŁódzkieRozprza_PL115</v>
      </c>
      <c r="O667" s="22" t="s">
        <v>223</v>
      </c>
      <c r="P667" s="26" t="str">
        <f t="shared" si="19"/>
        <v>Rozprza_PL115</v>
      </c>
      <c r="Q667" s="27" t="s">
        <v>589</v>
      </c>
      <c r="R667" s="27" t="s">
        <v>112</v>
      </c>
      <c r="S667" s="22">
        <v>5</v>
      </c>
      <c r="T667" s="22" t="s">
        <v>63</v>
      </c>
    </row>
    <row r="668" spans="14:20" s="22" customFormat="1" ht="15" hidden="1" customHeight="1" x14ac:dyDescent="0.25">
      <c r="N668" s="22" t="str">
        <f t="shared" si="20"/>
        <v>ubiegam sięŁódzkieRusiec_PL115</v>
      </c>
      <c r="O668" s="22" t="s">
        <v>223</v>
      </c>
      <c r="P668" s="26" t="str">
        <f t="shared" si="19"/>
        <v>Rusiec_PL115</v>
      </c>
      <c r="Q668" s="27" t="s">
        <v>589</v>
      </c>
      <c r="R668" s="27" t="s">
        <v>96</v>
      </c>
      <c r="S668" s="22">
        <v>5</v>
      </c>
      <c r="T668" s="22" t="s">
        <v>63</v>
      </c>
    </row>
    <row r="669" spans="14:20" s="22" customFormat="1" ht="15" hidden="1" customHeight="1" x14ac:dyDescent="0.25">
      <c r="N669" s="22" t="str">
        <f t="shared" si="20"/>
        <v>ubiegam sięŁódzkieRząśnia_PL116</v>
      </c>
      <c r="O669" s="22" t="s">
        <v>223</v>
      </c>
      <c r="P669" s="26" t="str">
        <f t="shared" si="19"/>
        <v>Rząśnia_PL116</v>
      </c>
      <c r="Q669" s="27" t="s">
        <v>590</v>
      </c>
      <c r="R669" s="27" t="s">
        <v>146</v>
      </c>
      <c r="S669" s="22">
        <v>5</v>
      </c>
      <c r="T669" s="22" t="s">
        <v>63</v>
      </c>
    </row>
    <row r="670" spans="14:20" s="22" customFormat="1" ht="15" hidden="1" customHeight="1" x14ac:dyDescent="0.25">
      <c r="N670" s="22" t="str">
        <f t="shared" si="20"/>
        <v>ubiegam sięŁódzkieRzeczyca_PL115</v>
      </c>
      <c r="O670" s="22" t="s">
        <v>223</v>
      </c>
      <c r="P670" s="26" t="str">
        <f t="shared" si="19"/>
        <v>Rzeczyca_PL115</v>
      </c>
      <c r="Q670" s="27" t="s">
        <v>589</v>
      </c>
      <c r="R670" s="27" t="s">
        <v>134</v>
      </c>
      <c r="S670" s="22">
        <v>5</v>
      </c>
      <c r="T670" s="22" t="s">
        <v>63</v>
      </c>
    </row>
    <row r="671" spans="14:20" s="22" customFormat="1" ht="15" hidden="1" customHeight="1" x14ac:dyDescent="0.25">
      <c r="N671" s="22" t="str">
        <f t="shared" si="20"/>
        <v>ubiegam sięŁódzkieSadkowice_PL117</v>
      </c>
      <c r="O671" s="22" t="s">
        <v>223</v>
      </c>
      <c r="P671" s="26" t="str">
        <f t="shared" si="19"/>
        <v>Sadkowice_PL117</v>
      </c>
      <c r="Q671" s="27" t="s">
        <v>591</v>
      </c>
      <c r="R671" s="27" t="s">
        <v>213</v>
      </c>
      <c r="S671" s="22">
        <v>5</v>
      </c>
      <c r="T671" s="22" t="s">
        <v>63</v>
      </c>
    </row>
    <row r="672" spans="14:20" s="22" customFormat="1" ht="15" hidden="1" customHeight="1" x14ac:dyDescent="0.25">
      <c r="N672" s="22" t="str">
        <f t="shared" si="20"/>
        <v>ubiegam sięŁódzkieSędziejowice_PL116</v>
      </c>
      <c r="O672" s="22" t="s">
        <v>223</v>
      </c>
      <c r="P672" s="26" t="str">
        <f t="shared" si="19"/>
        <v>Sędziejowice_PL116</v>
      </c>
      <c r="Q672" s="27" t="s">
        <v>590</v>
      </c>
      <c r="R672" s="27" t="s">
        <v>140</v>
      </c>
      <c r="S672" s="22">
        <v>5</v>
      </c>
      <c r="T672" s="22" t="s">
        <v>63</v>
      </c>
    </row>
    <row r="673" spans="14:20" s="22" customFormat="1" ht="15" hidden="1" customHeight="1" x14ac:dyDescent="0.25">
      <c r="N673" s="22" t="str">
        <f t="shared" si="20"/>
        <v>ubiegam sięŁódzkieSiemkowice_PL116</v>
      </c>
      <c r="O673" s="22" t="s">
        <v>223</v>
      </c>
      <c r="P673" s="26" t="str">
        <f t="shared" si="19"/>
        <v>Siemkowice_PL116</v>
      </c>
      <c r="Q673" s="27" t="s">
        <v>590</v>
      </c>
      <c r="R673" s="27" t="s">
        <v>147</v>
      </c>
      <c r="S673" s="22">
        <v>5</v>
      </c>
      <c r="T673" s="22" t="s">
        <v>63</v>
      </c>
    </row>
    <row r="674" spans="14:20" s="22" customFormat="1" ht="15" hidden="1" customHeight="1" x14ac:dyDescent="0.25">
      <c r="N674" s="22" t="str">
        <f t="shared" si="20"/>
        <v>ubiegam sięŁódzkieSieradz_PL116</v>
      </c>
      <c r="O674" s="22" t="s">
        <v>223</v>
      </c>
      <c r="P674" s="26" t="str">
        <f t="shared" si="19"/>
        <v>Sieradz_PL116</v>
      </c>
      <c r="Q674" s="27" t="s">
        <v>590</v>
      </c>
      <c r="R674" s="27" t="s">
        <v>162</v>
      </c>
      <c r="S674" s="22">
        <v>5</v>
      </c>
      <c r="T674" s="22" t="s">
        <v>63</v>
      </c>
    </row>
    <row r="675" spans="14:20" s="22" customFormat="1" ht="15" hidden="1" customHeight="1" x14ac:dyDescent="0.25">
      <c r="N675" s="22" t="str">
        <f t="shared" si="20"/>
        <v>ubiegam sięŁódzkieSkierniewice_PL117</v>
      </c>
      <c r="O675" s="22" t="s">
        <v>223</v>
      </c>
      <c r="P675" s="26" t="str">
        <f t="shared" si="19"/>
        <v>Skierniewice_PL117</v>
      </c>
      <c r="Q675" s="27" t="s">
        <v>591</v>
      </c>
      <c r="R675" s="27" t="s">
        <v>221</v>
      </c>
      <c r="S675" s="22">
        <v>5</v>
      </c>
      <c r="T675" s="22" t="s">
        <v>63</v>
      </c>
    </row>
    <row r="676" spans="14:20" s="22" customFormat="1" ht="15" hidden="1" customHeight="1" x14ac:dyDescent="0.25">
      <c r="N676" s="22" t="str">
        <f t="shared" si="20"/>
        <v>ubiegam sięŁódzkieSkomlin_PL116</v>
      </c>
      <c r="O676" s="22" t="s">
        <v>223</v>
      </c>
      <c r="P676" s="26" t="str">
        <f t="shared" si="19"/>
        <v>Skomlin_PL116</v>
      </c>
      <c r="Q676" s="27" t="s">
        <v>590</v>
      </c>
      <c r="R676" s="27" t="s">
        <v>173</v>
      </c>
      <c r="S676" s="22">
        <v>5</v>
      </c>
      <c r="T676" s="22" t="s">
        <v>63</v>
      </c>
    </row>
    <row r="677" spans="14:20" s="22" customFormat="1" ht="15" hidden="1" customHeight="1" x14ac:dyDescent="0.25">
      <c r="N677" s="22" t="str">
        <f t="shared" si="20"/>
        <v>ubiegam sięŁódzkieSławno_PL115</v>
      </c>
      <c r="O677" s="22" t="s">
        <v>223</v>
      </c>
      <c r="P677" s="26" t="str">
        <f t="shared" si="19"/>
        <v>Sławno_PL115</v>
      </c>
      <c r="Q677" s="27" t="s">
        <v>589</v>
      </c>
      <c r="R677" s="27" t="s">
        <v>103</v>
      </c>
      <c r="S677" s="22">
        <v>5</v>
      </c>
      <c r="T677" s="22" t="s">
        <v>63</v>
      </c>
    </row>
    <row r="678" spans="14:20" s="22" customFormat="1" ht="15" hidden="1" customHeight="1" x14ac:dyDescent="0.25">
      <c r="N678" s="22" t="str">
        <f t="shared" si="20"/>
        <v>ubiegam sięŁódzkieSłupia_PL117</v>
      </c>
      <c r="O678" s="22" t="s">
        <v>223</v>
      </c>
      <c r="P678" s="26" t="str">
        <f t="shared" si="19"/>
        <v>Słupia_PL117</v>
      </c>
      <c r="Q678" s="27" t="s">
        <v>591</v>
      </c>
      <c r="R678" s="27" t="s">
        <v>222</v>
      </c>
      <c r="S678" s="22">
        <v>5</v>
      </c>
      <c r="T678" s="22" t="s">
        <v>63</v>
      </c>
    </row>
    <row r="679" spans="14:20" s="22" customFormat="1" ht="15" hidden="1" customHeight="1" x14ac:dyDescent="0.25">
      <c r="N679" s="22" t="str">
        <f t="shared" si="20"/>
        <v>ubiegam sięŁódzkieSokolniki_PL116</v>
      </c>
      <c r="O679" s="22" t="s">
        <v>223</v>
      </c>
      <c r="P679" s="26" t="str">
        <f t="shared" si="19"/>
        <v>Sokolniki_PL116</v>
      </c>
      <c r="Q679" s="27" t="s">
        <v>590</v>
      </c>
      <c r="R679" s="27" t="s">
        <v>180</v>
      </c>
      <c r="S679" s="22">
        <v>5</v>
      </c>
      <c r="T679" s="22" t="s">
        <v>63</v>
      </c>
    </row>
    <row r="680" spans="14:20" s="22" customFormat="1" ht="15" hidden="1" customHeight="1" x14ac:dyDescent="0.25">
      <c r="N680" s="22" t="str">
        <f t="shared" si="20"/>
        <v>ubiegam sięŁódzkieStryków_PL114</v>
      </c>
      <c r="O680" s="22" t="s">
        <v>223</v>
      </c>
      <c r="P680" s="26" t="str">
        <f t="shared" si="19"/>
        <v>Stryków_PL114</v>
      </c>
      <c r="Q680" s="27" t="s">
        <v>588</v>
      </c>
      <c r="R680" s="27" t="s">
        <v>86</v>
      </c>
      <c r="S680" s="22">
        <v>5</v>
      </c>
      <c r="T680" s="22" t="s">
        <v>63</v>
      </c>
    </row>
    <row r="681" spans="14:20" s="22" customFormat="1" ht="15" hidden="1" customHeight="1" x14ac:dyDescent="0.25">
      <c r="N681" s="22" t="str">
        <f t="shared" si="20"/>
        <v>ubiegam sięŁódzkieStrzelce Wielkie_PL116</v>
      </c>
      <c r="O681" s="22" t="s">
        <v>223</v>
      </c>
      <c r="P681" s="26" t="str">
        <f t="shared" si="19"/>
        <v>Strzelce Wielkie_PL116</v>
      </c>
      <c r="Q681" s="27" t="s">
        <v>590</v>
      </c>
      <c r="R681" s="27" t="s">
        <v>148</v>
      </c>
      <c r="S681" s="22">
        <v>5</v>
      </c>
      <c r="T681" s="22" t="s">
        <v>63</v>
      </c>
    </row>
    <row r="682" spans="14:20" s="22" customFormat="1" ht="15" hidden="1" customHeight="1" x14ac:dyDescent="0.25">
      <c r="N682" s="22" t="str">
        <f t="shared" si="20"/>
        <v>ubiegam sięŁódzkieStrzelce_PL117</v>
      </c>
      <c r="O682" s="22" t="s">
        <v>223</v>
      </c>
      <c r="P682" s="26" t="str">
        <f t="shared" si="19"/>
        <v>Strzelce_PL117</v>
      </c>
      <c r="Q682" s="27" t="s">
        <v>591</v>
      </c>
      <c r="R682" s="27" t="s">
        <v>192</v>
      </c>
      <c r="S682" s="22">
        <v>5</v>
      </c>
      <c r="T682" s="22" t="s">
        <v>63</v>
      </c>
    </row>
    <row r="683" spans="14:20" s="22" customFormat="1" ht="15" hidden="1" customHeight="1" x14ac:dyDescent="0.25">
      <c r="N683" s="22" t="str">
        <f t="shared" si="20"/>
        <v>ubiegam sięŁódzkieSulejów_PL115</v>
      </c>
      <c r="O683" s="22" t="s">
        <v>223</v>
      </c>
      <c r="P683" s="26" t="str">
        <f t="shared" si="19"/>
        <v>Sulejów_PL115</v>
      </c>
      <c r="Q683" s="27" t="s">
        <v>589</v>
      </c>
      <c r="R683" s="27" t="s">
        <v>113</v>
      </c>
      <c r="S683" s="22">
        <v>5</v>
      </c>
      <c r="T683" s="22" t="s">
        <v>63</v>
      </c>
    </row>
    <row r="684" spans="14:20" s="22" customFormat="1" ht="15" hidden="1" customHeight="1" x14ac:dyDescent="0.25">
      <c r="N684" s="22" t="str">
        <f t="shared" si="20"/>
        <v>ubiegam sięŁódzkieSulmierzyce_PL116</v>
      </c>
      <c r="O684" s="22" t="s">
        <v>223</v>
      </c>
      <c r="P684" s="26" t="str">
        <f t="shared" si="19"/>
        <v>Sulmierzyce_PL116</v>
      </c>
      <c r="Q684" s="27" t="s">
        <v>590</v>
      </c>
      <c r="R684" s="27" t="s">
        <v>149</v>
      </c>
      <c r="S684" s="22">
        <v>5</v>
      </c>
      <c r="T684" s="22" t="s">
        <v>63</v>
      </c>
    </row>
    <row r="685" spans="14:20" s="22" customFormat="1" ht="15" hidden="1" customHeight="1" x14ac:dyDescent="0.25">
      <c r="N685" s="22" t="str">
        <f t="shared" si="20"/>
        <v>ubiegam sięŁódzkieSzadek_PL116</v>
      </c>
      <c r="O685" s="22" t="s">
        <v>223</v>
      </c>
      <c r="P685" s="26" t="str">
        <f t="shared" si="19"/>
        <v>Szadek_PL116</v>
      </c>
      <c r="Q685" s="27" t="s">
        <v>590</v>
      </c>
      <c r="R685" s="27" t="s">
        <v>181</v>
      </c>
      <c r="S685" s="22">
        <v>5</v>
      </c>
      <c r="T685" s="22" t="s">
        <v>63</v>
      </c>
    </row>
    <row r="686" spans="14:20" s="22" customFormat="1" ht="15" hidden="1" customHeight="1" x14ac:dyDescent="0.25">
      <c r="N686" s="22" t="str">
        <f t="shared" si="20"/>
        <v>ubiegam sięŁódzkieSzczerców_PL115</v>
      </c>
      <c r="O686" s="22" t="s">
        <v>223</v>
      </c>
      <c r="P686" s="26" t="str">
        <f t="shared" si="19"/>
        <v>Szczerców_PL115</v>
      </c>
      <c r="Q686" s="27" t="s">
        <v>589</v>
      </c>
      <c r="R686" s="27" t="s">
        <v>97</v>
      </c>
      <c r="S686" s="22">
        <v>5</v>
      </c>
      <c r="T686" s="22" t="s">
        <v>63</v>
      </c>
    </row>
    <row r="687" spans="14:20" s="22" customFormat="1" ht="15" hidden="1" customHeight="1" x14ac:dyDescent="0.25">
      <c r="N687" s="22" t="str">
        <f t="shared" si="20"/>
        <v>ubiegam sięŁódzkieŚwinice Warckie_PL117</v>
      </c>
      <c r="O687" s="22" t="s">
        <v>223</v>
      </c>
      <c r="P687" s="26" t="str">
        <f t="shared" si="19"/>
        <v>Świnice Warckie_PL117</v>
      </c>
      <c r="Q687" s="27" t="s">
        <v>591</v>
      </c>
      <c r="R687" s="27" t="s">
        <v>198</v>
      </c>
      <c r="S687" s="22">
        <v>5</v>
      </c>
      <c r="T687" s="22" t="s">
        <v>63</v>
      </c>
    </row>
    <row r="688" spans="14:20" s="22" customFormat="1" ht="15" hidden="1" customHeight="1" x14ac:dyDescent="0.25">
      <c r="N688" s="22" t="str">
        <f t="shared" si="20"/>
        <v>ubiegam sięŁódzkieTomaszów Mazowiecki_PL115</v>
      </c>
      <c r="O688" s="22" t="s">
        <v>223</v>
      </c>
      <c r="P688" s="26" t="str">
        <f t="shared" si="19"/>
        <v>Tomaszów Mazowiecki_PL115</v>
      </c>
      <c r="Q688" s="27" t="s">
        <v>589</v>
      </c>
      <c r="R688" s="27" t="s">
        <v>135</v>
      </c>
      <c r="S688" s="22">
        <v>5</v>
      </c>
      <c r="T688" s="22" t="s">
        <v>63</v>
      </c>
    </row>
    <row r="689" spans="14:20" s="22" customFormat="1" ht="15" hidden="1" customHeight="1" x14ac:dyDescent="0.25">
      <c r="N689" s="22" t="str">
        <f t="shared" si="20"/>
        <v>ubiegam sięŁódzkieTuszyn_PL114</v>
      </c>
      <c r="O689" s="22" t="s">
        <v>223</v>
      </c>
      <c r="P689" s="26" t="str">
        <f t="shared" si="19"/>
        <v>Tuszyn_PL114</v>
      </c>
      <c r="Q689" s="27" t="s">
        <v>588</v>
      </c>
      <c r="R689" s="27" t="s">
        <v>79</v>
      </c>
      <c r="S689" s="22">
        <v>5</v>
      </c>
      <c r="T689" s="22" t="s">
        <v>63</v>
      </c>
    </row>
    <row r="690" spans="14:20" s="22" customFormat="1" ht="15" hidden="1" customHeight="1" x14ac:dyDescent="0.25">
      <c r="N690" s="22" t="str">
        <f t="shared" si="20"/>
        <v>ubiegam sięŁódzkieUjazd_PL115</v>
      </c>
      <c r="O690" s="22" t="s">
        <v>223</v>
      </c>
      <c r="P690" s="26" t="str">
        <f t="shared" si="19"/>
        <v>Ujazd_PL115</v>
      </c>
      <c r="Q690" s="27" t="s">
        <v>589</v>
      </c>
      <c r="R690" s="27" t="s">
        <v>136</v>
      </c>
      <c r="S690" s="22">
        <v>5</v>
      </c>
      <c r="T690" s="22" t="s">
        <v>63</v>
      </c>
    </row>
    <row r="691" spans="14:20" s="22" customFormat="1" ht="15" hidden="1" customHeight="1" x14ac:dyDescent="0.25">
      <c r="N691" s="22" t="str">
        <f t="shared" si="20"/>
        <v>ubiegam sięŁódzkieUniejów_PL116</v>
      </c>
      <c r="O691" s="22" t="s">
        <v>223</v>
      </c>
      <c r="P691" s="26" t="str">
        <f t="shared" ref="P691:P754" si="21">R691&amp;Q691</f>
        <v>Uniejów_PL116</v>
      </c>
      <c r="Q691" s="27" t="s">
        <v>590</v>
      </c>
      <c r="R691" s="27" t="s">
        <v>153</v>
      </c>
      <c r="S691" s="22">
        <v>5</v>
      </c>
      <c r="T691" s="22" t="s">
        <v>63</v>
      </c>
    </row>
    <row r="692" spans="14:20" s="22" customFormat="1" ht="15" hidden="1" customHeight="1" x14ac:dyDescent="0.25">
      <c r="N692" s="22" t="str">
        <f t="shared" ref="N692:N755" si="22">T692&amp;O692&amp;P692</f>
        <v>ubiegam sięŁódzkieWarta_PL116</v>
      </c>
      <c r="O692" s="22" t="s">
        <v>223</v>
      </c>
      <c r="P692" s="26" t="str">
        <f t="shared" si="21"/>
        <v>Warta_PL116</v>
      </c>
      <c r="Q692" s="27" t="s">
        <v>590</v>
      </c>
      <c r="R692" s="27" t="s">
        <v>163</v>
      </c>
      <c r="S692" s="22">
        <v>5</v>
      </c>
      <c r="T692" s="22" t="s">
        <v>63</v>
      </c>
    </row>
    <row r="693" spans="14:20" s="22" customFormat="1" ht="15" hidden="1" customHeight="1" x14ac:dyDescent="0.25">
      <c r="N693" s="22" t="str">
        <f t="shared" si="22"/>
        <v>ubiegam sięŁódzkieWartkowice_PL116</v>
      </c>
      <c r="O693" s="22" t="s">
        <v>223</v>
      </c>
      <c r="P693" s="26" t="str">
        <f t="shared" si="21"/>
        <v>Wartkowice_PL116</v>
      </c>
      <c r="Q693" s="27" t="s">
        <v>590</v>
      </c>
      <c r="R693" s="27" t="s">
        <v>154</v>
      </c>
      <c r="S693" s="22">
        <v>5</v>
      </c>
      <c r="T693" s="22" t="s">
        <v>63</v>
      </c>
    </row>
    <row r="694" spans="14:20" s="22" customFormat="1" ht="15" hidden="1" customHeight="1" x14ac:dyDescent="0.25">
      <c r="N694" s="22" t="str">
        <f t="shared" si="22"/>
        <v>ubiegam sięŁódzkieWidawa_PL116</v>
      </c>
      <c r="O694" s="22" t="s">
        <v>223</v>
      </c>
      <c r="P694" s="26" t="str">
        <f t="shared" si="21"/>
        <v>Widawa_PL116</v>
      </c>
      <c r="Q694" s="27" t="s">
        <v>590</v>
      </c>
      <c r="R694" s="27" t="s">
        <v>141</v>
      </c>
      <c r="S694" s="22">
        <v>5</v>
      </c>
      <c r="T694" s="22" t="s">
        <v>63</v>
      </c>
    </row>
    <row r="695" spans="14:20" s="22" customFormat="1" ht="15" hidden="1" customHeight="1" x14ac:dyDescent="0.25">
      <c r="N695" s="22" t="str">
        <f t="shared" si="22"/>
        <v>ubiegam sięŁódzkieWielgomłyny_PL115</v>
      </c>
      <c r="O695" s="22" t="s">
        <v>223</v>
      </c>
      <c r="P695" s="26" t="str">
        <f t="shared" si="21"/>
        <v>Wielgomłyny_PL115</v>
      </c>
      <c r="Q695" s="27" t="s">
        <v>589</v>
      </c>
      <c r="R695" s="27" t="s">
        <v>126</v>
      </c>
      <c r="S695" s="22">
        <v>5</v>
      </c>
      <c r="T695" s="22" t="s">
        <v>63</v>
      </c>
    </row>
    <row r="696" spans="14:20" s="22" customFormat="1" ht="15" hidden="1" customHeight="1" x14ac:dyDescent="0.25">
      <c r="N696" s="22" t="str">
        <f t="shared" si="22"/>
        <v>ubiegam sięŁódzkieWierzchlas_PL116</v>
      </c>
      <c r="O696" s="22" t="s">
        <v>223</v>
      </c>
      <c r="P696" s="26" t="str">
        <f t="shared" si="21"/>
        <v>Wierzchlas_PL116</v>
      </c>
      <c r="Q696" s="27" t="s">
        <v>590</v>
      </c>
      <c r="R696" s="27" t="s">
        <v>174</v>
      </c>
      <c r="S696" s="22">
        <v>5</v>
      </c>
      <c r="T696" s="22" t="s">
        <v>63</v>
      </c>
    </row>
    <row r="697" spans="14:20" s="22" customFormat="1" ht="15" hidden="1" customHeight="1" x14ac:dyDescent="0.25">
      <c r="N697" s="22" t="str">
        <f t="shared" si="22"/>
        <v>ubiegam sięŁódzkieWitonia_PL117</v>
      </c>
      <c r="O697" s="22" t="s">
        <v>223</v>
      </c>
      <c r="P697" s="26" t="str">
        <f t="shared" si="21"/>
        <v>Witonia_PL117</v>
      </c>
      <c r="Q697" s="27" t="s">
        <v>591</v>
      </c>
      <c r="R697" s="27" t="s">
        <v>199</v>
      </c>
      <c r="S697" s="22">
        <v>5</v>
      </c>
      <c r="T697" s="22" t="s">
        <v>63</v>
      </c>
    </row>
    <row r="698" spans="14:20" s="22" customFormat="1" ht="15" hidden="1" customHeight="1" x14ac:dyDescent="0.25">
      <c r="N698" s="22" t="str">
        <f t="shared" si="22"/>
        <v>ubiegam sięŁódzkieWodzierady_PL116</v>
      </c>
      <c r="O698" s="22" t="s">
        <v>223</v>
      </c>
      <c r="P698" s="26" t="str">
        <f t="shared" si="21"/>
        <v>Wodzierady_PL116</v>
      </c>
      <c r="Q698" s="27" t="s">
        <v>590</v>
      </c>
      <c r="R698" s="27" t="s">
        <v>142</v>
      </c>
      <c r="S698" s="22">
        <v>5</v>
      </c>
      <c r="T698" s="22" t="s">
        <v>63</v>
      </c>
    </row>
    <row r="699" spans="14:20" s="22" customFormat="1" ht="15" hidden="1" customHeight="1" x14ac:dyDescent="0.25">
      <c r="N699" s="22" t="str">
        <f t="shared" si="22"/>
        <v>ubiegam sięŁódzkieWola Krzysztoporska_PL115</v>
      </c>
      <c r="O699" s="22" t="s">
        <v>223</v>
      </c>
      <c r="P699" s="26" t="str">
        <f t="shared" si="21"/>
        <v>Wola Krzysztoporska_PL115</v>
      </c>
      <c r="Q699" s="27" t="s">
        <v>589</v>
      </c>
      <c r="R699" s="27" t="s">
        <v>114</v>
      </c>
      <c r="S699" s="22">
        <v>5</v>
      </c>
      <c r="T699" s="22" t="s">
        <v>63</v>
      </c>
    </row>
    <row r="700" spans="14:20" s="22" customFormat="1" ht="15" hidden="1" customHeight="1" x14ac:dyDescent="0.25">
      <c r="N700" s="22" t="str">
        <f t="shared" si="22"/>
        <v>ubiegam sięŁódzkieWolbórz_PL115</v>
      </c>
      <c r="O700" s="22" t="s">
        <v>223</v>
      </c>
      <c r="P700" s="26" t="str">
        <f t="shared" si="21"/>
        <v>Wolbórz_PL115</v>
      </c>
      <c r="Q700" s="27" t="s">
        <v>589</v>
      </c>
      <c r="R700" s="27" t="s">
        <v>115</v>
      </c>
      <c r="S700" s="22">
        <v>5</v>
      </c>
      <c r="T700" s="22" t="s">
        <v>63</v>
      </c>
    </row>
    <row r="701" spans="14:20" s="22" customFormat="1" ht="15" hidden="1" customHeight="1" x14ac:dyDescent="0.25">
      <c r="N701" s="22" t="str">
        <f t="shared" si="22"/>
        <v>ubiegam sięŁódzkieWróblew_PL116</v>
      </c>
      <c r="O701" s="22" t="s">
        <v>223</v>
      </c>
      <c r="P701" s="26" t="str">
        <f t="shared" si="21"/>
        <v>Wróblew_PL116</v>
      </c>
      <c r="Q701" s="27" t="s">
        <v>590</v>
      </c>
      <c r="R701" s="27" t="s">
        <v>164</v>
      </c>
      <c r="S701" s="22">
        <v>5</v>
      </c>
      <c r="T701" s="22" t="s">
        <v>63</v>
      </c>
    </row>
    <row r="702" spans="14:20" s="22" customFormat="1" ht="15" hidden="1" customHeight="1" x14ac:dyDescent="0.25">
      <c r="N702" s="22" t="str">
        <f t="shared" si="22"/>
        <v>ubiegam sięŁódzkieZadzim_PL116</v>
      </c>
      <c r="O702" s="22" t="s">
        <v>223</v>
      </c>
      <c r="P702" s="26" t="str">
        <f t="shared" si="21"/>
        <v>Zadzim_PL116</v>
      </c>
      <c r="Q702" s="27" t="s">
        <v>590</v>
      </c>
      <c r="R702" s="27" t="s">
        <v>155</v>
      </c>
      <c r="S702" s="22">
        <v>5</v>
      </c>
      <c r="T702" s="22" t="s">
        <v>63</v>
      </c>
    </row>
    <row r="703" spans="14:20" s="22" customFormat="1" ht="15" hidden="1" customHeight="1" x14ac:dyDescent="0.25">
      <c r="N703" s="22" t="str">
        <f t="shared" si="22"/>
        <v>ubiegam sięŁódzkieZapolice_PL116</v>
      </c>
      <c r="O703" s="22" t="s">
        <v>223</v>
      </c>
      <c r="P703" s="26" t="str">
        <f t="shared" si="21"/>
        <v>Zapolice_PL116</v>
      </c>
      <c r="Q703" s="27" t="s">
        <v>590</v>
      </c>
      <c r="R703" s="27" t="s">
        <v>182</v>
      </c>
      <c r="S703" s="22">
        <v>5</v>
      </c>
      <c r="T703" s="22" t="s">
        <v>63</v>
      </c>
    </row>
    <row r="704" spans="14:20" s="22" customFormat="1" ht="15" hidden="1" customHeight="1" x14ac:dyDescent="0.25">
      <c r="N704" s="22" t="str">
        <f t="shared" si="22"/>
        <v>ubiegam sięŁódzkieZduny_PL117</v>
      </c>
      <c r="O704" s="22" t="s">
        <v>223</v>
      </c>
      <c r="P704" s="26" t="str">
        <f t="shared" si="21"/>
        <v>Zduny_PL117</v>
      </c>
      <c r="Q704" s="27" t="s">
        <v>591</v>
      </c>
      <c r="R704" s="27" t="s">
        <v>208</v>
      </c>
      <c r="S704" s="22">
        <v>5</v>
      </c>
      <c r="T704" s="22" t="s">
        <v>63</v>
      </c>
    </row>
    <row r="705" spans="14:20" s="22" customFormat="1" ht="15" hidden="1" customHeight="1" x14ac:dyDescent="0.25">
      <c r="N705" s="22" t="str">
        <f t="shared" si="22"/>
        <v>ubiegam sięŁódzkieZduńska Wola_PL116</v>
      </c>
      <c r="O705" s="22" t="s">
        <v>223</v>
      </c>
      <c r="P705" s="26" t="str">
        <f t="shared" si="21"/>
        <v>Zduńska Wola_PL116</v>
      </c>
      <c r="Q705" s="27" t="s">
        <v>590</v>
      </c>
      <c r="R705" s="27" t="s">
        <v>183</v>
      </c>
      <c r="S705" s="22">
        <v>5</v>
      </c>
      <c r="T705" s="22" t="s">
        <v>63</v>
      </c>
    </row>
    <row r="706" spans="14:20" s="22" customFormat="1" ht="15" hidden="1" customHeight="1" x14ac:dyDescent="0.25">
      <c r="N706" s="22" t="str">
        <f t="shared" si="22"/>
        <v>ubiegam sięŁódzkieZgierz_PL114</v>
      </c>
      <c r="O706" s="22" t="s">
        <v>223</v>
      </c>
      <c r="P706" s="26" t="str">
        <f t="shared" si="21"/>
        <v>Zgierz_PL114</v>
      </c>
      <c r="Q706" s="27" t="s">
        <v>588</v>
      </c>
      <c r="R706" s="27" t="s">
        <v>87</v>
      </c>
      <c r="S706" s="22">
        <v>5</v>
      </c>
      <c r="T706" s="22" t="s">
        <v>63</v>
      </c>
    </row>
    <row r="707" spans="14:20" s="22" customFormat="1" ht="15" hidden="1" customHeight="1" x14ac:dyDescent="0.25">
      <c r="N707" s="22" t="str">
        <f t="shared" si="22"/>
        <v>ubiegam sięŁódzkieZłoczew_PL116</v>
      </c>
      <c r="O707" s="22" t="s">
        <v>223</v>
      </c>
      <c r="P707" s="26" t="str">
        <f t="shared" si="21"/>
        <v>Złoczew_PL116</v>
      </c>
      <c r="Q707" s="27" t="s">
        <v>590</v>
      </c>
      <c r="R707" s="27" t="s">
        <v>165</v>
      </c>
      <c r="S707" s="22">
        <v>5</v>
      </c>
      <c r="T707" s="22" t="s">
        <v>63</v>
      </c>
    </row>
    <row r="708" spans="14:20" s="22" customFormat="1" ht="15" hidden="1" customHeight="1" x14ac:dyDescent="0.25">
      <c r="N708" s="22" t="str">
        <f t="shared" si="22"/>
        <v>ubiegam sięŁódzkieŻarnów_PL115</v>
      </c>
      <c r="O708" s="22" t="s">
        <v>223</v>
      </c>
      <c r="P708" s="26" t="str">
        <f t="shared" si="21"/>
        <v>Żarnów_PL115</v>
      </c>
      <c r="Q708" s="27" t="s">
        <v>589</v>
      </c>
      <c r="R708" s="27" t="s">
        <v>104</v>
      </c>
      <c r="S708" s="22">
        <v>5</v>
      </c>
      <c r="T708" s="22" t="s">
        <v>63</v>
      </c>
    </row>
    <row r="709" spans="14:20" s="22" customFormat="1" ht="15" hidden="1" customHeight="1" x14ac:dyDescent="0.25">
      <c r="N709" s="22" t="str">
        <f t="shared" si="22"/>
        <v>ubiegam sięŁódzkieŻelechlinek_PL115</v>
      </c>
      <c r="O709" s="22" t="s">
        <v>223</v>
      </c>
      <c r="P709" s="26" t="str">
        <f t="shared" si="21"/>
        <v>Żelechlinek_PL115</v>
      </c>
      <c r="Q709" s="27" t="s">
        <v>589</v>
      </c>
      <c r="R709" s="27" t="s">
        <v>137</v>
      </c>
      <c r="S709" s="22">
        <v>5</v>
      </c>
      <c r="T709" s="22" t="s">
        <v>63</v>
      </c>
    </row>
    <row r="710" spans="14:20" s="22" customFormat="1" ht="15" hidden="1" customHeight="1" x14ac:dyDescent="0.25">
      <c r="N710" s="22" t="str">
        <f t="shared" si="22"/>
        <v>ubiegam sięŁódzkieŻytno_PL115</v>
      </c>
      <c r="O710" s="22" t="s">
        <v>223</v>
      </c>
      <c r="P710" s="26" t="str">
        <f t="shared" si="21"/>
        <v>Żytno_PL115</v>
      </c>
      <c r="Q710" s="27" t="s">
        <v>589</v>
      </c>
      <c r="R710" s="27" t="s">
        <v>127</v>
      </c>
      <c r="S710" s="22">
        <v>5</v>
      </c>
      <c r="T710" s="22" t="s">
        <v>63</v>
      </c>
    </row>
    <row r="711" spans="14:20" s="22" customFormat="1" ht="15" hidden="1" customHeight="1" x14ac:dyDescent="0.25">
      <c r="N711" s="22" t="str">
        <f t="shared" si="22"/>
        <v>ubiegam sięMałopolskieAlwernia_PL216</v>
      </c>
      <c r="O711" s="22" t="s">
        <v>474</v>
      </c>
      <c r="P711" s="26" t="str">
        <f t="shared" si="21"/>
        <v>Alwernia_PL216</v>
      </c>
      <c r="Q711" s="27" t="s">
        <v>599</v>
      </c>
      <c r="R711" s="27" t="s">
        <v>545</v>
      </c>
      <c r="S711" s="22">
        <v>5</v>
      </c>
      <c r="T711" s="22" t="s">
        <v>63</v>
      </c>
    </row>
    <row r="712" spans="14:20" s="22" customFormat="1" ht="15" hidden="1" customHeight="1" x14ac:dyDescent="0.25">
      <c r="N712" s="22" t="str">
        <f t="shared" si="22"/>
        <v>ubiegam sięMałopolskieBabice_PL216</v>
      </c>
      <c r="O712" s="22" t="s">
        <v>474</v>
      </c>
      <c r="P712" s="26" t="str">
        <f t="shared" si="21"/>
        <v>Babice_PL216</v>
      </c>
      <c r="Q712" s="27" t="s">
        <v>599</v>
      </c>
      <c r="R712" s="27" t="s">
        <v>546</v>
      </c>
      <c r="S712" s="22">
        <v>5</v>
      </c>
      <c r="T712" s="22" t="s">
        <v>63</v>
      </c>
    </row>
    <row r="713" spans="14:20" s="22" customFormat="1" ht="15" hidden="1" customHeight="1" x14ac:dyDescent="0.25">
      <c r="N713" s="22" t="str">
        <f t="shared" si="22"/>
        <v>ubiegam sięMałopolskieBiskupice_PL214</v>
      </c>
      <c r="O713" s="22" t="s">
        <v>474</v>
      </c>
      <c r="P713" s="26" t="str">
        <f t="shared" si="21"/>
        <v>Biskupice_PL214</v>
      </c>
      <c r="Q713" s="27" t="s">
        <v>597</v>
      </c>
      <c r="R713" s="27" t="s">
        <v>511</v>
      </c>
      <c r="S713" s="22">
        <v>5</v>
      </c>
      <c r="T713" s="22" t="s">
        <v>63</v>
      </c>
    </row>
    <row r="714" spans="14:20" s="22" customFormat="1" ht="15" hidden="1" customHeight="1" x14ac:dyDescent="0.25">
      <c r="N714" s="22" t="str">
        <f t="shared" si="22"/>
        <v>ubiegam sięMałopolskieBobowa_PL215</v>
      </c>
      <c r="O714" s="22" t="s">
        <v>474</v>
      </c>
      <c r="P714" s="26" t="str">
        <f t="shared" si="21"/>
        <v>Bobowa_PL215</v>
      </c>
      <c r="Q714" s="27" t="s">
        <v>598</v>
      </c>
      <c r="R714" s="27" t="s">
        <v>513</v>
      </c>
      <c r="S714" s="22">
        <v>5</v>
      </c>
      <c r="T714" s="22" t="s">
        <v>63</v>
      </c>
    </row>
    <row r="715" spans="14:20" s="22" customFormat="1" ht="15" hidden="1" customHeight="1" x14ac:dyDescent="0.25">
      <c r="N715" s="22" t="str">
        <f t="shared" si="22"/>
        <v>ubiegam sięMałopolskieBolesław_PL217</v>
      </c>
      <c r="O715" s="22" t="s">
        <v>474</v>
      </c>
      <c r="P715" s="26" t="str">
        <f t="shared" si="21"/>
        <v>Bolesław_PL217</v>
      </c>
      <c r="Q715" s="27" t="s">
        <v>600</v>
      </c>
      <c r="R715" s="27" t="s">
        <v>568</v>
      </c>
      <c r="S715" s="22">
        <v>5</v>
      </c>
      <c r="T715" s="22" t="s">
        <v>63</v>
      </c>
    </row>
    <row r="716" spans="14:20" s="22" customFormat="1" ht="15" hidden="1" customHeight="1" x14ac:dyDescent="0.25">
      <c r="N716" s="22" t="str">
        <f t="shared" si="22"/>
        <v>ubiegam sięMałopolskieBorzęcin_PL217</v>
      </c>
      <c r="O716" s="22" t="s">
        <v>474</v>
      </c>
      <c r="P716" s="26" t="str">
        <f t="shared" si="21"/>
        <v>Borzęcin_PL217</v>
      </c>
      <c r="Q716" s="27" t="s">
        <v>600</v>
      </c>
      <c r="R716" s="27" t="s">
        <v>562</v>
      </c>
      <c r="S716" s="22">
        <v>5</v>
      </c>
      <c r="T716" s="22" t="s">
        <v>63</v>
      </c>
    </row>
    <row r="717" spans="14:20" s="22" customFormat="1" ht="15" hidden="1" customHeight="1" x14ac:dyDescent="0.25">
      <c r="N717" s="22" t="str">
        <f t="shared" si="22"/>
        <v>ubiegam sięMałopolskieBrzeźnica_PL216</v>
      </c>
      <c r="O717" s="22" t="s">
        <v>474</v>
      </c>
      <c r="P717" s="26" t="str">
        <f t="shared" si="21"/>
        <v>Brzeźnica_PL216</v>
      </c>
      <c r="Q717" s="27" t="s">
        <v>599</v>
      </c>
      <c r="R717" s="27" t="s">
        <v>558</v>
      </c>
      <c r="S717" s="22">
        <v>5</v>
      </c>
      <c r="T717" s="22" t="s">
        <v>63</v>
      </c>
    </row>
    <row r="718" spans="14:20" s="22" customFormat="1" ht="15" hidden="1" customHeight="1" x14ac:dyDescent="0.25">
      <c r="N718" s="22" t="str">
        <f t="shared" si="22"/>
        <v>ubiegam sięMałopolskieBudzów_PL216</v>
      </c>
      <c r="O718" s="22" t="s">
        <v>474</v>
      </c>
      <c r="P718" s="26" t="str">
        <f t="shared" si="21"/>
        <v>Budzów_PL216</v>
      </c>
      <c r="Q718" s="27" t="s">
        <v>599</v>
      </c>
      <c r="R718" s="27" t="s">
        <v>553</v>
      </c>
      <c r="S718" s="22">
        <v>5</v>
      </c>
      <c r="T718" s="22" t="s">
        <v>63</v>
      </c>
    </row>
    <row r="719" spans="14:20" s="22" customFormat="1" ht="15" hidden="1" customHeight="1" x14ac:dyDescent="0.25">
      <c r="N719" s="22" t="str">
        <f t="shared" si="22"/>
        <v>ubiegam sięMałopolskieBukowina Tatrzańska_PL215</v>
      </c>
      <c r="O719" s="22" t="s">
        <v>474</v>
      </c>
      <c r="P719" s="26" t="str">
        <f t="shared" si="21"/>
        <v>Bukowina Tatrzańska_PL215</v>
      </c>
      <c r="Q719" s="27" t="s">
        <v>598</v>
      </c>
      <c r="R719" s="27" t="s">
        <v>543</v>
      </c>
      <c r="S719" s="22">
        <v>5</v>
      </c>
      <c r="T719" s="22" t="s">
        <v>63</v>
      </c>
    </row>
    <row r="720" spans="14:20" s="22" customFormat="1" ht="15" hidden="1" customHeight="1" x14ac:dyDescent="0.25">
      <c r="N720" s="22" t="str">
        <f t="shared" si="22"/>
        <v>ubiegam sięMałopolskieBystra-Sidzina_PL216</v>
      </c>
      <c r="O720" s="22" t="s">
        <v>474</v>
      </c>
      <c r="P720" s="26" t="str">
        <f t="shared" si="21"/>
        <v>Bystra-Sidzina_PL216</v>
      </c>
      <c r="Q720" s="27" t="s">
        <v>599</v>
      </c>
      <c r="R720" s="27" t="s">
        <v>554</v>
      </c>
      <c r="S720" s="22">
        <v>5</v>
      </c>
      <c r="T720" s="22" t="s">
        <v>63</v>
      </c>
    </row>
    <row r="721" spans="14:20" s="22" customFormat="1" ht="15" hidden="1" customHeight="1" x14ac:dyDescent="0.25">
      <c r="N721" s="22" t="str">
        <f t="shared" si="22"/>
        <v>ubiegam sięMałopolskieCharsznica_PL214</v>
      </c>
      <c r="O721" s="22" t="s">
        <v>474</v>
      </c>
      <c r="P721" s="26" t="str">
        <f t="shared" si="21"/>
        <v>Charsznica_PL214</v>
      </c>
      <c r="Q721" s="27" t="s">
        <v>597</v>
      </c>
      <c r="R721" s="27" t="s">
        <v>492</v>
      </c>
      <c r="S721" s="22">
        <v>5</v>
      </c>
      <c r="T721" s="22" t="s">
        <v>63</v>
      </c>
    </row>
    <row r="722" spans="14:20" s="22" customFormat="1" ht="15" hidden="1" customHeight="1" x14ac:dyDescent="0.25">
      <c r="N722" s="22" t="str">
        <f t="shared" si="22"/>
        <v>ubiegam sięMałopolskieCiężkowice_PL217</v>
      </c>
      <c r="O722" s="22" t="s">
        <v>474</v>
      </c>
      <c r="P722" s="26" t="str">
        <f t="shared" si="21"/>
        <v>Ciężkowice_PL217</v>
      </c>
      <c r="Q722" s="27" t="s">
        <v>600</v>
      </c>
      <c r="R722" s="27" t="s">
        <v>574</v>
      </c>
      <c r="S722" s="22">
        <v>5</v>
      </c>
      <c r="T722" s="22" t="s">
        <v>63</v>
      </c>
    </row>
    <row r="723" spans="14:20" s="22" customFormat="1" ht="15" hidden="1" customHeight="1" x14ac:dyDescent="0.25">
      <c r="N723" s="22" t="str">
        <f t="shared" si="22"/>
        <v>ubiegam sięMałopolskieCzarny Dunajec_PL215</v>
      </c>
      <c r="O723" s="22" t="s">
        <v>474</v>
      </c>
      <c r="P723" s="26" t="str">
        <f t="shared" si="21"/>
        <v>Czarny Dunajec_PL215</v>
      </c>
      <c r="Q723" s="27" t="s">
        <v>598</v>
      </c>
      <c r="R723" s="27" t="s">
        <v>535</v>
      </c>
      <c r="S723" s="22">
        <v>5</v>
      </c>
      <c r="T723" s="22" t="s">
        <v>63</v>
      </c>
    </row>
    <row r="724" spans="14:20" s="22" customFormat="1" ht="15" hidden="1" customHeight="1" x14ac:dyDescent="0.25">
      <c r="N724" s="22" t="str">
        <f t="shared" si="22"/>
        <v>ubiegam sięMałopolskieCzchów_PL217</v>
      </c>
      <c r="O724" s="22" t="s">
        <v>474</v>
      </c>
      <c r="P724" s="26" t="str">
        <f t="shared" si="21"/>
        <v>Czchów_PL217</v>
      </c>
      <c r="Q724" s="27" t="s">
        <v>600</v>
      </c>
      <c r="R724" s="27" t="s">
        <v>563</v>
      </c>
      <c r="S724" s="22">
        <v>5</v>
      </c>
      <c r="T724" s="22" t="s">
        <v>63</v>
      </c>
    </row>
    <row r="725" spans="14:20" s="22" customFormat="1" ht="15" hidden="1" customHeight="1" x14ac:dyDescent="0.25">
      <c r="N725" s="22" t="str">
        <f t="shared" si="22"/>
        <v>ubiegam sięMałopolskieCzernichów_PL214</v>
      </c>
      <c r="O725" s="22" t="s">
        <v>474</v>
      </c>
      <c r="P725" s="26" t="str">
        <f t="shared" si="21"/>
        <v>Czernichów_PL214</v>
      </c>
      <c r="Q725" s="27" t="s">
        <v>597</v>
      </c>
      <c r="R725" s="27" t="s">
        <v>482</v>
      </c>
      <c r="S725" s="22">
        <v>5</v>
      </c>
      <c r="T725" s="22" t="s">
        <v>63</v>
      </c>
    </row>
    <row r="726" spans="14:20" s="22" customFormat="1" ht="15" hidden="1" customHeight="1" x14ac:dyDescent="0.25">
      <c r="N726" s="22" t="str">
        <f t="shared" si="22"/>
        <v>ubiegam sięMałopolskieCzorsztyn_PL215</v>
      </c>
      <c r="O726" s="22" t="s">
        <v>474</v>
      </c>
      <c r="P726" s="26" t="str">
        <f t="shared" si="21"/>
        <v>Czorsztyn_PL215</v>
      </c>
      <c r="Q726" s="27" t="s">
        <v>598</v>
      </c>
      <c r="R726" s="27" t="s">
        <v>536</v>
      </c>
      <c r="S726" s="22">
        <v>5</v>
      </c>
      <c r="T726" s="22" t="s">
        <v>63</v>
      </c>
    </row>
    <row r="727" spans="14:20" s="22" customFormat="1" ht="15" hidden="1" customHeight="1" x14ac:dyDescent="0.25">
      <c r="N727" s="22" t="str">
        <f t="shared" si="22"/>
        <v>ubiegam sięMałopolskieDębno_PL217</v>
      </c>
      <c r="O727" s="22" t="s">
        <v>474</v>
      </c>
      <c r="P727" s="26" t="str">
        <f t="shared" si="21"/>
        <v>Dębno_PL217</v>
      </c>
      <c r="Q727" s="27" t="s">
        <v>600</v>
      </c>
      <c r="R727" s="27" t="s">
        <v>564</v>
      </c>
      <c r="S727" s="22">
        <v>5</v>
      </c>
      <c r="T727" s="22" t="s">
        <v>63</v>
      </c>
    </row>
    <row r="728" spans="14:20" s="22" customFormat="1" ht="15" hidden="1" customHeight="1" x14ac:dyDescent="0.25">
      <c r="N728" s="22" t="str">
        <f t="shared" si="22"/>
        <v>ubiegam sięMałopolskieDobra_PL215</v>
      </c>
      <c r="O728" s="22" t="s">
        <v>474</v>
      </c>
      <c r="P728" s="26" t="str">
        <f t="shared" si="21"/>
        <v>Dobra_PL215</v>
      </c>
      <c r="Q728" s="27" t="s">
        <v>598</v>
      </c>
      <c r="R728" s="27" t="s">
        <v>519</v>
      </c>
      <c r="S728" s="22">
        <v>5</v>
      </c>
      <c r="T728" s="22" t="s">
        <v>63</v>
      </c>
    </row>
    <row r="729" spans="14:20" s="22" customFormat="1" ht="15" hidden="1" customHeight="1" x14ac:dyDescent="0.25">
      <c r="N729" s="22" t="str">
        <f t="shared" si="22"/>
        <v>ubiegam sięMałopolskieDrwinia_PL214</v>
      </c>
      <c r="O729" s="22" t="s">
        <v>474</v>
      </c>
      <c r="P729" s="26" t="str">
        <f t="shared" si="21"/>
        <v>Drwinia_PL214</v>
      </c>
      <c r="Q729" s="27" t="s">
        <v>597</v>
      </c>
      <c r="R729" s="27" t="s">
        <v>475</v>
      </c>
      <c r="S729" s="22">
        <v>5</v>
      </c>
      <c r="T729" s="22" t="s">
        <v>63</v>
      </c>
    </row>
    <row r="730" spans="14:20" s="22" customFormat="1" ht="15" hidden="1" customHeight="1" x14ac:dyDescent="0.25">
      <c r="N730" s="22" t="str">
        <f t="shared" si="22"/>
        <v>ubiegam sięMałopolskieGdów_PL214</v>
      </c>
      <c r="O730" s="22" t="s">
        <v>474</v>
      </c>
      <c r="P730" s="26" t="str">
        <f t="shared" si="21"/>
        <v>Gdów_PL214</v>
      </c>
      <c r="Q730" s="27" t="s">
        <v>597</v>
      </c>
      <c r="R730" s="27" t="s">
        <v>512</v>
      </c>
      <c r="S730" s="22">
        <v>5</v>
      </c>
      <c r="T730" s="22" t="s">
        <v>63</v>
      </c>
    </row>
    <row r="731" spans="14:20" s="22" customFormat="1" ht="15" hidden="1" customHeight="1" x14ac:dyDescent="0.25">
      <c r="N731" s="22" t="str">
        <f t="shared" si="22"/>
        <v>ubiegam sięMałopolskieGnojnik_PL217</v>
      </c>
      <c r="O731" s="22" t="s">
        <v>474</v>
      </c>
      <c r="P731" s="26" t="str">
        <f t="shared" si="21"/>
        <v>Gnojnik_PL217</v>
      </c>
      <c r="Q731" s="27" t="s">
        <v>600</v>
      </c>
      <c r="R731" s="27" t="s">
        <v>565</v>
      </c>
      <c r="S731" s="22">
        <v>5</v>
      </c>
      <c r="T731" s="22" t="s">
        <v>63</v>
      </c>
    </row>
    <row r="732" spans="14:20" s="22" customFormat="1" ht="15" hidden="1" customHeight="1" x14ac:dyDescent="0.25">
      <c r="N732" s="22" t="str">
        <f t="shared" si="22"/>
        <v>ubiegam sięMałopolskieGołcza_PL214</v>
      </c>
      <c r="O732" s="22" t="s">
        <v>474</v>
      </c>
      <c r="P732" s="26" t="str">
        <f t="shared" si="21"/>
        <v>Gołcza_PL214</v>
      </c>
      <c r="Q732" s="27" t="s">
        <v>597</v>
      </c>
      <c r="R732" s="27" t="s">
        <v>493</v>
      </c>
      <c r="S732" s="22">
        <v>5</v>
      </c>
      <c r="T732" s="22" t="s">
        <v>63</v>
      </c>
    </row>
    <row r="733" spans="14:20" s="22" customFormat="1" ht="15" hidden="1" customHeight="1" x14ac:dyDescent="0.25">
      <c r="N733" s="22" t="str">
        <f t="shared" si="22"/>
        <v>ubiegam sięMałopolskieGręboszów_PL217</v>
      </c>
      <c r="O733" s="22" t="s">
        <v>474</v>
      </c>
      <c r="P733" s="26" t="str">
        <f t="shared" si="21"/>
        <v>Gręboszów_PL217</v>
      </c>
      <c r="Q733" s="27" t="s">
        <v>600</v>
      </c>
      <c r="R733" s="27" t="s">
        <v>569</v>
      </c>
      <c r="S733" s="22">
        <v>5</v>
      </c>
      <c r="T733" s="22" t="s">
        <v>63</v>
      </c>
    </row>
    <row r="734" spans="14:20" s="22" customFormat="1" ht="15" hidden="1" customHeight="1" x14ac:dyDescent="0.25">
      <c r="N734" s="22" t="str">
        <f t="shared" si="22"/>
        <v>ubiegam sięMałopolskieGromnik_PL217</v>
      </c>
      <c r="O734" s="22" t="s">
        <v>474</v>
      </c>
      <c r="P734" s="26" t="str">
        <f t="shared" si="21"/>
        <v>Gromnik_PL217</v>
      </c>
      <c r="Q734" s="27" t="s">
        <v>600</v>
      </c>
      <c r="R734" s="27" t="s">
        <v>575</v>
      </c>
      <c r="S734" s="22">
        <v>5</v>
      </c>
      <c r="T734" s="22" t="s">
        <v>63</v>
      </c>
    </row>
    <row r="735" spans="14:20" s="22" customFormat="1" ht="15" hidden="1" customHeight="1" x14ac:dyDescent="0.25">
      <c r="N735" s="22" t="str">
        <f t="shared" si="22"/>
        <v>ubiegam sięMałopolskieGródek nad Dunajcem_PL215</v>
      </c>
      <c r="O735" s="22" t="s">
        <v>474</v>
      </c>
      <c r="P735" s="26" t="str">
        <f t="shared" si="21"/>
        <v>Gródek nad Dunajcem_PL215</v>
      </c>
      <c r="Q735" s="27" t="s">
        <v>598</v>
      </c>
      <c r="R735" s="27" t="s">
        <v>527</v>
      </c>
      <c r="S735" s="22">
        <v>5</v>
      </c>
      <c r="T735" s="22" t="s">
        <v>63</v>
      </c>
    </row>
    <row r="736" spans="14:20" s="22" customFormat="1" ht="15" hidden="1" customHeight="1" x14ac:dyDescent="0.25">
      <c r="N736" s="22" t="str">
        <f t="shared" si="22"/>
        <v>ubiegam sięMałopolskieIgołomia-Wawrzeńczyce_PL214</v>
      </c>
      <c r="O736" s="22" t="s">
        <v>474</v>
      </c>
      <c r="P736" s="26" t="str">
        <f t="shared" si="21"/>
        <v>Igołomia-Wawrzeńczyce_PL214</v>
      </c>
      <c r="Q736" s="27" t="s">
        <v>597</v>
      </c>
      <c r="R736" s="27" t="s">
        <v>483</v>
      </c>
      <c r="S736" s="22">
        <v>5</v>
      </c>
      <c r="T736" s="22" t="s">
        <v>63</v>
      </c>
    </row>
    <row r="737" spans="14:20" s="22" customFormat="1" ht="15" hidden="1" customHeight="1" x14ac:dyDescent="0.25">
      <c r="N737" s="22" t="str">
        <f t="shared" si="22"/>
        <v>ubiegam sięMałopolskieIwanowice_PL214</v>
      </c>
      <c r="O737" s="22" t="s">
        <v>474</v>
      </c>
      <c r="P737" s="26" t="str">
        <f t="shared" si="21"/>
        <v>Iwanowice_PL214</v>
      </c>
      <c r="Q737" s="27" t="s">
        <v>597</v>
      </c>
      <c r="R737" s="27" t="s">
        <v>484</v>
      </c>
      <c r="S737" s="22">
        <v>5</v>
      </c>
      <c r="T737" s="22" t="s">
        <v>63</v>
      </c>
    </row>
    <row r="738" spans="14:20" s="22" customFormat="1" ht="15" hidden="1" customHeight="1" x14ac:dyDescent="0.25">
      <c r="N738" s="22" t="str">
        <f t="shared" si="22"/>
        <v>ubiegam sięMałopolskieIwkowa_PL217</v>
      </c>
      <c r="O738" s="22" t="s">
        <v>474</v>
      </c>
      <c r="P738" s="26" t="str">
        <f t="shared" si="21"/>
        <v>Iwkowa_PL217</v>
      </c>
      <c r="Q738" s="27" t="s">
        <v>600</v>
      </c>
      <c r="R738" s="27" t="s">
        <v>566</v>
      </c>
      <c r="S738" s="22">
        <v>5</v>
      </c>
      <c r="T738" s="22" t="s">
        <v>63</v>
      </c>
    </row>
    <row r="739" spans="14:20" s="22" customFormat="1" ht="15" hidden="1" customHeight="1" x14ac:dyDescent="0.25">
      <c r="N739" s="22" t="str">
        <f t="shared" si="22"/>
        <v>ubiegam sięMałopolskieJabłonka_PL215</v>
      </c>
      <c r="O739" s="22" t="s">
        <v>474</v>
      </c>
      <c r="P739" s="26" t="str">
        <f t="shared" si="21"/>
        <v>Jabłonka_PL215</v>
      </c>
      <c r="Q739" s="27" t="s">
        <v>598</v>
      </c>
      <c r="R739" s="27" t="s">
        <v>537</v>
      </c>
      <c r="S739" s="22">
        <v>5</v>
      </c>
      <c r="T739" s="22" t="s">
        <v>63</v>
      </c>
    </row>
    <row r="740" spans="14:20" s="22" customFormat="1" ht="15" hidden="1" customHeight="1" x14ac:dyDescent="0.25">
      <c r="N740" s="22" t="str">
        <f t="shared" si="22"/>
        <v>ubiegam sięMałopolskieJerzmanowice-Przeginia_PL214</v>
      </c>
      <c r="O740" s="22" t="s">
        <v>474</v>
      </c>
      <c r="P740" s="26" t="str">
        <f t="shared" si="21"/>
        <v>Jerzmanowice-Przeginia_PL214</v>
      </c>
      <c r="Q740" s="27" t="s">
        <v>597</v>
      </c>
      <c r="R740" s="27" t="s">
        <v>485</v>
      </c>
      <c r="S740" s="22">
        <v>5</v>
      </c>
      <c r="T740" s="22" t="s">
        <v>63</v>
      </c>
    </row>
    <row r="741" spans="14:20" s="22" customFormat="1" ht="15" hidden="1" customHeight="1" x14ac:dyDescent="0.25">
      <c r="N741" s="22" t="str">
        <f t="shared" si="22"/>
        <v>ubiegam sięMałopolskieJodłownik_PL215</v>
      </c>
      <c r="O741" s="22" t="s">
        <v>474</v>
      </c>
      <c r="P741" s="26" t="str">
        <f t="shared" si="21"/>
        <v>Jodłownik_PL215</v>
      </c>
      <c r="Q741" s="27" t="s">
        <v>598</v>
      </c>
      <c r="R741" s="27" t="s">
        <v>520</v>
      </c>
      <c r="S741" s="22">
        <v>5</v>
      </c>
      <c r="T741" s="22" t="s">
        <v>63</v>
      </c>
    </row>
    <row r="742" spans="14:20" s="22" customFormat="1" ht="15" hidden="1" customHeight="1" x14ac:dyDescent="0.25">
      <c r="N742" s="22" t="str">
        <f t="shared" si="22"/>
        <v>ubiegam sięMałopolskieJordanów_PL216</v>
      </c>
      <c r="O742" s="22" t="s">
        <v>474</v>
      </c>
      <c r="P742" s="26" t="str">
        <f t="shared" si="21"/>
        <v>Jordanów_PL216</v>
      </c>
      <c r="Q742" s="27" t="s">
        <v>599</v>
      </c>
      <c r="R742" s="27" t="s">
        <v>552</v>
      </c>
      <c r="S742" s="22">
        <v>5</v>
      </c>
      <c r="T742" s="22" t="s">
        <v>63</v>
      </c>
    </row>
    <row r="743" spans="14:20" s="22" customFormat="1" ht="15" hidden="1" customHeight="1" x14ac:dyDescent="0.25">
      <c r="N743" s="22" t="str">
        <f t="shared" si="22"/>
        <v>ubiegam sięMałopolskieJordanów_PL216</v>
      </c>
      <c r="O743" s="22" t="s">
        <v>474</v>
      </c>
      <c r="P743" s="26" t="str">
        <f t="shared" si="21"/>
        <v>Jordanów_PL216</v>
      </c>
      <c r="Q743" s="27" t="s">
        <v>599</v>
      </c>
      <c r="R743" s="27" t="s">
        <v>552</v>
      </c>
      <c r="S743" s="22">
        <v>5</v>
      </c>
      <c r="T743" s="22" t="s">
        <v>63</v>
      </c>
    </row>
    <row r="744" spans="14:20" s="22" customFormat="1" ht="15" hidden="1" customHeight="1" x14ac:dyDescent="0.25">
      <c r="N744" s="22" t="str">
        <f t="shared" si="22"/>
        <v>ubiegam sięMałopolskieKamienica_PL215</v>
      </c>
      <c r="O744" s="22" t="s">
        <v>474</v>
      </c>
      <c r="P744" s="26" t="str">
        <f t="shared" si="21"/>
        <v>Kamienica_PL215</v>
      </c>
      <c r="Q744" s="27" t="s">
        <v>598</v>
      </c>
      <c r="R744" s="27" t="s">
        <v>521</v>
      </c>
      <c r="S744" s="22">
        <v>5</v>
      </c>
      <c r="T744" s="22" t="s">
        <v>63</v>
      </c>
    </row>
    <row r="745" spans="14:20" s="22" customFormat="1" ht="15" hidden="1" customHeight="1" x14ac:dyDescent="0.25">
      <c r="N745" s="22" t="str">
        <f t="shared" si="22"/>
        <v>ubiegam sięMałopolskieKamionka Wielka_PL215</v>
      </c>
      <c r="O745" s="22" t="s">
        <v>474</v>
      </c>
      <c r="P745" s="26" t="str">
        <f t="shared" si="21"/>
        <v>Kamionka Wielka_PL215</v>
      </c>
      <c r="Q745" s="27" t="s">
        <v>598</v>
      </c>
      <c r="R745" s="27" t="s">
        <v>528</v>
      </c>
      <c r="S745" s="22">
        <v>5</v>
      </c>
      <c r="T745" s="22" t="s">
        <v>63</v>
      </c>
    </row>
    <row r="746" spans="14:20" s="22" customFormat="1" ht="15" hidden="1" customHeight="1" x14ac:dyDescent="0.25">
      <c r="N746" s="22" t="str">
        <f t="shared" si="22"/>
        <v>ubiegam sięMałopolskieKlucze_PL216</v>
      </c>
      <c r="O746" s="22" t="s">
        <v>474</v>
      </c>
      <c r="P746" s="26" t="str">
        <f t="shared" si="21"/>
        <v>Klucze_PL216</v>
      </c>
      <c r="Q746" s="27" t="s">
        <v>599</v>
      </c>
      <c r="R746" s="27" t="s">
        <v>547</v>
      </c>
      <c r="S746" s="22">
        <v>5</v>
      </c>
      <c r="T746" s="22" t="s">
        <v>63</v>
      </c>
    </row>
    <row r="747" spans="14:20" s="22" customFormat="1" ht="15" hidden="1" customHeight="1" x14ac:dyDescent="0.25">
      <c r="N747" s="22" t="str">
        <f t="shared" si="22"/>
        <v>ubiegam sięMałopolskieKoniusza_PL214</v>
      </c>
      <c r="O747" s="22" t="s">
        <v>474</v>
      </c>
      <c r="P747" s="26" t="str">
        <f t="shared" si="21"/>
        <v>Koniusza_PL214</v>
      </c>
      <c r="Q747" s="27" t="s">
        <v>597</v>
      </c>
      <c r="R747" s="27" t="s">
        <v>505</v>
      </c>
      <c r="S747" s="22">
        <v>5</v>
      </c>
      <c r="T747" s="22" t="s">
        <v>63</v>
      </c>
    </row>
    <row r="748" spans="14:20" s="22" customFormat="1" ht="15" hidden="1" customHeight="1" x14ac:dyDescent="0.25">
      <c r="N748" s="22" t="str">
        <f t="shared" si="22"/>
        <v>ubiegam sięMałopolskieKorzenna_PL215</v>
      </c>
      <c r="O748" s="22" t="s">
        <v>474</v>
      </c>
      <c r="P748" s="26" t="str">
        <f t="shared" si="21"/>
        <v>Korzenna_PL215</v>
      </c>
      <c r="Q748" s="27" t="s">
        <v>598</v>
      </c>
      <c r="R748" s="27" t="s">
        <v>529</v>
      </c>
      <c r="S748" s="22">
        <v>5</v>
      </c>
      <c r="T748" s="22" t="s">
        <v>63</v>
      </c>
    </row>
    <row r="749" spans="14:20" s="22" customFormat="1" ht="15" hidden="1" customHeight="1" x14ac:dyDescent="0.25">
      <c r="N749" s="22" t="str">
        <f t="shared" si="22"/>
        <v>ubiegam sięMałopolskieKoszyce_PL214</v>
      </c>
      <c r="O749" s="22" t="s">
        <v>474</v>
      </c>
      <c r="P749" s="26" t="str">
        <f t="shared" si="21"/>
        <v>Koszyce_PL214</v>
      </c>
      <c r="Q749" s="27" t="s">
        <v>597</v>
      </c>
      <c r="R749" s="27" t="s">
        <v>506</v>
      </c>
      <c r="S749" s="22">
        <v>5</v>
      </c>
      <c r="T749" s="22" t="s">
        <v>63</v>
      </c>
    </row>
    <row r="750" spans="14:20" s="22" customFormat="1" ht="15" hidden="1" customHeight="1" x14ac:dyDescent="0.25">
      <c r="N750" s="22" t="str">
        <f t="shared" si="22"/>
        <v>ubiegam sięMałopolskieKościelisko_PL215</v>
      </c>
      <c r="O750" s="22" t="s">
        <v>474</v>
      </c>
      <c r="P750" s="26" t="str">
        <f t="shared" si="21"/>
        <v>Kościelisko_PL215</v>
      </c>
      <c r="Q750" s="27" t="s">
        <v>598</v>
      </c>
      <c r="R750" s="27" t="s">
        <v>544</v>
      </c>
      <c r="S750" s="22">
        <v>5</v>
      </c>
      <c r="T750" s="22" t="s">
        <v>63</v>
      </c>
    </row>
    <row r="751" spans="14:20" s="22" customFormat="1" ht="15" hidden="1" customHeight="1" x14ac:dyDescent="0.25">
      <c r="N751" s="22" t="str">
        <f t="shared" si="22"/>
        <v>ubiegam sięMałopolskieKozłów_PL214</v>
      </c>
      <c r="O751" s="22" t="s">
        <v>474</v>
      </c>
      <c r="P751" s="26" t="str">
        <f t="shared" si="21"/>
        <v>Kozłów_PL214</v>
      </c>
      <c r="Q751" s="27" t="s">
        <v>597</v>
      </c>
      <c r="R751" s="27" t="s">
        <v>494</v>
      </c>
      <c r="S751" s="22">
        <v>5</v>
      </c>
      <c r="T751" s="22" t="s">
        <v>63</v>
      </c>
    </row>
    <row r="752" spans="14:20" s="22" customFormat="1" ht="15" hidden="1" customHeight="1" x14ac:dyDescent="0.25">
      <c r="N752" s="22" t="str">
        <f t="shared" si="22"/>
        <v>ubiegam sięMałopolskieKrościenko nad Dunajcem_PL215</v>
      </c>
      <c r="O752" s="22" t="s">
        <v>474</v>
      </c>
      <c r="P752" s="26" t="str">
        <f t="shared" si="21"/>
        <v>Krościenko nad Dunajcem_PL215</v>
      </c>
      <c r="Q752" s="27" t="s">
        <v>598</v>
      </c>
      <c r="R752" s="27" t="s">
        <v>538</v>
      </c>
      <c r="S752" s="22">
        <v>5</v>
      </c>
      <c r="T752" s="22" t="s">
        <v>63</v>
      </c>
    </row>
    <row r="753" spans="14:20" s="22" customFormat="1" ht="15" hidden="1" customHeight="1" x14ac:dyDescent="0.25">
      <c r="N753" s="22" t="str">
        <f t="shared" si="22"/>
        <v>ubiegam sięMałopolskieKrynica-Zdrój_PL215</v>
      </c>
      <c r="O753" s="22" t="s">
        <v>474</v>
      </c>
      <c r="P753" s="26" t="str">
        <f t="shared" si="21"/>
        <v>Krynica-Zdrój_PL215</v>
      </c>
      <c r="Q753" s="27" t="s">
        <v>598</v>
      </c>
      <c r="R753" s="27" t="s">
        <v>530</v>
      </c>
      <c r="S753" s="22">
        <v>5</v>
      </c>
      <c r="T753" s="22" t="s">
        <v>63</v>
      </c>
    </row>
    <row r="754" spans="14:20" s="22" customFormat="1" ht="15" hidden="1" customHeight="1" x14ac:dyDescent="0.25">
      <c r="N754" s="22" t="str">
        <f t="shared" si="22"/>
        <v>ubiegam sięMałopolskieKrzeszowice_PL214</v>
      </c>
      <c r="O754" s="22" t="s">
        <v>474</v>
      </c>
      <c r="P754" s="26" t="str">
        <f t="shared" si="21"/>
        <v>Krzeszowice_PL214</v>
      </c>
      <c r="Q754" s="27" t="s">
        <v>597</v>
      </c>
      <c r="R754" s="27" t="s">
        <v>486</v>
      </c>
      <c r="S754" s="22">
        <v>5</v>
      </c>
      <c r="T754" s="22" t="s">
        <v>63</v>
      </c>
    </row>
    <row r="755" spans="14:20" s="22" customFormat="1" ht="15" hidden="1" customHeight="1" x14ac:dyDescent="0.25">
      <c r="N755" s="22" t="str">
        <f t="shared" si="22"/>
        <v>ubiegam sięMałopolskieKsiąż Wielki_PL214</v>
      </c>
      <c r="O755" s="22" t="s">
        <v>474</v>
      </c>
      <c r="P755" s="26" t="str">
        <f t="shared" ref="P755:P818" si="23">R755&amp;Q755</f>
        <v>Książ Wielki_PL214</v>
      </c>
      <c r="Q755" s="27" t="s">
        <v>597</v>
      </c>
      <c r="R755" s="27" t="s">
        <v>495</v>
      </c>
      <c r="S755" s="22">
        <v>5</v>
      </c>
      <c r="T755" s="22" t="s">
        <v>63</v>
      </c>
    </row>
    <row r="756" spans="14:20" s="22" customFormat="1" ht="15" hidden="1" customHeight="1" x14ac:dyDescent="0.25">
      <c r="N756" s="22" t="str">
        <f t="shared" ref="N756:N819" si="24">T756&amp;O756&amp;P756</f>
        <v>ubiegam sięMałopolskieLanckorona_PL216</v>
      </c>
      <c r="O756" s="22" t="s">
        <v>474</v>
      </c>
      <c r="P756" s="26" t="str">
        <f t="shared" si="23"/>
        <v>Lanckorona_PL216</v>
      </c>
      <c r="Q756" s="27" t="s">
        <v>599</v>
      </c>
      <c r="R756" s="27" t="s">
        <v>559</v>
      </c>
      <c r="S756" s="22">
        <v>5</v>
      </c>
      <c r="T756" s="22" t="s">
        <v>63</v>
      </c>
    </row>
    <row r="757" spans="14:20" s="22" customFormat="1" ht="15" hidden="1" customHeight="1" x14ac:dyDescent="0.25">
      <c r="N757" s="22" t="str">
        <f t="shared" si="24"/>
        <v>ubiegam sięMałopolskieLaskowa_PL215</v>
      </c>
      <c r="O757" s="22" t="s">
        <v>474</v>
      </c>
      <c r="P757" s="26" t="str">
        <f t="shared" si="23"/>
        <v>Laskowa_PL215</v>
      </c>
      <c r="Q757" s="27" t="s">
        <v>598</v>
      </c>
      <c r="R757" s="27" t="s">
        <v>522</v>
      </c>
      <c r="S757" s="22">
        <v>5</v>
      </c>
      <c r="T757" s="22" t="s">
        <v>63</v>
      </c>
    </row>
    <row r="758" spans="14:20" s="22" customFormat="1" ht="15" hidden="1" customHeight="1" x14ac:dyDescent="0.25">
      <c r="N758" s="22" t="str">
        <f t="shared" si="24"/>
        <v>ubiegam sięMałopolskieLimanowa (gmina wiejska)_PL215</v>
      </c>
      <c r="O758" s="22" t="s">
        <v>474</v>
      </c>
      <c r="P758" s="26" t="str">
        <f t="shared" si="23"/>
        <v>Limanowa (gmina wiejska)_PL215</v>
      </c>
      <c r="Q758" s="27" t="s">
        <v>598</v>
      </c>
      <c r="R758" s="27" t="s">
        <v>585</v>
      </c>
      <c r="S758" s="22">
        <v>5</v>
      </c>
      <c r="T758" s="22" t="s">
        <v>63</v>
      </c>
    </row>
    <row r="759" spans="14:20" s="22" customFormat="1" ht="15" hidden="1" customHeight="1" x14ac:dyDescent="0.25">
      <c r="N759" s="22" t="str">
        <f t="shared" si="24"/>
        <v>ubiegam sięMałopolskieLipinki_PL215</v>
      </c>
      <c r="O759" s="22" t="s">
        <v>474</v>
      </c>
      <c r="P759" s="26" t="str">
        <f t="shared" si="23"/>
        <v>Lipinki_PL215</v>
      </c>
      <c r="Q759" s="27" t="s">
        <v>598</v>
      </c>
      <c r="R759" s="27" t="s">
        <v>514</v>
      </c>
      <c r="S759" s="22">
        <v>5</v>
      </c>
      <c r="T759" s="22" t="s">
        <v>63</v>
      </c>
    </row>
    <row r="760" spans="14:20" s="22" customFormat="1" ht="15" hidden="1" customHeight="1" x14ac:dyDescent="0.25">
      <c r="N760" s="22" t="str">
        <f t="shared" si="24"/>
        <v>ubiegam sięMałopolskieLipnica Murowana_PL214</v>
      </c>
      <c r="O760" s="22" t="s">
        <v>474</v>
      </c>
      <c r="P760" s="26" t="str">
        <f t="shared" si="23"/>
        <v>Lipnica Murowana_PL214</v>
      </c>
      <c r="Q760" s="27" t="s">
        <v>597</v>
      </c>
      <c r="R760" s="27" t="s">
        <v>476</v>
      </c>
      <c r="S760" s="22">
        <v>5</v>
      </c>
      <c r="T760" s="22" t="s">
        <v>63</v>
      </c>
    </row>
    <row r="761" spans="14:20" s="22" customFormat="1" ht="15" hidden="1" customHeight="1" x14ac:dyDescent="0.25">
      <c r="N761" s="22" t="str">
        <f t="shared" si="24"/>
        <v>ubiegam sięMałopolskieLipnica Wielka_PL215</v>
      </c>
      <c r="O761" s="22" t="s">
        <v>474</v>
      </c>
      <c r="P761" s="26" t="str">
        <f t="shared" si="23"/>
        <v>Lipnica Wielka_PL215</v>
      </c>
      <c r="Q761" s="27" t="s">
        <v>598</v>
      </c>
      <c r="R761" s="27" t="s">
        <v>539</v>
      </c>
      <c r="S761" s="22">
        <v>5</v>
      </c>
      <c r="T761" s="22" t="s">
        <v>63</v>
      </c>
    </row>
    <row r="762" spans="14:20" s="22" customFormat="1" ht="15" hidden="1" customHeight="1" x14ac:dyDescent="0.25">
      <c r="N762" s="22" t="str">
        <f t="shared" si="24"/>
        <v>ubiegam sięMałopolskieLiszki_PL214</v>
      </c>
      <c r="O762" s="22" t="s">
        <v>474</v>
      </c>
      <c r="P762" s="26" t="str">
        <f t="shared" si="23"/>
        <v>Liszki_PL214</v>
      </c>
      <c r="Q762" s="27" t="s">
        <v>597</v>
      </c>
      <c r="R762" s="27" t="s">
        <v>487</v>
      </c>
      <c r="S762" s="22">
        <v>5</v>
      </c>
      <c r="T762" s="22" t="s">
        <v>63</v>
      </c>
    </row>
    <row r="763" spans="14:20" s="22" customFormat="1" ht="15" hidden="1" customHeight="1" x14ac:dyDescent="0.25">
      <c r="N763" s="22" t="str">
        <f t="shared" si="24"/>
        <v>ubiegam sięMałopolskieLubień_PL214</v>
      </c>
      <c r="O763" s="22" t="s">
        <v>474</v>
      </c>
      <c r="P763" s="26" t="str">
        <f t="shared" si="23"/>
        <v>Lubień_PL214</v>
      </c>
      <c r="Q763" s="27" t="s">
        <v>597</v>
      </c>
      <c r="R763" s="27" t="s">
        <v>499</v>
      </c>
      <c r="S763" s="22">
        <v>5</v>
      </c>
      <c r="T763" s="22" t="s">
        <v>63</v>
      </c>
    </row>
    <row r="764" spans="14:20" s="22" customFormat="1" ht="15" hidden="1" customHeight="1" x14ac:dyDescent="0.25">
      <c r="N764" s="22" t="str">
        <f t="shared" si="24"/>
        <v>ubiegam sięMałopolskieŁabowa_PL215</v>
      </c>
      <c r="O764" s="22" t="s">
        <v>474</v>
      </c>
      <c r="P764" s="26" t="str">
        <f t="shared" si="23"/>
        <v>Łabowa_PL215</v>
      </c>
      <c r="Q764" s="27" t="s">
        <v>598</v>
      </c>
      <c r="R764" s="27" t="s">
        <v>531</v>
      </c>
      <c r="S764" s="22">
        <v>5</v>
      </c>
      <c r="T764" s="22" t="s">
        <v>63</v>
      </c>
    </row>
    <row r="765" spans="14:20" s="22" customFormat="1" ht="15" hidden="1" customHeight="1" x14ac:dyDescent="0.25">
      <c r="N765" s="22" t="str">
        <f t="shared" si="24"/>
        <v>ubiegam sięMałopolskieŁapanów_PL214</v>
      </c>
      <c r="O765" s="22" t="s">
        <v>474</v>
      </c>
      <c r="P765" s="26" t="str">
        <f t="shared" si="23"/>
        <v>Łapanów_PL214</v>
      </c>
      <c r="Q765" s="27" t="s">
        <v>597</v>
      </c>
      <c r="R765" s="27" t="s">
        <v>477</v>
      </c>
      <c r="S765" s="22">
        <v>5</v>
      </c>
      <c r="T765" s="22" t="s">
        <v>63</v>
      </c>
    </row>
    <row r="766" spans="14:20" s="22" customFormat="1" ht="15" hidden="1" customHeight="1" x14ac:dyDescent="0.25">
      <c r="N766" s="22" t="str">
        <f t="shared" si="24"/>
        <v>ubiegam sięMałopolskieŁapsze Niżne_PL215</v>
      </c>
      <c r="O766" s="22" t="s">
        <v>474</v>
      </c>
      <c r="P766" s="26" t="str">
        <f t="shared" si="23"/>
        <v>Łapsze Niżne_PL215</v>
      </c>
      <c r="Q766" s="27" t="s">
        <v>598</v>
      </c>
      <c r="R766" s="27" t="s">
        <v>540</v>
      </c>
      <c r="S766" s="22">
        <v>5</v>
      </c>
      <c r="T766" s="22" t="s">
        <v>63</v>
      </c>
    </row>
    <row r="767" spans="14:20" s="22" customFormat="1" ht="15" hidden="1" customHeight="1" x14ac:dyDescent="0.25">
      <c r="N767" s="22" t="str">
        <f t="shared" si="24"/>
        <v>ubiegam sięMałopolskieŁącko_PL215</v>
      </c>
      <c r="O767" s="22" t="s">
        <v>474</v>
      </c>
      <c r="P767" s="26" t="str">
        <f t="shared" si="23"/>
        <v>Łącko_PL215</v>
      </c>
      <c r="Q767" s="27" t="s">
        <v>598</v>
      </c>
      <c r="R767" s="27" t="s">
        <v>532</v>
      </c>
      <c r="S767" s="22">
        <v>5</v>
      </c>
      <c r="T767" s="22" t="s">
        <v>63</v>
      </c>
    </row>
    <row r="768" spans="14:20" s="22" customFormat="1" ht="15" hidden="1" customHeight="1" x14ac:dyDescent="0.25">
      <c r="N768" s="22" t="str">
        <f t="shared" si="24"/>
        <v>ubiegam sięMałopolskieŁososina Dolna_PL215</v>
      </c>
      <c r="O768" s="22" t="s">
        <v>474</v>
      </c>
      <c r="P768" s="26" t="str">
        <f t="shared" si="23"/>
        <v>Łososina Dolna_PL215</v>
      </c>
      <c r="Q768" s="27" t="s">
        <v>598</v>
      </c>
      <c r="R768" s="27" t="s">
        <v>533</v>
      </c>
      <c r="S768" s="22">
        <v>5</v>
      </c>
      <c r="T768" s="22" t="s">
        <v>63</v>
      </c>
    </row>
    <row r="769" spans="14:20" s="22" customFormat="1" ht="15" hidden="1" customHeight="1" x14ac:dyDescent="0.25">
      <c r="N769" s="22" t="str">
        <f t="shared" si="24"/>
        <v>ubiegam sięMałopolskieŁukowica_PL215</v>
      </c>
      <c r="O769" s="22" t="s">
        <v>474</v>
      </c>
      <c r="P769" s="26" t="str">
        <f t="shared" si="23"/>
        <v>Łukowica_PL215</v>
      </c>
      <c r="Q769" s="27" t="s">
        <v>598</v>
      </c>
      <c r="R769" s="27" t="s">
        <v>523</v>
      </c>
      <c r="S769" s="22">
        <v>5</v>
      </c>
      <c r="T769" s="22" t="s">
        <v>63</v>
      </c>
    </row>
    <row r="770" spans="14:20" s="22" customFormat="1" ht="15" hidden="1" customHeight="1" x14ac:dyDescent="0.25">
      <c r="N770" s="22" t="str">
        <f t="shared" si="24"/>
        <v>ubiegam sięMałopolskieŁużna_PL215</v>
      </c>
      <c r="O770" s="22" t="s">
        <v>474</v>
      </c>
      <c r="P770" s="26" t="str">
        <f t="shared" si="23"/>
        <v>Łużna_PL215</v>
      </c>
      <c r="Q770" s="27" t="s">
        <v>598</v>
      </c>
      <c r="R770" s="27" t="s">
        <v>515</v>
      </c>
      <c r="S770" s="22">
        <v>5</v>
      </c>
      <c r="T770" s="22" t="s">
        <v>63</v>
      </c>
    </row>
    <row r="771" spans="14:20" s="22" customFormat="1" ht="15" hidden="1" customHeight="1" x14ac:dyDescent="0.25">
      <c r="N771" s="22" t="str">
        <f t="shared" si="24"/>
        <v>ubiegam sięMałopolskieMędrzechów_PL217</v>
      </c>
      <c r="O771" s="22" t="s">
        <v>474</v>
      </c>
      <c r="P771" s="26" t="str">
        <f t="shared" si="23"/>
        <v>Mędrzechów_PL217</v>
      </c>
      <c r="Q771" s="27" t="s">
        <v>600</v>
      </c>
      <c r="R771" s="27" t="s">
        <v>570</v>
      </c>
      <c r="S771" s="22">
        <v>5</v>
      </c>
      <c r="T771" s="22" t="s">
        <v>63</v>
      </c>
    </row>
    <row r="772" spans="14:20" s="22" customFormat="1" ht="15" hidden="1" customHeight="1" x14ac:dyDescent="0.25">
      <c r="N772" s="22" t="str">
        <f t="shared" si="24"/>
        <v>ubiegam sięMałopolskieMichałowice_PL214</v>
      </c>
      <c r="O772" s="22" t="s">
        <v>474</v>
      </c>
      <c r="P772" s="26" t="str">
        <f t="shared" si="23"/>
        <v>Michałowice_PL214</v>
      </c>
      <c r="Q772" s="27" t="s">
        <v>597</v>
      </c>
      <c r="R772" s="27" t="s">
        <v>488</v>
      </c>
      <c r="S772" s="22">
        <v>5</v>
      </c>
      <c r="T772" s="22" t="s">
        <v>63</v>
      </c>
    </row>
    <row r="773" spans="14:20" s="22" customFormat="1" ht="15" hidden="1" customHeight="1" x14ac:dyDescent="0.25">
      <c r="N773" s="22" t="str">
        <f t="shared" si="24"/>
        <v>ubiegam sięMałopolskieMiechów_PL214</v>
      </c>
      <c r="O773" s="22" t="s">
        <v>474</v>
      </c>
      <c r="P773" s="26" t="str">
        <f t="shared" si="23"/>
        <v>Miechów_PL214</v>
      </c>
      <c r="Q773" s="27" t="s">
        <v>597</v>
      </c>
      <c r="R773" s="27" t="s">
        <v>496</v>
      </c>
      <c r="S773" s="22">
        <v>5</v>
      </c>
      <c r="T773" s="22" t="s">
        <v>63</v>
      </c>
    </row>
    <row r="774" spans="14:20" s="22" customFormat="1" ht="15" hidden="1" customHeight="1" x14ac:dyDescent="0.25">
      <c r="N774" s="22" t="str">
        <f t="shared" si="24"/>
        <v>ubiegam sięMałopolskieMogilany_PL214</v>
      </c>
      <c r="O774" s="22" t="s">
        <v>474</v>
      </c>
      <c r="P774" s="26" t="str">
        <f t="shared" si="23"/>
        <v>Mogilany_PL214</v>
      </c>
      <c r="Q774" s="27" t="s">
        <v>597</v>
      </c>
      <c r="R774" s="27" t="s">
        <v>489</v>
      </c>
      <c r="S774" s="22">
        <v>5</v>
      </c>
      <c r="T774" s="22" t="s">
        <v>63</v>
      </c>
    </row>
    <row r="775" spans="14:20" s="22" customFormat="1" ht="15" hidden="1" customHeight="1" x14ac:dyDescent="0.25">
      <c r="N775" s="22" t="str">
        <f t="shared" si="24"/>
        <v>ubiegam sięMałopolskieMoszczenica_PL215</v>
      </c>
      <c r="O775" s="22" t="s">
        <v>474</v>
      </c>
      <c r="P775" s="26" t="str">
        <f t="shared" si="23"/>
        <v>Moszczenica_PL215</v>
      </c>
      <c r="Q775" s="27" t="s">
        <v>598</v>
      </c>
      <c r="R775" s="27" t="s">
        <v>110</v>
      </c>
      <c r="S775" s="22">
        <v>5</v>
      </c>
      <c r="T775" s="22" t="s">
        <v>63</v>
      </c>
    </row>
    <row r="776" spans="14:20" s="22" customFormat="1" ht="15" hidden="1" customHeight="1" x14ac:dyDescent="0.25">
      <c r="N776" s="22" t="str">
        <f t="shared" si="24"/>
        <v>ubiegam sięMałopolskieMucharz_PL216</v>
      </c>
      <c r="O776" s="22" t="s">
        <v>474</v>
      </c>
      <c r="P776" s="26" t="str">
        <f t="shared" si="23"/>
        <v>Mucharz_PL216</v>
      </c>
      <c r="Q776" s="27" t="s">
        <v>599</v>
      </c>
      <c r="R776" s="27" t="s">
        <v>560</v>
      </c>
      <c r="S776" s="22">
        <v>5</v>
      </c>
      <c r="T776" s="22" t="s">
        <v>63</v>
      </c>
    </row>
    <row r="777" spans="14:20" s="22" customFormat="1" ht="15" hidden="1" customHeight="1" x14ac:dyDescent="0.25">
      <c r="N777" s="22" t="str">
        <f t="shared" si="24"/>
        <v>ubiegam sięMałopolskieMyślenice_PL214</v>
      </c>
      <c r="O777" s="22" t="s">
        <v>474</v>
      </c>
      <c r="P777" s="26" t="str">
        <f t="shared" si="23"/>
        <v>Myślenice_PL214</v>
      </c>
      <c r="Q777" s="27" t="s">
        <v>597</v>
      </c>
      <c r="R777" s="27" t="s">
        <v>500</v>
      </c>
      <c r="S777" s="22">
        <v>5</v>
      </c>
      <c r="T777" s="22" t="s">
        <v>63</v>
      </c>
    </row>
    <row r="778" spans="14:20" s="22" customFormat="1" ht="15" hidden="1" customHeight="1" x14ac:dyDescent="0.25">
      <c r="N778" s="22" t="str">
        <f t="shared" si="24"/>
        <v>ubiegam sięMałopolskieNiedźwiedź_PL215</v>
      </c>
      <c r="O778" s="22" t="s">
        <v>474</v>
      </c>
      <c r="P778" s="26" t="str">
        <f t="shared" si="23"/>
        <v>Niedźwiedź_PL215</v>
      </c>
      <c r="Q778" s="27" t="s">
        <v>598</v>
      </c>
      <c r="R778" s="27" t="s">
        <v>524</v>
      </c>
      <c r="S778" s="22">
        <v>5</v>
      </c>
      <c r="T778" s="22" t="s">
        <v>63</v>
      </c>
    </row>
    <row r="779" spans="14:20" s="22" customFormat="1" ht="15" hidden="1" customHeight="1" x14ac:dyDescent="0.25">
      <c r="N779" s="22" t="str">
        <f t="shared" si="24"/>
        <v>ubiegam sięMałopolskieNowe Brzesko_PL214</v>
      </c>
      <c r="O779" s="22" t="s">
        <v>474</v>
      </c>
      <c r="P779" s="26" t="str">
        <f t="shared" si="23"/>
        <v>Nowe Brzesko_PL214</v>
      </c>
      <c r="Q779" s="27" t="s">
        <v>597</v>
      </c>
      <c r="R779" s="27" t="s">
        <v>507</v>
      </c>
      <c r="S779" s="22">
        <v>5</v>
      </c>
      <c r="T779" s="22" t="s">
        <v>63</v>
      </c>
    </row>
    <row r="780" spans="14:20" s="22" customFormat="1" ht="15" hidden="1" customHeight="1" x14ac:dyDescent="0.25">
      <c r="N780" s="22" t="str">
        <f t="shared" si="24"/>
        <v>ubiegam sięMałopolskieNowy Targ (gmina wiejska)_PL215</v>
      </c>
      <c r="O780" s="22" t="s">
        <v>474</v>
      </c>
      <c r="P780" s="26" t="str">
        <f t="shared" si="23"/>
        <v>Nowy Targ (gmina wiejska)_PL215</v>
      </c>
      <c r="Q780" s="27" t="s">
        <v>598</v>
      </c>
      <c r="R780" s="27" t="s">
        <v>586</v>
      </c>
      <c r="S780" s="22">
        <v>5</v>
      </c>
      <c r="T780" s="22" t="s">
        <v>63</v>
      </c>
    </row>
    <row r="781" spans="14:20" s="22" customFormat="1" ht="15" hidden="1" customHeight="1" x14ac:dyDescent="0.25">
      <c r="N781" s="22" t="str">
        <f t="shared" si="24"/>
        <v>ubiegam sięMałopolskieNowy Wiśnicz_PL214</v>
      </c>
      <c r="O781" s="22" t="s">
        <v>474</v>
      </c>
      <c r="P781" s="26" t="str">
        <f t="shared" si="23"/>
        <v>Nowy Wiśnicz_PL214</v>
      </c>
      <c r="Q781" s="27" t="s">
        <v>597</v>
      </c>
      <c r="R781" s="27" t="s">
        <v>478</v>
      </c>
      <c r="S781" s="22">
        <v>5</v>
      </c>
      <c r="T781" s="22" t="s">
        <v>63</v>
      </c>
    </row>
    <row r="782" spans="14:20" s="22" customFormat="1" ht="15" hidden="1" customHeight="1" x14ac:dyDescent="0.25">
      <c r="N782" s="22" t="str">
        <f t="shared" si="24"/>
        <v>ubiegam sięMałopolskieOchotnica Dolna_PL215</v>
      </c>
      <c r="O782" s="22" t="s">
        <v>474</v>
      </c>
      <c r="P782" s="26" t="str">
        <f t="shared" si="23"/>
        <v>Ochotnica Dolna_PL215</v>
      </c>
      <c r="Q782" s="27" t="s">
        <v>598</v>
      </c>
      <c r="R782" s="27" t="s">
        <v>541</v>
      </c>
      <c r="S782" s="22">
        <v>5</v>
      </c>
      <c r="T782" s="22" t="s">
        <v>63</v>
      </c>
    </row>
    <row r="783" spans="14:20" s="22" customFormat="1" ht="15" hidden="1" customHeight="1" x14ac:dyDescent="0.25">
      <c r="N783" s="22" t="str">
        <f t="shared" si="24"/>
        <v>ubiegam sięMałopolskieOlesno_PL217</v>
      </c>
      <c r="O783" s="22" t="s">
        <v>474</v>
      </c>
      <c r="P783" s="26" t="str">
        <f t="shared" si="23"/>
        <v>Olesno_PL217</v>
      </c>
      <c r="Q783" s="27" t="s">
        <v>600</v>
      </c>
      <c r="R783" s="27" t="s">
        <v>571</v>
      </c>
      <c r="S783" s="22">
        <v>5</v>
      </c>
      <c r="T783" s="22" t="s">
        <v>63</v>
      </c>
    </row>
    <row r="784" spans="14:20" s="22" customFormat="1" ht="15" hidden="1" customHeight="1" x14ac:dyDescent="0.25">
      <c r="N784" s="22" t="str">
        <f t="shared" si="24"/>
        <v>ubiegam sięMałopolskiePałecznica_PL214</v>
      </c>
      <c r="O784" s="22" t="s">
        <v>474</v>
      </c>
      <c r="P784" s="26" t="str">
        <f t="shared" si="23"/>
        <v>Pałecznica_PL214</v>
      </c>
      <c r="Q784" s="27" t="s">
        <v>597</v>
      </c>
      <c r="R784" s="27" t="s">
        <v>508</v>
      </c>
      <c r="S784" s="22">
        <v>5</v>
      </c>
      <c r="T784" s="22" t="s">
        <v>63</v>
      </c>
    </row>
    <row r="785" spans="14:20" s="22" customFormat="1" ht="15" hidden="1" customHeight="1" x14ac:dyDescent="0.25">
      <c r="N785" s="22" t="str">
        <f t="shared" si="24"/>
        <v>ubiegam sięMałopolskiePcim_PL214</v>
      </c>
      <c r="O785" s="22" t="s">
        <v>474</v>
      </c>
      <c r="P785" s="26" t="str">
        <f t="shared" si="23"/>
        <v>Pcim_PL214</v>
      </c>
      <c r="Q785" s="27" t="s">
        <v>597</v>
      </c>
      <c r="R785" s="27" t="s">
        <v>501</v>
      </c>
      <c r="S785" s="22">
        <v>5</v>
      </c>
      <c r="T785" s="22" t="s">
        <v>63</v>
      </c>
    </row>
    <row r="786" spans="14:20" s="22" customFormat="1" ht="15" hidden="1" customHeight="1" x14ac:dyDescent="0.25">
      <c r="N786" s="22" t="str">
        <f t="shared" si="24"/>
        <v>ubiegam sięMałopolskiePleśna_PL217</v>
      </c>
      <c r="O786" s="22" t="s">
        <v>474</v>
      </c>
      <c r="P786" s="26" t="str">
        <f t="shared" si="23"/>
        <v>Pleśna_PL217</v>
      </c>
      <c r="Q786" s="27" t="s">
        <v>600</v>
      </c>
      <c r="R786" s="27" t="s">
        <v>576</v>
      </c>
      <c r="S786" s="22">
        <v>5</v>
      </c>
      <c r="T786" s="22" t="s">
        <v>63</v>
      </c>
    </row>
    <row r="787" spans="14:20" s="22" customFormat="1" ht="15" hidden="1" customHeight="1" x14ac:dyDescent="0.25">
      <c r="N787" s="22" t="str">
        <f t="shared" si="24"/>
        <v>ubiegam sięMałopolskiePodegrodzie_PL215</v>
      </c>
      <c r="O787" s="22" t="s">
        <v>474</v>
      </c>
      <c r="P787" s="26" t="str">
        <f t="shared" si="23"/>
        <v>Podegrodzie_PL215</v>
      </c>
      <c r="Q787" s="27" t="s">
        <v>598</v>
      </c>
      <c r="R787" s="27" t="s">
        <v>534</v>
      </c>
      <c r="S787" s="22">
        <v>5</v>
      </c>
      <c r="T787" s="22" t="s">
        <v>63</v>
      </c>
    </row>
    <row r="788" spans="14:20" s="22" customFormat="1" ht="15" hidden="1" customHeight="1" x14ac:dyDescent="0.25">
      <c r="N788" s="22" t="str">
        <f t="shared" si="24"/>
        <v>ubiegam sięMałopolskiePolanka Wielka_PL216</v>
      </c>
      <c r="O788" s="22" t="s">
        <v>474</v>
      </c>
      <c r="P788" s="26" t="str">
        <f t="shared" si="23"/>
        <v>Polanka Wielka_PL216</v>
      </c>
      <c r="Q788" s="27" t="s">
        <v>599</v>
      </c>
      <c r="R788" s="27" t="s">
        <v>550</v>
      </c>
      <c r="S788" s="22">
        <v>5</v>
      </c>
      <c r="T788" s="22" t="s">
        <v>63</v>
      </c>
    </row>
    <row r="789" spans="14:20" s="22" customFormat="1" ht="15" hidden="1" customHeight="1" x14ac:dyDescent="0.25">
      <c r="N789" s="22" t="str">
        <f t="shared" si="24"/>
        <v>ubiegam sięMałopolskieProszowice_PL214</v>
      </c>
      <c r="O789" s="22" t="s">
        <v>474</v>
      </c>
      <c r="P789" s="26" t="str">
        <f t="shared" si="23"/>
        <v>Proszowice_PL214</v>
      </c>
      <c r="Q789" s="27" t="s">
        <v>597</v>
      </c>
      <c r="R789" s="27" t="s">
        <v>509</v>
      </c>
      <c r="S789" s="22">
        <v>5</v>
      </c>
      <c r="T789" s="22" t="s">
        <v>63</v>
      </c>
    </row>
    <row r="790" spans="14:20" s="22" customFormat="1" ht="15" hidden="1" customHeight="1" x14ac:dyDescent="0.25">
      <c r="N790" s="22" t="str">
        <f t="shared" si="24"/>
        <v>ubiegam sięMałopolskiePrzeciszów_PL216</v>
      </c>
      <c r="O790" s="22" t="s">
        <v>474</v>
      </c>
      <c r="P790" s="26" t="str">
        <f t="shared" si="23"/>
        <v>Przeciszów_PL216</v>
      </c>
      <c r="Q790" s="27" t="s">
        <v>599</v>
      </c>
      <c r="R790" s="27" t="s">
        <v>551</v>
      </c>
      <c r="S790" s="22">
        <v>5</v>
      </c>
      <c r="T790" s="22" t="s">
        <v>63</v>
      </c>
    </row>
    <row r="791" spans="14:20" s="22" customFormat="1" ht="15" hidden="1" customHeight="1" x14ac:dyDescent="0.25">
      <c r="N791" s="22" t="str">
        <f t="shared" si="24"/>
        <v>ubiegam sięMałopolskieRaba Wyżna_PL215</v>
      </c>
      <c r="O791" s="22" t="s">
        <v>474</v>
      </c>
      <c r="P791" s="26" t="str">
        <f t="shared" si="23"/>
        <v>Raba Wyżna_PL215</v>
      </c>
      <c r="Q791" s="27" t="s">
        <v>598</v>
      </c>
      <c r="R791" s="27" t="s">
        <v>542</v>
      </c>
      <c r="S791" s="22">
        <v>5</v>
      </c>
      <c r="T791" s="22" t="s">
        <v>63</v>
      </c>
    </row>
    <row r="792" spans="14:20" s="22" customFormat="1" ht="15" hidden="1" customHeight="1" x14ac:dyDescent="0.25">
      <c r="N792" s="22" t="str">
        <f t="shared" si="24"/>
        <v>ubiegam sięMałopolskieRaciechowice_PL214</v>
      </c>
      <c r="O792" s="22" t="s">
        <v>474</v>
      </c>
      <c r="P792" s="26" t="str">
        <f t="shared" si="23"/>
        <v>Raciechowice_PL214</v>
      </c>
      <c r="Q792" s="27" t="s">
        <v>597</v>
      </c>
      <c r="R792" s="27" t="s">
        <v>502</v>
      </c>
      <c r="S792" s="22">
        <v>5</v>
      </c>
      <c r="T792" s="22" t="s">
        <v>63</v>
      </c>
    </row>
    <row r="793" spans="14:20" s="22" customFormat="1" ht="15" hidden="1" customHeight="1" x14ac:dyDescent="0.25">
      <c r="N793" s="22" t="str">
        <f t="shared" si="24"/>
        <v>ubiegam sięMałopolskieRacławice_PL214</v>
      </c>
      <c r="O793" s="22" t="s">
        <v>474</v>
      </c>
      <c r="P793" s="26" t="str">
        <f t="shared" si="23"/>
        <v>Racławice_PL214</v>
      </c>
      <c r="Q793" s="27" t="s">
        <v>597</v>
      </c>
      <c r="R793" s="27" t="s">
        <v>497</v>
      </c>
      <c r="S793" s="22">
        <v>5</v>
      </c>
      <c r="T793" s="22" t="s">
        <v>63</v>
      </c>
    </row>
    <row r="794" spans="14:20" s="22" customFormat="1" ht="15" hidden="1" customHeight="1" x14ac:dyDescent="0.25">
      <c r="N794" s="22" t="str">
        <f t="shared" si="24"/>
        <v>ubiegam sięMałopolskieRadgoszcz_PL217</v>
      </c>
      <c r="O794" s="22" t="s">
        <v>474</v>
      </c>
      <c r="P794" s="26" t="str">
        <f t="shared" si="23"/>
        <v>Radgoszcz_PL217</v>
      </c>
      <c r="Q794" s="27" t="s">
        <v>600</v>
      </c>
      <c r="R794" s="27" t="s">
        <v>572</v>
      </c>
      <c r="S794" s="22">
        <v>5</v>
      </c>
      <c r="T794" s="22" t="s">
        <v>63</v>
      </c>
    </row>
    <row r="795" spans="14:20" s="22" customFormat="1" ht="15" hidden="1" customHeight="1" x14ac:dyDescent="0.25">
      <c r="N795" s="22" t="str">
        <f t="shared" si="24"/>
        <v>ubiegam sięMałopolskieRadziemice_PL214</v>
      </c>
      <c r="O795" s="22" t="s">
        <v>474</v>
      </c>
      <c r="P795" s="26" t="str">
        <f t="shared" si="23"/>
        <v>Radziemice_PL214</v>
      </c>
      <c r="Q795" s="27" t="s">
        <v>597</v>
      </c>
      <c r="R795" s="27" t="s">
        <v>510</v>
      </c>
      <c r="S795" s="22">
        <v>5</v>
      </c>
      <c r="T795" s="22" t="s">
        <v>63</v>
      </c>
    </row>
    <row r="796" spans="14:20" s="22" customFormat="1" ht="15" hidden="1" customHeight="1" x14ac:dyDescent="0.25">
      <c r="N796" s="22" t="str">
        <f t="shared" si="24"/>
        <v>ubiegam sięMałopolskieRopa_PL215</v>
      </c>
      <c r="O796" s="22" t="s">
        <v>474</v>
      </c>
      <c r="P796" s="26" t="str">
        <f t="shared" si="23"/>
        <v>Ropa_PL215</v>
      </c>
      <c r="Q796" s="27" t="s">
        <v>598</v>
      </c>
      <c r="R796" s="27" t="s">
        <v>516</v>
      </c>
      <c r="S796" s="22">
        <v>5</v>
      </c>
      <c r="T796" s="22" t="s">
        <v>63</v>
      </c>
    </row>
    <row r="797" spans="14:20" s="22" customFormat="1" ht="15" hidden="1" customHeight="1" x14ac:dyDescent="0.25">
      <c r="N797" s="22" t="str">
        <f t="shared" si="24"/>
        <v>ubiegam sięMałopolskieRyglice_PL217</v>
      </c>
      <c r="O797" s="22" t="s">
        <v>474</v>
      </c>
      <c r="P797" s="26" t="str">
        <f t="shared" si="23"/>
        <v>Ryglice_PL217</v>
      </c>
      <c r="Q797" s="27" t="s">
        <v>600</v>
      </c>
      <c r="R797" s="27" t="s">
        <v>577</v>
      </c>
      <c r="S797" s="22">
        <v>5</v>
      </c>
      <c r="T797" s="22" t="s">
        <v>63</v>
      </c>
    </row>
    <row r="798" spans="14:20" s="22" customFormat="1" ht="15" hidden="1" customHeight="1" x14ac:dyDescent="0.25">
      <c r="N798" s="22" t="str">
        <f t="shared" si="24"/>
        <v>ubiegam sięMałopolskieRzepiennik Strzyżewski_PL217</v>
      </c>
      <c r="O798" s="22" t="s">
        <v>474</v>
      </c>
      <c r="P798" s="26" t="str">
        <f t="shared" si="23"/>
        <v>Rzepiennik Strzyżewski_PL217</v>
      </c>
      <c r="Q798" s="27" t="s">
        <v>600</v>
      </c>
      <c r="R798" s="27" t="s">
        <v>578</v>
      </c>
      <c r="S798" s="22">
        <v>5</v>
      </c>
      <c r="T798" s="22" t="s">
        <v>63</v>
      </c>
    </row>
    <row r="799" spans="14:20" s="22" customFormat="1" ht="15" hidden="1" customHeight="1" x14ac:dyDescent="0.25">
      <c r="N799" s="22" t="str">
        <f t="shared" si="24"/>
        <v>ubiegam sięMałopolskieRzezawa_PL214</v>
      </c>
      <c r="O799" s="22" t="s">
        <v>474</v>
      </c>
      <c r="P799" s="26" t="str">
        <f t="shared" si="23"/>
        <v>Rzezawa_PL214</v>
      </c>
      <c r="Q799" s="27" t="s">
        <v>597</v>
      </c>
      <c r="R799" s="27" t="s">
        <v>479</v>
      </c>
      <c r="S799" s="22">
        <v>5</v>
      </c>
      <c r="T799" s="22" t="s">
        <v>63</v>
      </c>
    </row>
    <row r="800" spans="14:20" s="22" customFormat="1" ht="15" hidden="1" customHeight="1" x14ac:dyDescent="0.25">
      <c r="N800" s="22" t="str">
        <f t="shared" si="24"/>
        <v>ubiegam sięMałopolskieSękowa_PL215</v>
      </c>
      <c r="O800" s="22" t="s">
        <v>474</v>
      </c>
      <c r="P800" s="26" t="str">
        <f t="shared" si="23"/>
        <v>Sękowa_PL215</v>
      </c>
      <c r="Q800" s="27" t="s">
        <v>598</v>
      </c>
      <c r="R800" s="27" t="s">
        <v>517</v>
      </c>
      <c r="S800" s="22">
        <v>5</v>
      </c>
      <c r="T800" s="22" t="s">
        <v>63</v>
      </c>
    </row>
    <row r="801" spans="14:20" s="22" customFormat="1" ht="15" hidden="1" customHeight="1" x14ac:dyDescent="0.25">
      <c r="N801" s="22" t="str">
        <f t="shared" si="24"/>
        <v>ubiegam sięMałopolskieSkrzyszów_PL217</v>
      </c>
      <c r="O801" s="22" t="s">
        <v>474</v>
      </c>
      <c r="P801" s="26" t="str">
        <f t="shared" si="23"/>
        <v>Skrzyszów_PL217</v>
      </c>
      <c r="Q801" s="27" t="s">
        <v>600</v>
      </c>
      <c r="R801" s="27" t="s">
        <v>579</v>
      </c>
      <c r="S801" s="22">
        <v>5</v>
      </c>
      <c r="T801" s="22" t="s">
        <v>63</v>
      </c>
    </row>
    <row r="802" spans="14:20" s="22" customFormat="1" ht="15" hidden="1" customHeight="1" x14ac:dyDescent="0.25">
      <c r="N802" s="22" t="str">
        <f t="shared" si="24"/>
        <v>ubiegam sięMałopolskieSłaboszów_PL214</v>
      </c>
      <c r="O802" s="22" t="s">
        <v>474</v>
      </c>
      <c r="P802" s="26" t="str">
        <f t="shared" si="23"/>
        <v>Słaboszów_PL214</v>
      </c>
      <c r="Q802" s="27" t="s">
        <v>597</v>
      </c>
      <c r="R802" s="27" t="s">
        <v>498</v>
      </c>
      <c r="S802" s="22">
        <v>5</v>
      </c>
      <c r="T802" s="22" t="s">
        <v>63</v>
      </c>
    </row>
    <row r="803" spans="14:20" s="22" customFormat="1" ht="15" hidden="1" customHeight="1" x14ac:dyDescent="0.25">
      <c r="N803" s="22" t="str">
        <f t="shared" si="24"/>
        <v>ubiegam sięMałopolskieSłomniki_PL214</v>
      </c>
      <c r="O803" s="22" t="s">
        <v>474</v>
      </c>
      <c r="P803" s="26" t="str">
        <f t="shared" si="23"/>
        <v>Słomniki_PL214</v>
      </c>
      <c r="Q803" s="27" t="s">
        <v>597</v>
      </c>
      <c r="R803" s="27" t="s">
        <v>490</v>
      </c>
      <c r="S803" s="22">
        <v>5</v>
      </c>
      <c r="T803" s="22" t="s">
        <v>63</v>
      </c>
    </row>
    <row r="804" spans="14:20" s="22" customFormat="1" ht="15" hidden="1" customHeight="1" x14ac:dyDescent="0.25">
      <c r="N804" s="22" t="str">
        <f t="shared" si="24"/>
        <v>ubiegam sięMałopolskieSłopnice_PL215</v>
      </c>
      <c r="O804" s="22" t="s">
        <v>474</v>
      </c>
      <c r="P804" s="26" t="str">
        <f t="shared" si="23"/>
        <v>Słopnice_PL215</v>
      </c>
      <c r="Q804" s="27" t="s">
        <v>598</v>
      </c>
      <c r="R804" s="27" t="s">
        <v>525</v>
      </c>
      <c r="S804" s="22">
        <v>5</v>
      </c>
      <c r="T804" s="22" t="s">
        <v>63</v>
      </c>
    </row>
    <row r="805" spans="14:20" s="22" customFormat="1" ht="15" hidden="1" customHeight="1" x14ac:dyDescent="0.25">
      <c r="N805" s="22" t="str">
        <f t="shared" si="24"/>
        <v>ubiegam sięMałopolskieSpytkowice (p. nowotarski)_PL215</v>
      </c>
      <c r="O805" s="22" t="s">
        <v>474</v>
      </c>
      <c r="P805" s="26" t="str">
        <f t="shared" si="23"/>
        <v>Spytkowice (p. nowotarski)_PL215</v>
      </c>
      <c r="Q805" s="27" t="s">
        <v>598</v>
      </c>
      <c r="R805" s="27" t="s">
        <v>2205</v>
      </c>
      <c r="S805" s="22">
        <v>5</v>
      </c>
      <c r="T805" s="22" t="s">
        <v>63</v>
      </c>
    </row>
    <row r="806" spans="14:20" s="22" customFormat="1" ht="15" hidden="1" customHeight="1" x14ac:dyDescent="0.25">
      <c r="N806" s="22" t="str">
        <f t="shared" si="24"/>
        <v>ubiegam sięMałopolskieSpytkowice (p. wadowicki)_PL216</v>
      </c>
      <c r="O806" s="22" t="s">
        <v>474</v>
      </c>
      <c r="P806" s="26" t="str">
        <f t="shared" si="23"/>
        <v>Spytkowice (p. wadowicki)_PL216</v>
      </c>
      <c r="Q806" s="27" t="s">
        <v>599</v>
      </c>
      <c r="R806" s="27" t="s">
        <v>2206</v>
      </c>
      <c r="S806" s="22">
        <v>5</v>
      </c>
      <c r="T806" s="22" t="s">
        <v>63</v>
      </c>
    </row>
    <row r="807" spans="14:20" s="22" customFormat="1" ht="15" hidden="1" customHeight="1" x14ac:dyDescent="0.25">
      <c r="N807" s="22" t="str">
        <f t="shared" si="24"/>
        <v>ubiegam sięMałopolskieStryszawa_PL216</v>
      </c>
      <c r="O807" s="22" t="s">
        <v>474</v>
      </c>
      <c r="P807" s="26" t="str">
        <f t="shared" si="23"/>
        <v>Stryszawa_PL216</v>
      </c>
      <c r="Q807" s="27" t="s">
        <v>599</v>
      </c>
      <c r="R807" s="27" t="s">
        <v>555</v>
      </c>
      <c r="S807" s="22">
        <v>5</v>
      </c>
      <c r="T807" s="22" t="s">
        <v>63</v>
      </c>
    </row>
    <row r="808" spans="14:20" s="22" customFormat="1" ht="15" hidden="1" customHeight="1" x14ac:dyDescent="0.25">
      <c r="N808" s="22" t="str">
        <f t="shared" si="24"/>
        <v>ubiegam sięMałopolskieStryszów_PL216</v>
      </c>
      <c r="O808" s="22" t="s">
        <v>474</v>
      </c>
      <c r="P808" s="26" t="str">
        <f t="shared" si="23"/>
        <v>Stryszów_PL216</v>
      </c>
      <c r="Q808" s="27" t="s">
        <v>599</v>
      </c>
      <c r="R808" s="27" t="s">
        <v>561</v>
      </c>
      <c r="S808" s="22">
        <v>5</v>
      </c>
      <c r="T808" s="22" t="s">
        <v>63</v>
      </c>
    </row>
    <row r="809" spans="14:20" s="22" customFormat="1" ht="15" hidden="1" customHeight="1" x14ac:dyDescent="0.25">
      <c r="N809" s="22" t="str">
        <f t="shared" si="24"/>
        <v>ubiegam sięMałopolskieSzczucin_PL217</v>
      </c>
      <c r="O809" s="22" t="s">
        <v>474</v>
      </c>
      <c r="P809" s="26" t="str">
        <f t="shared" si="23"/>
        <v>Szczucin_PL217</v>
      </c>
      <c r="Q809" s="27" t="s">
        <v>600</v>
      </c>
      <c r="R809" s="27" t="s">
        <v>573</v>
      </c>
      <c r="S809" s="22">
        <v>5</v>
      </c>
      <c r="T809" s="22" t="s">
        <v>63</v>
      </c>
    </row>
    <row r="810" spans="14:20" s="22" customFormat="1" ht="15" hidden="1" customHeight="1" x14ac:dyDescent="0.25">
      <c r="N810" s="22" t="str">
        <f t="shared" si="24"/>
        <v>ubiegam sięMałopolskieSzczurowa_PL217</v>
      </c>
      <c r="O810" s="22" t="s">
        <v>474</v>
      </c>
      <c r="P810" s="26" t="str">
        <f t="shared" si="23"/>
        <v>Szczurowa_PL217</v>
      </c>
      <c r="Q810" s="27" t="s">
        <v>600</v>
      </c>
      <c r="R810" s="27" t="s">
        <v>567</v>
      </c>
      <c r="S810" s="22">
        <v>5</v>
      </c>
      <c r="T810" s="22" t="s">
        <v>63</v>
      </c>
    </row>
    <row r="811" spans="14:20" s="22" customFormat="1" ht="15" hidden="1" customHeight="1" x14ac:dyDescent="0.25">
      <c r="N811" s="22" t="str">
        <f t="shared" si="24"/>
        <v>ubiegam sięMałopolskieSzerzyny_PL217</v>
      </c>
      <c r="O811" s="22" t="s">
        <v>474</v>
      </c>
      <c r="P811" s="26" t="str">
        <f t="shared" si="23"/>
        <v>Szerzyny_PL217</v>
      </c>
      <c r="Q811" s="27" t="s">
        <v>600</v>
      </c>
      <c r="R811" s="27" t="s">
        <v>584</v>
      </c>
      <c r="S811" s="22">
        <v>5</v>
      </c>
      <c r="T811" s="22" t="s">
        <v>63</v>
      </c>
    </row>
    <row r="812" spans="14:20" s="22" customFormat="1" ht="15" hidden="1" customHeight="1" x14ac:dyDescent="0.25">
      <c r="N812" s="22" t="str">
        <f t="shared" si="24"/>
        <v>ubiegam sięMałopolskieTokarnia_PL214</v>
      </c>
      <c r="O812" s="22" t="s">
        <v>474</v>
      </c>
      <c r="P812" s="26" t="str">
        <f t="shared" si="23"/>
        <v>Tokarnia_PL214</v>
      </c>
      <c r="Q812" s="27" t="s">
        <v>597</v>
      </c>
      <c r="R812" s="27" t="s">
        <v>503</v>
      </c>
      <c r="S812" s="22">
        <v>5</v>
      </c>
      <c r="T812" s="22" t="s">
        <v>63</v>
      </c>
    </row>
    <row r="813" spans="14:20" s="22" customFormat="1" ht="15" hidden="1" customHeight="1" x14ac:dyDescent="0.25">
      <c r="N813" s="22" t="str">
        <f t="shared" si="24"/>
        <v>ubiegam sięMałopolskieTrzciana_PL214</v>
      </c>
      <c r="O813" s="22" t="s">
        <v>474</v>
      </c>
      <c r="P813" s="26" t="str">
        <f t="shared" si="23"/>
        <v>Trzciana_PL214</v>
      </c>
      <c r="Q813" s="27" t="s">
        <v>597</v>
      </c>
      <c r="R813" s="27" t="s">
        <v>480</v>
      </c>
      <c r="S813" s="22">
        <v>5</v>
      </c>
      <c r="T813" s="22" t="s">
        <v>63</v>
      </c>
    </row>
    <row r="814" spans="14:20" s="22" customFormat="1" ht="15" hidden="1" customHeight="1" x14ac:dyDescent="0.25">
      <c r="N814" s="22" t="str">
        <f t="shared" si="24"/>
        <v>ubiegam sięMałopolskieTrzyciąż_PL216</v>
      </c>
      <c r="O814" s="22" t="s">
        <v>474</v>
      </c>
      <c r="P814" s="26" t="str">
        <f t="shared" si="23"/>
        <v>Trzyciąż_PL216</v>
      </c>
      <c r="Q814" s="27" t="s">
        <v>599</v>
      </c>
      <c r="R814" s="27" t="s">
        <v>548</v>
      </c>
      <c r="S814" s="22">
        <v>5</v>
      </c>
      <c r="T814" s="22" t="s">
        <v>63</v>
      </c>
    </row>
    <row r="815" spans="14:20" s="22" customFormat="1" ht="15" hidden="1" customHeight="1" x14ac:dyDescent="0.25">
      <c r="N815" s="22" t="str">
        <f t="shared" si="24"/>
        <v>ubiegam sięMałopolskieTymbark_PL215</v>
      </c>
      <c r="O815" s="22" t="s">
        <v>474</v>
      </c>
      <c r="P815" s="26" t="str">
        <f t="shared" si="23"/>
        <v>Tymbark_PL215</v>
      </c>
      <c r="Q815" s="27" t="s">
        <v>598</v>
      </c>
      <c r="R815" s="27" t="s">
        <v>526</v>
      </c>
      <c r="S815" s="22">
        <v>5</v>
      </c>
      <c r="T815" s="22" t="s">
        <v>63</v>
      </c>
    </row>
    <row r="816" spans="14:20" s="22" customFormat="1" ht="15" hidden="1" customHeight="1" x14ac:dyDescent="0.25">
      <c r="N816" s="22" t="str">
        <f t="shared" si="24"/>
        <v>ubiegam sięMałopolskieUście Gorlickie_PL215</v>
      </c>
      <c r="O816" s="22" t="s">
        <v>474</v>
      </c>
      <c r="P816" s="26" t="str">
        <f t="shared" si="23"/>
        <v>Uście Gorlickie_PL215</v>
      </c>
      <c r="Q816" s="27" t="s">
        <v>598</v>
      </c>
      <c r="R816" s="27" t="s">
        <v>518</v>
      </c>
      <c r="S816" s="22">
        <v>5</v>
      </c>
      <c r="T816" s="22" t="s">
        <v>63</v>
      </c>
    </row>
    <row r="817" spans="14:20" s="22" customFormat="1" ht="15" hidden="1" customHeight="1" x14ac:dyDescent="0.25">
      <c r="N817" s="22" t="str">
        <f t="shared" si="24"/>
        <v>ubiegam sięMałopolskieWietrzychowice_PL217</v>
      </c>
      <c r="O817" s="22" t="s">
        <v>474</v>
      </c>
      <c r="P817" s="26" t="str">
        <f t="shared" si="23"/>
        <v>Wietrzychowice_PL217</v>
      </c>
      <c r="Q817" s="27" t="s">
        <v>600</v>
      </c>
      <c r="R817" s="27" t="s">
        <v>580</v>
      </c>
      <c r="S817" s="22">
        <v>5</v>
      </c>
      <c r="T817" s="22" t="s">
        <v>63</v>
      </c>
    </row>
    <row r="818" spans="14:20" s="22" customFormat="1" ht="15" hidden="1" customHeight="1" x14ac:dyDescent="0.25">
      <c r="N818" s="22" t="str">
        <f t="shared" si="24"/>
        <v>ubiegam sięMałopolskieWiśniowa_PL214</v>
      </c>
      <c r="O818" s="22" t="s">
        <v>474</v>
      </c>
      <c r="P818" s="26" t="str">
        <f t="shared" si="23"/>
        <v>Wiśniowa_PL214</v>
      </c>
      <c r="Q818" s="27" t="s">
        <v>597</v>
      </c>
      <c r="R818" s="27" t="s">
        <v>504</v>
      </c>
      <c r="S818" s="22">
        <v>5</v>
      </c>
      <c r="T818" s="22" t="s">
        <v>63</v>
      </c>
    </row>
    <row r="819" spans="14:20" s="22" customFormat="1" ht="15" hidden="1" customHeight="1" x14ac:dyDescent="0.25">
      <c r="N819" s="22" t="str">
        <f t="shared" si="24"/>
        <v>ubiegam sięMałopolskieWojnicz_PL217</v>
      </c>
      <c r="O819" s="22" t="s">
        <v>474</v>
      </c>
      <c r="P819" s="26" t="str">
        <f t="shared" ref="P819:P882" si="25">R819&amp;Q819</f>
        <v>Wojnicz_PL217</v>
      </c>
      <c r="Q819" s="27" t="s">
        <v>600</v>
      </c>
      <c r="R819" s="27" t="s">
        <v>581</v>
      </c>
      <c r="S819" s="22">
        <v>5</v>
      </c>
      <c r="T819" s="22" t="s">
        <v>63</v>
      </c>
    </row>
    <row r="820" spans="14:20" s="22" customFormat="1" ht="15" hidden="1" customHeight="1" x14ac:dyDescent="0.25">
      <c r="N820" s="22" t="str">
        <f t="shared" ref="N820:N883" si="26">T820&amp;O820&amp;P820</f>
        <v>ubiegam sięMałopolskieWolbrom_PL216</v>
      </c>
      <c r="O820" s="22" t="s">
        <v>474</v>
      </c>
      <c r="P820" s="26" t="str">
        <f t="shared" si="25"/>
        <v>Wolbrom_PL216</v>
      </c>
      <c r="Q820" s="27" t="s">
        <v>599</v>
      </c>
      <c r="R820" s="27" t="s">
        <v>549</v>
      </c>
      <c r="S820" s="22">
        <v>5</v>
      </c>
      <c r="T820" s="22" t="s">
        <v>63</v>
      </c>
    </row>
    <row r="821" spans="14:20" s="22" customFormat="1" ht="15" hidden="1" customHeight="1" x14ac:dyDescent="0.25">
      <c r="N821" s="22" t="str">
        <f t="shared" si="26"/>
        <v>ubiegam sięMałopolskieZabierzów_PL214</v>
      </c>
      <c r="O821" s="22" t="s">
        <v>474</v>
      </c>
      <c r="P821" s="26" t="str">
        <f t="shared" si="25"/>
        <v>Zabierzów_PL214</v>
      </c>
      <c r="Q821" s="27" t="s">
        <v>597</v>
      </c>
      <c r="R821" s="27" t="s">
        <v>491</v>
      </c>
      <c r="S821" s="22">
        <v>5</v>
      </c>
      <c r="T821" s="22" t="s">
        <v>63</v>
      </c>
    </row>
    <row r="822" spans="14:20" s="22" customFormat="1" ht="15" hidden="1" customHeight="1" x14ac:dyDescent="0.25">
      <c r="N822" s="22" t="str">
        <f t="shared" si="26"/>
        <v>ubiegam sięMałopolskieZakliczyn_PL217</v>
      </c>
      <c r="O822" s="22" t="s">
        <v>474</v>
      </c>
      <c r="P822" s="26" t="str">
        <f t="shared" si="25"/>
        <v>Zakliczyn_PL217</v>
      </c>
      <c r="Q822" s="27" t="s">
        <v>600</v>
      </c>
      <c r="R822" s="27" t="s">
        <v>582</v>
      </c>
      <c r="S822" s="22">
        <v>5</v>
      </c>
      <c r="T822" s="22" t="s">
        <v>63</v>
      </c>
    </row>
    <row r="823" spans="14:20" s="22" customFormat="1" ht="15" hidden="1" customHeight="1" x14ac:dyDescent="0.25">
      <c r="N823" s="22" t="str">
        <f t="shared" si="26"/>
        <v>ubiegam sięMałopolskieZawoja_PL216</v>
      </c>
      <c r="O823" s="22" t="s">
        <v>474</v>
      </c>
      <c r="P823" s="26" t="str">
        <f t="shared" si="25"/>
        <v>Zawoja_PL216</v>
      </c>
      <c r="Q823" s="27" t="s">
        <v>599</v>
      </c>
      <c r="R823" s="27" t="s">
        <v>556</v>
      </c>
      <c r="S823" s="22">
        <v>5</v>
      </c>
      <c r="T823" s="22" t="s">
        <v>63</v>
      </c>
    </row>
    <row r="824" spans="14:20" s="22" customFormat="1" ht="15" hidden="1" customHeight="1" x14ac:dyDescent="0.25">
      <c r="N824" s="22" t="str">
        <f t="shared" si="26"/>
        <v>ubiegam sięMałopolskieZembrzyce_PL216</v>
      </c>
      <c r="O824" s="22" t="s">
        <v>474</v>
      </c>
      <c r="P824" s="26" t="str">
        <f t="shared" si="25"/>
        <v>Zembrzyce_PL216</v>
      </c>
      <c r="Q824" s="27" t="s">
        <v>599</v>
      </c>
      <c r="R824" s="27" t="s">
        <v>557</v>
      </c>
      <c r="S824" s="22">
        <v>5</v>
      </c>
      <c r="T824" s="22" t="s">
        <v>63</v>
      </c>
    </row>
    <row r="825" spans="14:20" s="22" customFormat="1" ht="15" hidden="1" customHeight="1" x14ac:dyDescent="0.25">
      <c r="N825" s="22" t="str">
        <f t="shared" si="26"/>
        <v>ubiegam sięMałopolskieŻabno_PL217</v>
      </c>
      <c r="O825" s="22" t="s">
        <v>474</v>
      </c>
      <c r="P825" s="26" t="str">
        <f t="shared" si="25"/>
        <v>Żabno_PL217</v>
      </c>
      <c r="Q825" s="27" t="s">
        <v>600</v>
      </c>
      <c r="R825" s="27" t="s">
        <v>583</v>
      </c>
      <c r="S825" s="22">
        <v>5</v>
      </c>
      <c r="T825" s="22" t="s">
        <v>63</v>
      </c>
    </row>
    <row r="826" spans="14:20" s="22" customFormat="1" ht="15" hidden="1" customHeight="1" x14ac:dyDescent="0.25">
      <c r="N826" s="22" t="str">
        <f t="shared" si="26"/>
        <v>ubiegam sięMałopolskieŻegocina_PL214</v>
      </c>
      <c r="O826" s="22" t="s">
        <v>474</v>
      </c>
      <c r="P826" s="26" t="str">
        <f t="shared" si="25"/>
        <v>Żegocina_PL214</v>
      </c>
      <c r="Q826" s="27" t="s">
        <v>597</v>
      </c>
      <c r="R826" s="27" t="s">
        <v>481</v>
      </c>
      <c r="S826" s="22">
        <v>5</v>
      </c>
      <c r="T826" s="22" t="s">
        <v>63</v>
      </c>
    </row>
    <row r="827" spans="14:20" s="22" customFormat="1" ht="15" hidden="1" customHeight="1" x14ac:dyDescent="0.25">
      <c r="N827" s="22" t="str">
        <f t="shared" si="26"/>
        <v>ubiegam sięMazowieckieAndrzejewo_PL122</v>
      </c>
      <c r="O827" s="22" t="s">
        <v>473</v>
      </c>
      <c r="P827" s="26" t="str">
        <f t="shared" si="25"/>
        <v>Andrzejewo_PL122</v>
      </c>
      <c r="Q827" s="27" t="s">
        <v>593</v>
      </c>
      <c r="R827" s="27" t="s">
        <v>310</v>
      </c>
      <c r="S827" s="22">
        <v>5</v>
      </c>
      <c r="T827" s="22" t="s">
        <v>63</v>
      </c>
    </row>
    <row r="828" spans="14:20" s="22" customFormat="1" ht="15" hidden="1" customHeight="1" x14ac:dyDescent="0.25">
      <c r="N828" s="22" t="str">
        <f t="shared" si="26"/>
        <v>ubiegam sięMazowieckieBaboszewo_PL121</v>
      </c>
      <c r="O828" s="22" t="s">
        <v>473</v>
      </c>
      <c r="P828" s="26" t="str">
        <f t="shared" si="25"/>
        <v>Baboszewo_PL121</v>
      </c>
      <c r="Q828" s="27" t="s">
        <v>592</v>
      </c>
      <c r="R828" s="27" t="s">
        <v>263</v>
      </c>
      <c r="S828" s="22">
        <v>5</v>
      </c>
      <c r="T828" s="22" t="s">
        <v>63</v>
      </c>
    </row>
    <row r="829" spans="14:20" s="22" customFormat="1" ht="15" hidden="1" customHeight="1" x14ac:dyDescent="0.25">
      <c r="N829" s="22" t="str">
        <f t="shared" si="26"/>
        <v>ubiegam sięMazowieckieBaranowo_PL122</v>
      </c>
      <c r="O829" s="22" t="s">
        <v>473</v>
      </c>
      <c r="P829" s="26" t="str">
        <f t="shared" si="25"/>
        <v>Baranowo_PL122</v>
      </c>
      <c r="Q829" s="27" t="s">
        <v>593</v>
      </c>
      <c r="R829" s="27" t="s">
        <v>299</v>
      </c>
      <c r="S829" s="22">
        <v>5</v>
      </c>
      <c r="T829" s="22" t="s">
        <v>63</v>
      </c>
    </row>
    <row r="830" spans="14:20" s="22" customFormat="1" ht="15" hidden="1" customHeight="1" x14ac:dyDescent="0.25">
      <c r="N830" s="22" t="str">
        <f t="shared" si="26"/>
        <v>ubiegam sięMazowieckieBaranów_PL12A</v>
      </c>
      <c r="O830" s="22" t="s">
        <v>473</v>
      </c>
      <c r="P830" s="26" t="str">
        <f t="shared" si="25"/>
        <v>Baranów_PL12A</v>
      </c>
      <c r="Q830" s="27" t="s">
        <v>596</v>
      </c>
      <c r="R830" s="27" t="s">
        <v>446</v>
      </c>
      <c r="S830" s="22">
        <v>5</v>
      </c>
      <c r="T830" s="22" t="s">
        <v>63</v>
      </c>
    </row>
    <row r="831" spans="14:20" s="22" customFormat="1" ht="15" hidden="1" customHeight="1" x14ac:dyDescent="0.25">
      <c r="N831" s="22" t="str">
        <f t="shared" si="26"/>
        <v>ubiegam sięMazowieckieBelsk Duży_PL12A</v>
      </c>
      <c r="O831" s="22" t="s">
        <v>473</v>
      </c>
      <c r="P831" s="26" t="str">
        <f t="shared" si="25"/>
        <v>Belsk Duży_PL12A</v>
      </c>
      <c r="Q831" s="27" t="s">
        <v>596</v>
      </c>
      <c r="R831" s="27" t="s">
        <v>449</v>
      </c>
      <c r="S831" s="22">
        <v>5</v>
      </c>
      <c r="T831" s="22" t="s">
        <v>63</v>
      </c>
    </row>
    <row r="832" spans="14:20" s="22" customFormat="1" ht="15" hidden="1" customHeight="1" x14ac:dyDescent="0.25">
      <c r="N832" s="22" t="str">
        <f t="shared" si="26"/>
        <v>ubiegam sięMazowieckieBiałobrzegi_PL128</v>
      </c>
      <c r="O832" s="22" t="s">
        <v>473</v>
      </c>
      <c r="P832" s="26" t="str">
        <f t="shared" si="25"/>
        <v>Białobrzegi_PL128</v>
      </c>
      <c r="Q832" s="27" t="s">
        <v>594</v>
      </c>
      <c r="R832" s="27" t="s">
        <v>366</v>
      </c>
      <c r="S832" s="22">
        <v>5</v>
      </c>
      <c r="T832" s="22" t="s">
        <v>63</v>
      </c>
    </row>
    <row r="833" spans="14:20" s="22" customFormat="1" ht="15" hidden="1" customHeight="1" x14ac:dyDescent="0.25">
      <c r="N833" s="22" t="str">
        <f t="shared" si="26"/>
        <v>ubiegam sięMazowieckieBielany_PL122</v>
      </c>
      <c r="O833" s="22" t="s">
        <v>473</v>
      </c>
      <c r="P833" s="26" t="str">
        <f t="shared" si="25"/>
        <v>Bielany_PL122</v>
      </c>
      <c r="Q833" s="27" t="s">
        <v>593</v>
      </c>
      <c r="R833" s="27" t="s">
        <v>345</v>
      </c>
      <c r="S833" s="22">
        <v>5</v>
      </c>
      <c r="T833" s="22" t="s">
        <v>63</v>
      </c>
    </row>
    <row r="834" spans="14:20" s="22" customFormat="1" ht="15" hidden="1" customHeight="1" x14ac:dyDescent="0.25">
      <c r="N834" s="22" t="str">
        <f t="shared" si="26"/>
        <v>ubiegam sięMazowieckieBielsk_PL121</v>
      </c>
      <c r="O834" s="22" t="s">
        <v>473</v>
      </c>
      <c r="P834" s="26" t="str">
        <f t="shared" si="25"/>
        <v>Bielsk_PL121</v>
      </c>
      <c r="Q834" s="27" t="s">
        <v>592</v>
      </c>
      <c r="R834" s="27" t="s">
        <v>247</v>
      </c>
      <c r="S834" s="22">
        <v>5</v>
      </c>
      <c r="T834" s="22" t="s">
        <v>63</v>
      </c>
    </row>
    <row r="835" spans="14:20" s="22" customFormat="1" ht="15" hidden="1" customHeight="1" x14ac:dyDescent="0.25">
      <c r="N835" s="22" t="str">
        <f t="shared" si="26"/>
        <v>ubiegam sięMazowieckieBieżuń_PL121</v>
      </c>
      <c r="O835" s="22" t="s">
        <v>473</v>
      </c>
      <c r="P835" s="26" t="str">
        <f t="shared" si="25"/>
        <v>Bieżuń_PL121</v>
      </c>
      <c r="Q835" s="27" t="s">
        <v>592</v>
      </c>
      <c r="R835" s="27" t="s">
        <v>278</v>
      </c>
      <c r="S835" s="22">
        <v>5</v>
      </c>
      <c r="T835" s="22" t="s">
        <v>63</v>
      </c>
    </row>
    <row r="836" spans="14:20" s="22" customFormat="1" ht="15" hidden="1" customHeight="1" x14ac:dyDescent="0.25">
      <c r="N836" s="22" t="str">
        <f t="shared" si="26"/>
        <v>ubiegam sięMazowieckieBłędów_PL12A</v>
      </c>
      <c r="O836" s="22" t="s">
        <v>473</v>
      </c>
      <c r="P836" s="26" t="str">
        <f t="shared" si="25"/>
        <v>Błędów_PL12A</v>
      </c>
      <c r="Q836" s="27" t="s">
        <v>596</v>
      </c>
      <c r="R836" s="27" t="s">
        <v>450</v>
      </c>
      <c r="S836" s="22">
        <v>5</v>
      </c>
      <c r="T836" s="22" t="s">
        <v>63</v>
      </c>
    </row>
    <row r="837" spans="14:20" s="22" customFormat="1" ht="15" hidden="1" customHeight="1" x14ac:dyDescent="0.25">
      <c r="N837" s="22" t="str">
        <f t="shared" si="26"/>
        <v>ubiegam sięMazowieckieBodzanów_PL121</v>
      </c>
      <c r="O837" s="22" t="s">
        <v>473</v>
      </c>
      <c r="P837" s="26" t="str">
        <f t="shared" si="25"/>
        <v>Bodzanów_PL121</v>
      </c>
      <c r="Q837" s="27" t="s">
        <v>592</v>
      </c>
      <c r="R837" s="27" t="s">
        <v>248</v>
      </c>
      <c r="S837" s="22">
        <v>5</v>
      </c>
      <c r="T837" s="22" t="s">
        <v>63</v>
      </c>
    </row>
    <row r="838" spans="14:20" s="22" customFormat="1" ht="15" hidden="1" customHeight="1" x14ac:dyDescent="0.25">
      <c r="N838" s="22" t="str">
        <f t="shared" si="26"/>
        <v>ubiegam sięMazowieckieBoguty-Pianki_PL122</v>
      </c>
      <c r="O838" s="22" t="s">
        <v>473</v>
      </c>
      <c r="P838" s="26" t="str">
        <f t="shared" si="25"/>
        <v>Boguty-Pianki_PL122</v>
      </c>
      <c r="Q838" s="27" t="s">
        <v>593</v>
      </c>
      <c r="R838" s="27" t="s">
        <v>311</v>
      </c>
      <c r="S838" s="22">
        <v>5</v>
      </c>
      <c r="T838" s="22" t="s">
        <v>63</v>
      </c>
    </row>
    <row r="839" spans="14:20" s="22" customFormat="1" ht="15" hidden="1" customHeight="1" x14ac:dyDescent="0.25">
      <c r="N839" s="22" t="str">
        <f t="shared" si="26"/>
        <v>ubiegam sięMazowieckieBorkowice_PL128</v>
      </c>
      <c r="O839" s="22" t="s">
        <v>473</v>
      </c>
      <c r="P839" s="26" t="str">
        <f t="shared" si="25"/>
        <v>Borkowice_PL128</v>
      </c>
      <c r="Q839" s="27" t="s">
        <v>594</v>
      </c>
      <c r="R839" s="27" t="s">
        <v>383</v>
      </c>
      <c r="S839" s="22">
        <v>5</v>
      </c>
      <c r="T839" s="22" t="s">
        <v>63</v>
      </c>
    </row>
    <row r="840" spans="14:20" s="22" customFormat="1" ht="15" hidden="1" customHeight="1" x14ac:dyDescent="0.25">
      <c r="N840" s="22" t="str">
        <f t="shared" si="26"/>
        <v>ubiegam sięMazowieckieBorowie_PL129</v>
      </c>
      <c r="O840" s="22" t="s">
        <v>473</v>
      </c>
      <c r="P840" s="26" t="str">
        <f t="shared" si="25"/>
        <v>Borowie_PL129</v>
      </c>
      <c r="Q840" s="27" t="s">
        <v>595</v>
      </c>
      <c r="R840" s="27" t="s">
        <v>413</v>
      </c>
      <c r="S840" s="22">
        <v>5</v>
      </c>
      <c r="T840" s="22" t="s">
        <v>63</v>
      </c>
    </row>
    <row r="841" spans="14:20" s="22" customFormat="1" ht="15" hidden="1" customHeight="1" x14ac:dyDescent="0.25">
      <c r="N841" s="22" t="str">
        <f t="shared" si="26"/>
        <v>ubiegam sięMazowieckieBrańszczyk_PL122</v>
      </c>
      <c r="O841" s="22" t="s">
        <v>473</v>
      </c>
      <c r="P841" s="26" t="str">
        <f t="shared" si="25"/>
        <v>Brańszczyk_PL122</v>
      </c>
      <c r="Q841" s="27" t="s">
        <v>593</v>
      </c>
      <c r="R841" s="27" t="s">
        <v>361</v>
      </c>
      <c r="S841" s="22">
        <v>5</v>
      </c>
      <c r="T841" s="22" t="s">
        <v>63</v>
      </c>
    </row>
    <row r="842" spans="14:20" s="22" customFormat="1" ht="15" hidden="1" customHeight="1" x14ac:dyDescent="0.25">
      <c r="N842" s="22" t="str">
        <f t="shared" si="26"/>
        <v>ubiegam sięMazowieckieBrochów_PL12A</v>
      </c>
      <c r="O842" s="22" t="s">
        <v>473</v>
      </c>
      <c r="P842" s="26" t="str">
        <f t="shared" si="25"/>
        <v>Brochów_PL12A</v>
      </c>
      <c r="Q842" s="27" t="s">
        <v>596</v>
      </c>
      <c r="R842" s="27" t="s">
        <v>462</v>
      </c>
      <c r="S842" s="22">
        <v>5</v>
      </c>
      <c r="T842" s="22" t="s">
        <v>63</v>
      </c>
    </row>
    <row r="843" spans="14:20" s="22" customFormat="1" ht="15" hidden="1" customHeight="1" x14ac:dyDescent="0.25">
      <c r="N843" s="22" t="str">
        <f t="shared" si="26"/>
        <v>ubiegam sięMazowieckieBrok_PL122</v>
      </c>
      <c r="O843" s="22" t="s">
        <v>473</v>
      </c>
      <c r="P843" s="26" t="str">
        <f t="shared" si="25"/>
        <v>Brok_PL122</v>
      </c>
      <c r="Q843" s="27" t="s">
        <v>593</v>
      </c>
      <c r="R843" s="27" t="s">
        <v>312</v>
      </c>
      <c r="S843" s="22">
        <v>5</v>
      </c>
      <c r="T843" s="22" t="s">
        <v>63</v>
      </c>
    </row>
    <row r="844" spans="14:20" s="22" customFormat="1" ht="15" hidden="1" customHeight="1" x14ac:dyDescent="0.25">
      <c r="N844" s="22" t="str">
        <f t="shared" si="26"/>
        <v>ubiegam sięMazowieckieBrudzeń Duży_PL121</v>
      </c>
      <c r="O844" s="22" t="s">
        <v>473</v>
      </c>
      <c r="P844" s="26" t="str">
        <f t="shared" si="25"/>
        <v>Brudzeń Duży_PL121</v>
      </c>
      <c r="Q844" s="27" t="s">
        <v>592</v>
      </c>
      <c r="R844" s="27" t="s">
        <v>249</v>
      </c>
      <c r="S844" s="22">
        <v>5</v>
      </c>
      <c r="T844" s="22" t="s">
        <v>63</v>
      </c>
    </row>
    <row r="845" spans="14:20" s="22" customFormat="1" ht="15" hidden="1" customHeight="1" x14ac:dyDescent="0.25">
      <c r="N845" s="22" t="str">
        <f t="shared" si="26"/>
        <v>ubiegam sięMazowieckieBulkowo_PL121</v>
      </c>
      <c r="O845" s="22" t="s">
        <v>473</v>
      </c>
      <c r="P845" s="26" t="str">
        <f t="shared" si="25"/>
        <v>Bulkowo_PL121</v>
      </c>
      <c r="Q845" s="27" t="s">
        <v>592</v>
      </c>
      <c r="R845" s="27" t="s">
        <v>250</v>
      </c>
      <c r="S845" s="22">
        <v>5</v>
      </c>
      <c r="T845" s="22" t="s">
        <v>63</v>
      </c>
    </row>
    <row r="846" spans="14:20" s="22" customFormat="1" ht="15" hidden="1" customHeight="1" x14ac:dyDescent="0.25">
      <c r="N846" s="22" t="str">
        <f t="shared" si="26"/>
        <v>ubiegam sięMazowieckieCegłów_PL129</v>
      </c>
      <c r="O846" s="22" t="s">
        <v>473</v>
      </c>
      <c r="P846" s="26" t="str">
        <f t="shared" si="25"/>
        <v>Cegłów_PL129</v>
      </c>
      <c r="Q846" s="27" t="s">
        <v>595</v>
      </c>
      <c r="R846" s="27" t="s">
        <v>425</v>
      </c>
      <c r="S846" s="22">
        <v>5</v>
      </c>
      <c r="T846" s="22" t="s">
        <v>63</v>
      </c>
    </row>
    <row r="847" spans="14:20" s="22" customFormat="1" ht="15" hidden="1" customHeight="1" x14ac:dyDescent="0.25">
      <c r="N847" s="22" t="str">
        <f t="shared" si="26"/>
        <v>ubiegam sięMazowieckieCeranów_PL122</v>
      </c>
      <c r="O847" s="22" t="s">
        <v>473</v>
      </c>
      <c r="P847" s="26" t="str">
        <f t="shared" si="25"/>
        <v>Ceranów_PL122</v>
      </c>
      <c r="Q847" s="27" t="s">
        <v>593</v>
      </c>
      <c r="R847" s="27" t="s">
        <v>346</v>
      </c>
      <c r="S847" s="22">
        <v>5</v>
      </c>
      <c r="T847" s="22" t="s">
        <v>63</v>
      </c>
    </row>
    <row r="848" spans="14:20" s="22" customFormat="1" ht="15" hidden="1" customHeight="1" x14ac:dyDescent="0.25">
      <c r="N848" s="22" t="str">
        <f t="shared" si="26"/>
        <v>ubiegam sięMazowieckieChlewiska_PL128</v>
      </c>
      <c r="O848" s="22" t="s">
        <v>473</v>
      </c>
      <c r="P848" s="26" t="str">
        <f t="shared" si="25"/>
        <v>Chlewiska_PL128</v>
      </c>
      <c r="Q848" s="27" t="s">
        <v>594</v>
      </c>
      <c r="R848" s="27" t="s">
        <v>403</v>
      </c>
      <c r="S848" s="22">
        <v>5</v>
      </c>
      <c r="T848" s="22" t="s">
        <v>63</v>
      </c>
    </row>
    <row r="849" spans="14:20" s="22" customFormat="1" ht="15" hidden="1" customHeight="1" x14ac:dyDescent="0.25">
      <c r="N849" s="22" t="str">
        <f t="shared" si="26"/>
        <v>ubiegam sięMazowieckieChorzele_PL122</v>
      </c>
      <c r="O849" s="22" t="s">
        <v>473</v>
      </c>
      <c r="P849" s="26" t="str">
        <f t="shared" si="25"/>
        <v>Chorzele_PL122</v>
      </c>
      <c r="Q849" s="27" t="s">
        <v>593</v>
      </c>
      <c r="R849" s="27" t="s">
        <v>320</v>
      </c>
      <c r="S849" s="22">
        <v>5</v>
      </c>
      <c r="T849" s="22" t="s">
        <v>63</v>
      </c>
    </row>
    <row r="850" spans="14:20" s="22" customFormat="1" ht="15" hidden="1" customHeight="1" x14ac:dyDescent="0.25">
      <c r="N850" s="22" t="str">
        <f t="shared" si="26"/>
        <v>ubiegam sięMazowieckieChotcza_PL128</v>
      </c>
      <c r="O850" s="22" t="s">
        <v>473</v>
      </c>
      <c r="P850" s="26" t="str">
        <f t="shared" si="25"/>
        <v>Chotcza_PL128</v>
      </c>
      <c r="Q850" s="27" t="s">
        <v>594</v>
      </c>
      <c r="R850" s="27" t="s">
        <v>377</v>
      </c>
      <c r="S850" s="22">
        <v>5</v>
      </c>
      <c r="T850" s="22" t="s">
        <v>63</v>
      </c>
    </row>
    <row r="851" spans="14:20" s="22" customFormat="1" ht="15" hidden="1" customHeight="1" x14ac:dyDescent="0.25">
      <c r="N851" s="22" t="str">
        <f t="shared" si="26"/>
        <v>ubiegam sięMazowieckieChynów_PL12A</v>
      </c>
      <c r="O851" s="22" t="s">
        <v>473</v>
      </c>
      <c r="P851" s="26" t="str">
        <f t="shared" si="25"/>
        <v>Chynów_PL12A</v>
      </c>
      <c r="Q851" s="27" t="s">
        <v>596</v>
      </c>
      <c r="R851" s="27" t="s">
        <v>451</v>
      </c>
      <c r="S851" s="22">
        <v>5</v>
      </c>
      <c r="T851" s="22" t="s">
        <v>63</v>
      </c>
    </row>
    <row r="852" spans="14:20" s="22" customFormat="1" ht="15" hidden="1" customHeight="1" x14ac:dyDescent="0.25">
      <c r="N852" s="22" t="str">
        <f t="shared" si="26"/>
        <v>ubiegam sięMazowieckieCiechanów_PL121</v>
      </c>
      <c r="O852" s="22" t="s">
        <v>473</v>
      </c>
      <c r="P852" s="26" t="str">
        <f t="shared" si="25"/>
        <v>Ciechanów_PL121</v>
      </c>
      <c r="Q852" s="27" t="s">
        <v>592</v>
      </c>
      <c r="R852" s="27" t="s">
        <v>226</v>
      </c>
      <c r="S852" s="22">
        <v>5</v>
      </c>
      <c r="T852" s="22" t="s">
        <v>63</v>
      </c>
    </row>
    <row r="853" spans="14:20" s="22" customFormat="1" ht="15" hidden="1" customHeight="1" x14ac:dyDescent="0.25">
      <c r="N853" s="22" t="str">
        <f t="shared" si="26"/>
        <v>ubiegam sięMazowieckieCiepielów_PL128</v>
      </c>
      <c r="O853" s="22" t="s">
        <v>473</v>
      </c>
      <c r="P853" s="26" t="str">
        <f t="shared" si="25"/>
        <v>Ciepielów_PL128</v>
      </c>
      <c r="Q853" s="27" t="s">
        <v>594</v>
      </c>
      <c r="R853" s="27" t="s">
        <v>378</v>
      </c>
      <c r="S853" s="22">
        <v>5</v>
      </c>
      <c r="T853" s="22" t="s">
        <v>63</v>
      </c>
    </row>
    <row r="854" spans="14:20" s="22" customFormat="1" ht="15" hidden="1" customHeight="1" x14ac:dyDescent="0.25">
      <c r="N854" s="22" t="str">
        <f t="shared" si="26"/>
        <v>ubiegam sięMazowieckieCzarnia_PL122</v>
      </c>
      <c r="O854" s="22" t="s">
        <v>473</v>
      </c>
      <c r="P854" s="26" t="str">
        <f t="shared" si="25"/>
        <v>Czarnia_PL122</v>
      </c>
      <c r="Q854" s="27" t="s">
        <v>593</v>
      </c>
      <c r="R854" s="27" t="s">
        <v>300</v>
      </c>
      <c r="S854" s="22">
        <v>5</v>
      </c>
      <c r="T854" s="22" t="s">
        <v>63</v>
      </c>
    </row>
    <row r="855" spans="14:20" s="22" customFormat="1" ht="15" hidden="1" customHeight="1" x14ac:dyDescent="0.25">
      <c r="N855" s="22" t="str">
        <f t="shared" si="26"/>
        <v>ubiegam sięMazowieckieCzernice Borowe_PL122</v>
      </c>
      <c r="O855" s="22" t="s">
        <v>473</v>
      </c>
      <c r="P855" s="26" t="str">
        <f t="shared" si="25"/>
        <v>Czernice Borowe_PL122</v>
      </c>
      <c r="Q855" s="27" t="s">
        <v>593</v>
      </c>
      <c r="R855" s="27" t="s">
        <v>321</v>
      </c>
      <c r="S855" s="22">
        <v>5</v>
      </c>
      <c r="T855" s="22" t="s">
        <v>63</v>
      </c>
    </row>
    <row r="856" spans="14:20" s="22" customFormat="1" ht="15" hidden="1" customHeight="1" x14ac:dyDescent="0.25">
      <c r="N856" s="22" t="str">
        <f t="shared" si="26"/>
        <v>ubiegam sięMazowieckieCzerwin_PL122</v>
      </c>
      <c r="O856" s="22" t="s">
        <v>473</v>
      </c>
      <c r="P856" s="26" t="str">
        <f t="shared" si="25"/>
        <v>Czerwin_PL122</v>
      </c>
      <c r="Q856" s="27" t="s">
        <v>593</v>
      </c>
      <c r="R856" s="27" t="s">
        <v>301</v>
      </c>
      <c r="S856" s="22">
        <v>5</v>
      </c>
      <c r="T856" s="22" t="s">
        <v>63</v>
      </c>
    </row>
    <row r="857" spans="14:20" s="22" customFormat="1" ht="15" hidden="1" customHeight="1" x14ac:dyDescent="0.25">
      <c r="N857" s="22" t="str">
        <f t="shared" si="26"/>
        <v>ubiegam sięMazowieckieCzerwińsk nad Wisłą_PL121</v>
      </c>
      <c r="O857" s="22" t="s">
        <v>473</v>
      </c>
      <c r="P857" s="26" t="str">
        <f t="shared" si="25"/>
        <v>Czerwińsk nad Wisłą_PL121</v>
      </c>
      <c r="Q857" s="27" t="s">
        <v>592</v>
      </c>
      <c r="R857" s="27" t="s">
        <v>264</v>
      </c>
      <c r="S857" s="22">
        <v>5</v>
      </c>
      <c r="T857" s="22" t="s">
        <v>63</v>
      </c>
    </row>
    <row r="858" spans="14:20" s="22" customFormat="1" ht="15" hidden="1" customHeight="1" x14ac:dyDescent="0.25">
      <c r="N858" s="22" t="str">
        <f t="shared" si="26"/>
        <v>ubiegam sięMazowieckieCzerwonka_PL122</v>
      </c>
      <c r="O858" s="22" t="s">
        <v>473</v>
      </c>
      <c r="P858" s="26" t="str">
        <f t="shared" si="25"/>
        <v>Czerwonka_PL122</v>
      </c>
      <c r="Q858" s="27" t="s">
        <v>593</v>
      </c>
      <c r="R858" s="27" t="s">
        <v>290</v>
      </c>
      <c r="S858" s="22">
        <v>5</v>
      </c>
      <c r="T858" s="22" t="s">
        <v>63</v>
      </c>
    </row>
    <row r="859" spans="14:20" s="22" customFormat="1" ht="15" hidden="1" customHeight="1" x14ac:dyDescent="0.25">
      <c r="N859" s="22" t="str">
        <f t="shared" si="26"/>
        <v>ubiegam sięMazowieckieCzosnów_PL129</v>
      </c>
      <c r="O859" s="22" t="s">
        <v>473</v>
      </c>
      <c r="P859" s="26" t="str">
        <f t="shared" si="25"/>
        <v>Czosnów_PL129</v>
      </c>
      <c r="Q859" s="27" t="s">
        <v>595</v>
      </c>
      <c r="R859" s="27" t="s">
        <v>435</v>
      </c>
      <c r="S859" s="22">
        <v>5</v>
      </c>
      <c r="T859" s="22" t="s">
        <v>63</v>
      </c>
    </row>
    <row r="860" spans="14:20" s="22" customFormat="1" ht="15" hidden="1" customHeight="1" x14ac:dyDescent="0.25">
      <c r="N860" s="22" t="str">
        <f t="shared" si="26"/>
        <v>ubiegam sięMazowieckieDąbrówka_PL129</v>
      </c>
      <c r="O860" s="22" t="s">
        <v>473</v>
      </c>
      <c r="P860" s="26" t="str">
        <f t="shared" si="25"/>
        <v>Dąbrówka_PL129</v>
      </c>
      <c r="Q860" s="27" t="s">
        <v>595</v>
      </c>
      <c r="R860" s="27" t="s">
        <v>442</v>
      </c>
      <c r="S860" s="22">
        <v>5</v>
      </c>
      <c r="T860" s="22" t="s">
        <v>63</v>
      </c>
    </row>
    <row r="861" spans="14:20" s="22" customFormat="1" ht="15" hidden="1" customHeight="1" x14ac:dyDescent="0.25">
      <c r="N861" s="22" t="str">
        <f t="shared" si="26"/>
        <v>ubiegam sięMazowieckieDębe Wielkie_PL129</v>
      </c>
      <c r="O861" s="22" t="s">
        <v>473</v>
      </c>
      <c r="P861" s="26" t="str">
        <f t="shared" si="25"/>
        <v>Dębe Wielkie_PL129</v>
      </c>
      <c r="Q861" s="27" t="s">
        <v>595</v>
      </c>
      <c r="R861" s="27" t="s">
        <v>426</v>
      </c>
      <c r="S861" s="22">
        <v>5</v>
      </c>
      <c r="T861" s="22" t="s">
        <v>63</v>
      </c>
    </row>
    <row r="862" spans="14:20" s="22" customFormat="1" ht="15" hidden="1" customHeight="1" x14ac:dyDescent="0.25">
      <c r="N862" s="22" t="str">
        <f t="shared" si="26"/>
        <v>ubiegam sięMazowieckieDługosiodło_PL122</v>
      </c>
      <c r="O862" s="22" t="s">
        <v>473</v>
      </c>
      <c r="P862" s="26" t="str">
        <f t="shared" si="25"/>
        <v>Długosiodło_PL122</v>
      </c>
      <c r="Q862" s="27" t="s">
        <v>593</v>
      </c>
      <c r="R862" s="27" t="s">
        <v>362</v>
      </c>
      <c r="S862" s="22">
        <v>5</v>
      </c>
      <c r="T862" s="22" t="s">
        <v>63</v>
      </c>
    </row>
    <row r="863" spans="14:20" s="22" customFormat="1" ht="15" hidden="1" customHeight="1" x14ac:dyDescent="0.25">
      <c r="N863" s="22" t="str">
        <f t="shared" si="26"/>
        <v>ubiegam sięMazowieckieDobre_PL129</v>
      </c>
      <c r="O863" s="22" t="s">
        <v>473</v>
      </c>
      <c r="P863" s="26" t="str">
        <f t="shared" si="25"/>
        <v>Dobre_PL129</v>
      </c>
      <c r="Q863" s="27" t="s">
        <v>595</v>
      </c>
      <c r="R863" s="27" t="s">
        <v>427</v>
      </c>
      <c r="S863" s="22">
        <v>5</v>
      </c>
      <c r="T863" s="22" t="s">
        <v>63</v>
      </c>
    </row>
    <row r="864" spans="14:20" s="22" customFormat="1" ht="15" hidden="1" customHeight="1" x14ac:dyDescent="0.25">
      <c r="N864" s="22" t="str">
        <f t="shared" si="26"/>
        <v>ubiegam sięMazowieckieDomanice_PL122</v>
      </c>
      <c r="O864" s="22" t="s">
        <v>473</v>
      </c>
      <c r="P864" s="26" t="str">
        <f t="shared" si="25"/>
        <v>Domanice_PL122</v>
      </c>
      <c r="Q864" s="27" t="s">
        <v>593</v>
      </c>
      <c r="R864" s="27" t="s">
        <v>332</v>
      </c>
      <c r="S864" s="22">
        <v>5</v>
      </c>
      <c r="T864" s="22" t="s">
        <v>63</v>
      </c>
    </row>
    <row r="865" spans="14:20" s="22" customFormat="1" ht="15" hidden="1" customHeight="1" x14ac:dyDescent="0.25">
      <c r="N865" s="22" t="str">
        <f t="shared" si="26"/>
        <v>ubiegam sięMazowieckieDrobin_PL121</v>
      </c>
      <c r="O865" s="22" t="s">
        <v>473</v>
      </c>
      <c r="P865" s="26" t="str">
        <f t="shared" si="25"/>
        <v>Drobin_PL121</v>
      </c>
      <c r="Q865" s="27" t="s">
        <v>592</v>
      </c>
      <c r="R865" s="27" t="s">
        <v>251</v>
      </c>
      <c r="S865" s="22">
        <v>5</v>
      </c>
      <c r="T865" s="22" t="s">
        <v>63</v>
      </c>
    </row>
    <row r="866" spans="14:20" s="22" customFormat="1" ht="15" hidden="1" customHeight="1" x14ac:dyDescent="0.25">
      <c r="N866" s="22" t="str">
        <f t="shared" si="26"/>
        <v>ubiegam sięMazowieckieDzierzążnia_PL121</v>
      </c>
      <c r="O866" s="22" t="s">
        <v>473</v>
      </c>
      <c r="P866" s="26" t="str">
        <f t="shared" si="25"/>
        <v>Dzierzążnia_PL121</v>
      </c>
      <c r="Q866" s="27" t="s">
        <v>592</v>
      </c>
      <c r="R866" s="27" t="s">
        <v>265</v>
      </c>
      <c r="S866" s="22">
        <v>5</v>
      </c>
      <c r="T866" s="22" t="s">
        <v>63</v>
      </c>
    </row>
    <row r="867" spans="14:20" s="22" customFormat="1" ht="15" hidden="1" customHeight="1" x14ac:dyDescent="0.25">
      <c r="N867" s="22" t="str">
        <f t="shared" si="26"/>
        <v>ubiegam sięMazowieckieDzierzgowo_PL121</v>
      </c>
      <c r="O867" s="22" t="s">
        <v>473</v>
      </c>
      <c r="P867" s="26" t="str">
        <f t="shared" si="25"/>
        <v>Dzierzgowo_PL121</v>
      </c>
      <c r="Q867" s="27" t="s">
        <v>592</v>
      </c>
      <c r="R867" s="27" t="s">
        <v>238</v>
      </c>
      <c r="S867" s="22">
        <v>5</v>
      </c>
      <c r="T867" s="22" t="s">
        <v>63</v>
      </c>
    </row>
    <row r="868" spans="14:20" s="22" customFormat="1" ht="15" hidden="1" customHeight="1" x14ac:dyDescent="0.25">
      <c r="N868" s="22" t="str">
        <f t="shared" si="26"/>
        <v>ubiegam sięMazowieckieGarbatka-Letnisko_PL128</v>
      </c>
      <c r="O868" s="22" t="s">
        <v>473</v>
      </c>
      <c r="P868" s="26" t="str">
        <f t="shared" si="25"/>
        <v>Garbatka-Letnisko_PL128</v>
      </c>
      <c r="Q868" s="27" t="s">
        <v>594</v>
      </c>
      <c r="R868" s="27" t="s">
        <v>371</v>
      </c>
      <c r="S868" s="22">
        <v>5</v>
      </c>
      <c r="T868" s="22" t="s">
        <v>63</v>
      </c>
    </row>
    <row r="869" spans="14:20" s="22" customFormat="1" ht="15" hidden="1" customHeight="1" x14ac:dyDescent="0.25">
      <c r="N869" s="22" t="str">
        <f t="shared" si="26"/>
        <v>ubiegam sięMazowieckieGarwolin_PL129</v>
      </c>
      <c r="O869" s="22" t="s">
        <v>473</v>
      </c>
      <c r="P869" s="26" t="str">
        <f t="shared" si="25"/>
        <v>Garwolin_PL129</v>
      </c>
      <c r="Q869" s="27" t="s">
        <v>595</v>
      </c>
      <c r="R869" s="27" t="s">
        <v>414</v>
      </c>
      <c r="S869" s="22">
        <v>5</v>
      </c>
      <c r="T869" s="22" t="s">
        <v>63</v>
      </c>
    </row>
    <row r="870" spans="14:20" s="22" customFormat="1" ht="15" hidden="1" customHeight="1" x14ac:dyDescent="0.25">
      <c r="N870" s="22" t="str">
        <f t="shared" si="26"/>
        <v>ubiegam sięMazowieckieGąbin_PL121</v>
      </c>
      <c r="O870" s="22" t="s">
        <v>473</v>
      </c>
      <c r="P870" s="26" t="str">
        <f t="shared" si="25"/>
        <v>Gąbin_PL121</v>
      </c>
      <c r="Q870" s="27" t="s">
        <v>592</v>
      </c>
      <c r="R870" s="27" t="s">
        <v>252</v>
      </c>
      <c r="S870" s="22">
        <v>5</v>
      </c>
      <c r="T870" s="22" t="s">
        <v>63</v>
      </c>
    </row>
    <row r="871" spans="14:20" s="22" customFormat="1" ht="15" hidden="1" customHeight="1" x14ac:dyDescent="0.25">
      <c r="N871" s="22" t="str">
        <f t="shared" si="26"/>
        <v>ubiegam sięMazowieckieGielniów_PL128</v>
      </c>
      <c r="O871" s="22" t="s">
        <v>473</v>
      </c>
      <c r="P871" s="26" t="str">
        <f t="shared" si="25"/>
        <v>Gielniów_PL128</v>
      </c>
      <c r="Q871" s="27" t="s">
        <v>594</v>
      </c>
      <c r="R871" s="27" t="s">
        <v>384</v>
      </c>
      <c r="S871" s="22">
        <v>5</v>
      </c>
      <c r="T871" s="22" t="s">
        <v>63</v>
      </c>
    </row>
    <row r="872" spans="14:20" s="22" customFormat="1" ht="15" hidden="1" customHeight="1" x14ac:dyDescent="0.25">
      <c r="N872" s="22" t="str">
        <f t="shared" si="26"/>
        <v>ubiegam sięMazowieckieGlinojeck_PL121</v>
      </c>
      <c r="O872" s="22" t="s">
        <v>473</v>
      </c>
      <c r="P872" s="26" t="str">
        <f t="shared" si="25"/>
        <v>Glinojeck_PL121</v>
      </c>
      <c r="Q872" s="27" t="s">
        <v>592</v>
      </c>
      <c r="R872" s="27" t="s">
        <v>227</v>
      </c>
      <c r="S872" s="22">
        <v>5</v>
      </c>
      <c r="T872" s="22" t="s">
        <v>63</v>
      </c>
    </row>
    <row r="873" spans="14:20" s="22" customFormat="1" ht="15" hidden="1" customHeight="1" x14ac:dyDescent="0.25">
      <c r="N873" s="22" t="str">
        <f t="shared" si="26"/>
        <v>ubiegam sięMazowieckieGłowaczów_PL128</v>
      </c>
      <c r="O873" s="22" t="s">
        <v>473</v>
      </c>
      <c r="P873" s="26" t="str">
        <f t="shared" si="25"/>
        <v>Głowaczów_PL128</v>
      </c>
      <c r="Q873" s="27" t="s">
        <v>594</v>
      </c>
      <c r="R873" s="27" t="s">
        <v>372</v>
      </c>
      <c r="S873" s="22">
        <v>5</v>
      </c>
      <c r="T873" s="22" t="s">
        <v>63</v>
      </c>
    </row>
    <row r="874" spans="14:20" s="22" customFormat="1" ht="15" hidden="1" customHeight="1" x14ac:dyDescent="0.25">
      <c r="N874" s="22" t="str">
        <f t="shared" si="26"/>
        <v>ubiegam sięMazowieckieGniewoszów_PL128</v>
      </c>
      <c r="O874" s="22" t="s">
        <v>473</v>
      </c>
      <c r="P874" s="26" t="str">
        <f t="shared" si="25"/>
        <v>Gniewoszów_PL128</v>
      </c>
      <c r="Q874" s="27" t="s">
        <v>594</v>
      </c>
      <c r="R874" s="27" t="s">
        <v>373</v>
      </c>
      <c r="S874" s="22">
        <v>5</v>
      </c>
      <c r="T874" s="22" t="s">
        <v>63</v>
      </c>
    </row>
    <row r="875" spans="14:20" s="22" customFormat="1" ht="15" hidden="1" customHeight="1" x14ac:dyDescent="0.25">
      <c r="N875" s="22" t="str">
        <f t="shared" si="26"/>
        <v>ubiegam sięMazowieckieGołymin-Ośrodek_PL121</v>
      </c>
      <c r="O875" s="22" t="s">
        <v>473</v>
      </c>
      <c r="P875" s="26" t="str">
        <f t="shared" si="25"/>
        <v>Gołymin-Ośrodek_PL121</v>
      </c>
      <c r="Q875" s="27" t="s">
        <v>592</v>
      </c>
      <c r="R875" s="27" t="s">
        <v>228</v>
      </c>
      <c r="S875" s="22">
        <v>5</v>
      </c>
      <c r="T875" s="22" t="s">
        <v>63</v>
      </c>
    </row>
    <row r="876" spans="14:20" s="22" customFormat="1" ht="15" hidden="1" customHeight="1" x14ac:dyDescent="0.25">
      <c r="N876" s="22" t="str">
        <f t="shared" si="26"/>
        <v>ubiegam sięMazowieckieGostynin_PL121</v>
      </c>
      <c r="O876" s="22" t="s">
        <v>473</v>
      </c>
      <c r="P876" s="26" t="str">
        <f t="shared" si="25"/>
        <v>Gostynin_PL121</v>
      </c>
      <c r="Q876" s="27" t="s">
        <v>592</v>
      </c>
      <c r="R876" s="27" t="s">
        <v>234</v>
      </c>
      <c r="S876" s="22">
        <v>5</v>
      </c>
      <c r="T876" s="22" t="s">
        <v>63</v>
      </c>
    </row>
    <row r="877" spans="14:20" s="22" customFormat="1" ht="15" hidden="1" customHeight="1" x14ac:dyDescent="0.25">
      <c r="N877" s="22" t="str">
        <f t="shared" si="26"/>
        <v>ubiegam sięMazowieckieGoszczyn_PL12A</v>
      </c>
      <c r="O877" s="22" t="s">
        <v>473</v>
      </c>
      <c r="P877" s="26" t="str">
        <f t="shared" si="25"/>
        <v>Goszczyn_PL12A</v>
      </c>
      <c r="Q877" s="27" t="s">
        <v>596</v>
      </c>
      <c r="R877" s="27" t="s">
        <v>452</v>
      </c>
      <c r="S877" s="22">
        <v>5</v>
      </c>
      <c r="T877" s="22" t="s">
        <v>63</v>
      </c>
    </row>
    <row r="878" spans="14:20" s="22" customFormat="1" ht="15" hidden="1" customHeight="1" x14ac:dyDescent="0.25">
      <c r="N878" s="22" t="str">
        <f t="shared" si="26"/>
        <v>ubiegam sięMazowieckieGoworowo_PL122</v>
      </c>
      <c r="O878" s="22" t="s">
        <v>473</v>
      </c>
      <c r="P878" s="26" t="str">
        <f t="shared" si="25"/>
        <v>Goworowo_PL122</v>
      </c>
      <c r="Q878" s="27" t="s">
        <v>593</v>
      </c>
      <c r="R878" s="27" t="s">
        <v>302</v>
      </c>
      <c r="S878" s="22">
        <v>5</v>
      </c>
      <c r="T878" s="22" t="s">
        <v>63</v>
      </c>
    </row>
    <row r="879" spans="14:20" s="22" customFormat="1" ht="15" hidden="1" customHeight="1" x14ac:dyDescent="0.25">
      <c r="N879" s="22" t="str">
        <f t="shared" si="26"/>
        <v>ubiegam sięMazowieckieGozdowo_PL121</v>
      </c>
      <c r="O879" s="22" t="s">
        <v>473</v>
      </c>
      <c r="P879" s="26" t="str">
        <f t="shared" si="25"/>
        <v>Gozdowo_PL121</v>
      </c>
      <c r="Q879" s="27" t="s">
        <v>592</v>
      </c>
      <c r="R879" s="27" t="s">
        <v>272</v>
      </c>
      <c r="S879" s="22">
        <v>5</v>
      </c>
      <c r="T879" s="22" t="s">
        <v>63</v>
      </c>
    </row>
    <row r="880" spans="14:20" s="22" customFormat="1" ht="15" hidden="1" customHeight="1" x14ac:dyDescent="0.25">
      <c r="N880" s="22" t="str">
        <f t="shared" si="26"/>
        <v>ubiegam sięMazowieckieGóra Kalwaria_PL12A</v>
      </c>
      <c r="O880" s="22" t="s">
        <v>473</v>
      </c>
      <c r="P880" s="26" t="str">
        <f t="shared" si="25"/>
        <v>Góra Kalwaria_PL12A</v>
      </c>
      <c r="Q880" s="27" t="s">
        <v>596</v>
      </c>
      <c r="R880" s="27" t="s">
        <v>458</v>
      </c>
      <c r="S880" s="22">
        <v>5</v>
      </c>
      <c r="T880" s="22" t="s">
        <v>63</v>
      </c>
    </row>
    <row r="881" spans="14:20" s="22" customFormat="1" ht="15" hidden="1" customHeight="1" x14ac:dyDescent="0.25">
      <c r="N881" s="22" t="str">
        <f t="shared" si="26"/>
        <v>ubiegam sięMazowieckieGórzno_PL129</v>
      </c>
      <c r="O881" s="22" t="s">
        <v>473</v>
      </c>
      <c r="P881" s="26" t="str">
        <f t="shared" si="25"/>
        <v>Górzno_PL129</v>
      </c>
      <c r="Q881" s="27" t="s">
        <v>595</v>
      </c>
      <c r="R881" s="27" t="s">
        <v>415</v>
      </c>
      <c r="S881" s="22">
        <v>5</v>
      </c>
      <c r="T881" s="22" t="s">
        <v>63</v>
      </c>
    </row>
    <row r="882" spans="14:20" s="22" customFormat="1" ht="15" hidden="1" customHeight="1" x14ac:dyDescent="0.25">
      <c r="N882" s="22" t="str">
        <f t="shared" si="26"/>
        <v>ubiegam sięMazowieckieGózd_PL128</v>
      </c>
      <c r="O882" s="22" t="s">
        <v>473</v>
      </c>
      <c r="P882" s="26" t="str">
        <f t="shared" si="25"/>
        <v>Gózd_PL128</v>
      </c>
      <c r="Q882" s="27" t="s">
        <v>594</v>
      </c>
      <c r="R882" s="27" t="s">
        <v>391</v>
      </c>
      <c r="S882" s="22">
        <v>5</v>
      </c>
      <c r="T882" s="22" t="s">
        <v>63</v>
      </c>
    </row>
    <row r="883" spans="14:20" s="22" customFormat="1" ht="15" hidden="1" customHeight="1" x14ac:dyDescent="0.25">
      <c r="N883" s="22" t="str">
        <f t="shared" si="26"/>
        <v>ubiegam sięMazowieckieGrabów nad Pilicą_PL128</v>
      </c>
      <c r="O883" s="22" t="s">
        <v>473</v>
      </c>
      <c r="P883" s="26" t="str">
        <f t="shared" ref="P883:P946" si="27">R883&amp;Q883</f>
        <v>Grabów nad Pilicą_PL128</v>
      </c>
      <c r="Q883" s="27" t="s">
        <v>594</v>
      </c>
      <c r="R883" s="27" t="s">
        <v>374</v>
      </c>
      <c r="S883" s="22">
        <v>5</v>
      </c>
      <c r="T883" s="22" t="s">
        <v>63</v>
      </c>
    </row>
    <row r="884" spans="14:20" s="22" customFormat="1" ht="15" hidden="1" customHeight="1" x14ac:dyDescent="0.25">
      <c r="N884" s="22" t="str">
        <f t="shared" ref="N884:N947" si="28">T884&amp;O884&amp;P884</f>
        <v>ubiegam sięMazowieckieGrębków_PL122</v>
      </c>
      <c r="O884" s="22" t="s">
        <v>473</v>
      </c>
      <c r="P884" s="26" t="str">
        <f t="shared" si="27"/>
        <v>Grębków_PL122</v>
      </c>
      <c r="Q884" s="27" t="s">
        <v>593</v>
      </c>
      <c r="R884" s="27" t="s">
        <v>353</v>
      </c>
      <c r="S884" s="22">
        <v>5</v>
      </c>
      <c r="T884" s="22" t="s">
        <v>63</v>
      </c>
    </row>
    <row r="885" spans="14:20" s="22" customFormat="1" ht="15" hidden="1" customHeight="1" x14ac:dyDescent="0.25">
      <c r="N885" s="22" t="str">
        <f t="shared" si="28"/>
        <v>ubiegam sięMazowieckieGrudusk_PL121</v>
      </c>
      <c r="O885" s="22" t="s">
        <v>473</v>
      </c>
      <c r="P885" s="26" t="str">
        <f t="shared" si="27"/>
        <v>Grudusk_PL121</v>
      </c>
      <c r="Q885" s="27" t="s">
        <v>592</v>
      </c>
      <c r="R885" s="27" t="s">
        <v>229</v>
      </c>
      <c r="S885" s="22">
        <v>5</v>
      </c>
      <c r="T885" s="22" t="s">
        <v>63</v>
      </c>
    </row>
    <row r="886" spans="14:20" s="22" customFormat="1" ht="15" hidden="1" customHeight="1" x14ac:dyDescent="0.25">
      <c r="N886" s="22" t="str">
        <f t="shared" si="28"/>
        <v>ubiegam sięMazowieckieGzy_PL122</v>
      </c>
      <c r="O886" s="22" t="s">
        <v>473</v>
      </c>
      <c r="P886" s="26" t="str">
        <f t="shared" si="27"/>
        <v>Gzy_PL122</v>
      </c>
      <c r="Q886" s="27" t="s">
        <v>593</v>
      </c>
      <c r="R886" s="27" t="s">
        <v>326</v>
      </c>
      <c r="S886" s="22">
        <v>5</v>
      </c>
      <c r="T886" s="22" t="s">
        <v>63</v>
      </c>
    </row>
    <row r="887" spans="14:20" s="22" customFormat="1" ht="15" hidden="1" customHeight="1" x14ac:dyDescent="0.25">
      <c r="N887" s="22" t="str">
        <f t="shared" si="28"/>
        <v>ubiegam sięMazowieckieHalinów_PL129</v>
      </c>
      <c r="O887" s="22" t="s">
        <v>473</v>
      </c>
      <c r="P887" s="26" t="str">
        <f t="shared" si="27"/>
        <v>Halinów_PL129</v>
      </c>
      <c r="Q887" s="27" t="s">
        <v>595</v>
      </c>
      <c r="R887" s="27" t="s">
        <v>428</v>
      </c>
      <c r="S887" s="22">
        <v>5</v>
      </c>
      <c r="T887" s="22" t="s">
        <v>63</v>
      </c>
    </row>
    <row r="888" spans="14:20" s="22" customFormat="1" ht="15" hidden="1" customHeight="1" x14ac:dyDescent="0.25">
      <c r="N888" s="22" t="str">
        <f t="shared" si="28"/>
        <v>ubiegam sięMazowieckieHuszlew_PL122</v>
      </c>
      <c r="O888" s="22" t="s">
        <v>473</v>
      </c>
      <c r="P888" s="26" t="str">
        <f t="shared" si="27"/>
        <v>Huszlew_PL122</v>
      </c>
      <c r="Q888" s="27" t="s">
        <v>593</v>
      </c>
      <c r="R888" s="27" t="s">
        <v>284</v>
      </c>
      <c r="S888" s="22">
        <v>5</v>
      </c>
      <c r="T888" s="22" t="s">
        <v>63</v>
      </c>
    </row>
    <row r="889" spans="14:20" s="22" customFormat="1" ht="15" hidden="1" customHeight="1" x14ac:dyDescent="0.25">
      <c r="N889" s="22" t="str">
        <f t="shared" si="28"/>
        <v>ubiegam sięMazowieckieIłów_PL12A</v>
      </c>
      <c r="O889" s="22" t="s">
        <v>473</v>
      </c>
      <c r="P889" s="26" t="str">
        <f t="shared" si="27"/>
        <v>Iłów_PL12A</v>
      </c>
      <c r="Q889" s="27" t="s">
        <v>596</v>
      </c>
      <c r="R889" s="27" t="s">
        <v>463</v>
      </c>
      <c r="S889" s="22">
        <v>5</v>
      </c>
      <c r="T889" s="22" t="s">
        <v>63</v>
      </c>
    </row>
    <row r="890" spans="14:20" s="22" customFormat="1" ht="15" hidden="1" customHeight="1" x14ac:dyDescent="0.25">
      <c r="N890" s="22" t="str">
        <f t="shared" si="28"/>
        <v>ubiegam sięMazowieckieIłża_PL128</v>
      </c>
      <c r="O890" s="22" t="s">
        <v>473</v>
      </c>
      <c r="P890" s="26" t="str">
        <f t="shared" si="27"/>
        <v>Iłża_PL128</v>
      </c>
      <c r="Q890" s="27" t="s">
        <v>594</v>
      </c>
      <c r="R890" s="27" t="s">
        <v>392</v>
      </c>
      <c r="S890" s="22">
        <v>5</v>
      </c>
      <c r="T890" s="22" t="s">
        <v>63</v>
      </c>
    </row>
    <row r="891" spans="14:20" s="22" customFormat="1" ht="15" hidden="1" customHeight="1" x14ac:dyDescent="0.25">
      <c r="N891" s="22" t="str">
        <f t="shared" si="28"/>
        <v>ubiegam sięMazowieckieJabłonna Lacka_PL122</v>
      </c>
      <c r="O891" s="22" t="s">
        <v>473</v>
      </c>
      <c r="P891" s="26" t="str">
        <f t="shared" si="27"/>
        <v>Jabłonna Lacka_PL122</v>
      </c>
      <c r="Q891" s="27" t="s">
        <v>593</v>
      </c>
      <c r="R891" s="27" t="s">
        <v>347</v>
      </c>
      <c r="S891" s="22">
        <v>5</v>
      </c>
      <c r="T891" s="22" t="s">
        <v>63</v>
      </c>
    </row>
    <row r="892" spans="14:20" s="22" customFormat="1" ht="15" hidden="1" customHeight="1" x14ac:dyDescent="0.25">
      <c r="N892" s="22" t="str">
        <f t="shared" si="28"/>
        <v>ubiegam sięMazowieckieJadów_PL129</v>
      </c>
      <c r="O892" s="22" t="s">
        <v>473</v>
      </c>
      <c r="P892" s="26" t="str">
        <f t="shared" si="27"/>
        <v>Jadów_PL129</v>
      </c>
      <c r="Q892" s="27" t="s">
        <v>595</v>
      </c>
      <c r="R892" s="27" t="s">
        <v>443</v>
      </c>
      <c r="S892" s="22">
        <v>5</v>
      </c>
      <c r="T892" s="22" t="s">
        <v>63</v>
      </c>
    </row>
    <row r="893" spans="14:20" s="22" customFormat="1" ht="15" hidden="1" customHeight="1" x14ac:dyDescent="0.25">
      <c r="N893" s="22" t="str">
        <f t="shared" si="28"/>
        <v>ubiegam sięMazowieckieJaktorów_PL12A</v>
      </c>
      <c r="O893" s="22" t="s">
        <v>473</v>
      </c>
      <c r="P893" s="26" t="str">
        <f t="shared" si="27"/>
        <v>Jaktorów_PL12A</v>
      </c>
      <c r="Q893" s="27" t="s">
        <v>596</v>
      </c>
      <c r="R893" s="27" t="s">
        <v>447</v>
      </c>
      <c r="S893" s="22">
        <v>5</v>
      </c>
      <c r="T893" s="22" t="s">
        <v>63</v>
      </c>
    </row>
    <row r="894" spans="14:20" s="22" customFormat="1" ht="15" hidden="1" customHeight="1" x14ac:dyDescent="0.25">
      <c r="N894" s="22" t="str">
        <f t="shared" si="28"/>
        <v>ubiegam sięMazowieckieJakubów_PL129</v>
      </c>
      <c r="O894" s="22" t="s">
        <v>473</v>
      </c>
      <c r="P894" s="26" t="str">
        <f t="shared" si="27"/>
        <v>Jakubów_PL129</v>
      </c>
      <c r="Q894" s="27" t="s">
        <v>595</v>
      </c>
      <c r="R894" s="27" t="s">
        <v>429</v>
      </c>
      <c r="S894" s="22">
        <v>5</v>
      </c>
      <c r="T894" s="22" t="s">
        <v>63</v>
      </c>
    </row>
    <row r="895" spans="14:20" s="22" customFormat="1" ht="15" hidden="1" customHeight="1" x14ac:dyDescent="0.25">
      <c r="N895" s="22" t="str">
        <f t="shared" si="28"/>
        <v>ubiegam sięMazowieckieJasieniec_PL12A</v>
      </c>
      <c r="O895" s="22" t="s">
        <v>473</v>
      </c>
      <c r="P895" s="26" t="str">
        <f t="shared" si="27"/>
        <v>Jasieniec_PL12A</v>
      </c>
      <c r="Q895" s="27" t="s">
        <v>596</v>
      </c>
      <c r="R895" s="27" t="s">
        <v>453</v>
      </c>
      <c r="S895" s="22">
        <v>5</v>
      </c>
      <c r="T895" s="22" t="s">
        <v>63</v>
      </c>
    </row>
    <row r="896" spans="14:20" s="22" customFormat="1" ht="15" hidden="1" customHeight="1" x14ac:dyDescent="0.25">
      <c r="N896" s="22" t="str">
        <f t="shared" si="28"/>
        <v>ubiegam sięMazowieckieJastrząb_PL128</v>
      </c>
      <c r="O896" s="22" t="s">
        <v>473</v>
      </c>
      <c r="P896" s="26" t="str">
        <f t="shared" si="27"/>
        <v>Jastrząb_PL128</v>
      </c>
      <c r="Q896" s="27" t="s">
        <v>594</v>
      </c>
      <c r="R896" s="27" t="s">
        <v>404</v>
      </c>
      <c r="S896" s="22">
        <v>5</v>
      </c>
      <c r="T896" s="22" t="s">
        <v>63</v>
      </c>
    </row>
    <row r="897" spans="14:20" s="22" customFormat="1" ht="15" hidden="1" customHeight="1" x14ac:dyDescent="0.25">
      <c r="N897" s="22" t="str">
        <f t="shared" si="28"/>
        <v>ubiegam sięMazowieckieJastrzębia_PL128</v>
      </c>
      <c r="O897" s="22" t="s">
        <v>473</v>
      </c>
      <c r="P897" s="26" t="str">
        <f t="shared" si="27"/>
        <v>Jastrzębia_PL128</v>
      </c>
      <c r="Q897" s="27" t="s">
        <v>594</v>
      </c>
      <c r="R897" s="27" t="s">
        <v>393</v>
      </c>
      <c r="S897" s="22">
        <v>5</v>
      </c>
      <c r="T897" s="22" t="s">
        <v>63</v>
      </c>
    </row>
    <row r="898" spans="14:20" s="22" customFormat="1" ht="15" hidden="1" customHeight="1" x14ac:dyDescent="0.25">
      <c r="N898" s="22" t="str">
        <f t="shared" si="28"/>
        <v>ubiegam sięMazowieckieJedlińsk_PL128</v>
      </c>
      <c r="O898" s="22" t="s">
        <v>473</v>
      </c>
      <c r="P898" s="26" t="str">
        <f t="shared" si="27"/>
        <v>Jedlińsk_PL128</v>
      </c>
      <c r="Q898" s="27" t="s">
        <v>594</v>
      </c>
      <c r="R898" s="27" t="s">
        <v>394</v>
      </c>
      <c r="S898" s="22">
        <v>5</v>
      </c>
      <c r="T898" s="22" t="s">
        <v>63</v>
      </c>
    </row>
    <row r="899" spans="14:20" s="22" customFormat="1" ht="15" hidden="1" customHeight="1" x14ac:dyDescent="0.25">
      <c r="N899" s="22" t="str">
        <f t="shared" si="28"/>
        <v>ubiegam sięMazowieckieJedlnia-Letnisko_PL128</v>
      </c>
      <c r="O899" s="22" t="s">
        <v>473</v>
      </c>
      <c r="P899" s="26" t="str">
        <f t="shared" si="27"/>
        <v>Jedlnia-Letnisko_PL128</v>
      </c>
      <c r="Q899" s="27" t="s">
        <v>594</v>
      </c>
      <c r="R899" s="27" t="s">
        <v>395</v>
      </c>
      <c r="S899" s="22">
        <v>5</v>
      </c>
      <c r="T899" s="22" t="s">
        <v>63</v>
      </c>
    </row>
    <row r="900" spans="14:20" s="22" customFormat="1" ht="15" hidden="1" customHeight="1" x14ac:dyDescent="0.25">
      <c r="N900" s="22" t="str">
        <f t="shared" si="28"/>
        <v>ubiegam sięMazowieckieJednorożec_PL122</v>
      </c>
      <c r="O900" s="22" t="s">
        <v>473</v>
      </c>
      <c r="P900" s="26" t="str">
        <f t="shared" si="27"/>
        <v>Jednorożec_PL122</v>
      </c>
      <c r="Q900" s="27" t="s">
        <v>593</v>
      </c>
      <c r="R900" s="27" t="s">
        <v>322</v>
      </c>
      <c r="S900" s="22">
        <v>5</v>
      </c>
      <c r="T900" s="22" t="s">
        <v>63</v>
      </c>
    </row>
    <row r="901" spans="14:20" s="22" customFormat="1" ht="15" hidden="1" customHeight="1" x14ac:dyDescent="0.25">
      <c r="N901" s="22" t="str">
        <f t="shared" si="28"/>
        <v>ubiegam sięMazowieckieJoniec_PL121</v>
      </c>
      <c r="O901" s="22" t="s">
        <v>473</v>
      </c>
      <c r="P901" s="26" t="str">
        <f t="shared" si="27"/>
        <v>Joniec_PL121</v>
      </c>
      <c r="Q901" s="27" t="s">
        <v>592</v>
      </c>
      <c r="R901" s="27" t="s">
        <v>266</v>
      </c>
      <c r="S901" s="22">
        <v>5</v>
      </c>
      <c r="T901" s="22" t="s">
        <v>63</v>
      </c>
    </row>
    <row r="902" spans="14:20" s="22" customFormat="1" ht="15" hidden="1" customHeight="1" x14ac:dyDescent="0.25">
      <c r="N902" s="22" t="str">
        <f t="shared" si="28"/>
        <v>ubiegam sięMazowieckieKadzidło_PL122</v>
      </c>
      <c r="O902" s="22" t="s">
        <v>473</v>
      </c>
      <c r="P902" s="26" t="str">
        <f t="shared" si="27"/>
        <v>Kadzidło_PL122</v>
      </c>
      <c r="Q902" s="27" t="s">
        <v>593</v>
      </c>
      <c r="R902" s="27" t="s">
        <v>303</v>
      </c>
      <c r="S902" s="22">
        <v>5</v>
      </c>
      <c r="T902" s="22" t="s">
        <v>63</v>
      </c>
    </row>
    <row r="903" spans="14:20" s="22" customFormat="1" ht="15" hidden="1" customHeight="1" x14ac:dyDescent="0.25">
      <c r="N903" s="22" t="str">
        <f t="shared" si="28"/>
        <v>ubiegam sięMazowieckieKałuszyn_PL129</v>
      </c>
      <c r="O903" s="22" t="s">
        <v>473</v>
      </c>
      <c r="P903" s="26" t="str">
        <f t="shared" si="27"/>
        <v>Kałuszyn_PL129</v>
      </c>
      <c r="Q903" s="27" t="s">
        <v>595</v>
      </c>
      <c r="R903" s="27" t="s">
        <v>430</v>
      </c>
      <c r="S903" s="22">
        <v>5</v>
      </c>
      <c r="T903" s="22" t="s">
        <v>63</v>
      </c>
    </row>
    <row r="904" spans="14:20" s="22" customFormat="1" ht="15" hidden="1" customHeight="1" x14ac:dyDescent="0.25">
      <c r="N904" s="22" t="str">
        <f t="shared" si="28"/>
        <v>ubiegam sięMazowieckieKampinos_PL12A</v>
      </c>
      <c r="O904" s="22" t="s">
        <v>473</v>
      </c>
      <c r="P904" s="26" t="str">
        <f t="shared" si="27"/>
        <v>Kampinos_PL12A</v>
      </c>
      <c r="Q904" s="27" t="s">
        <v>596</v>
      </c>
      <c r="R904" s="27" t="s">
        <v>468</v>
      </c>
      <c r="S904" s="22">
        <v>5</v>
      </c>
      <c r="T904" s="22" t="s">
        <v>63</v>
      </c>
    </row>
    <row r="905" spans="14:20" s="22" customFormat="1" ht="15" hidden="1" customHeight="1" x14ac:dyDescent="0.25">
      <c r="N905" s="22" t="str">
        <f t="shared" si="28"/>
        <v>ubiegam sięMazowieckieKarniewo_PL122</v>
      </c>
      <c r="O905" s="22" t="s">
        <v>473</v>
      </c>
      <c r="P905" s="26" t="str">
        <f t="shared" si="27"/>
        <v>Karniewo_PL122</v>
      </c>
      <c r="Q905" s="27" t="s">
        <v>593</v>
      </c>
      <c r="R905" s="27" t="s">
        <v>291</v>
      </c>
      <c r="S905" s="22">
        <v>5</v>
      </c>
      <c r="T905" s="22" t="s">
        <v>63</v>
      </c>
    </row>
    <row r="906" spans="14:20" s="22" customFormat="1" ht="15" hidden="1" customHeight="1" x14ac:dyDescent="0.25">
      <c r="N906" s="22" t="str">
        <f t="shared" si="28"/>
        <v>ubiegam sięMazowieckieKazanów_PL128</v>
      </c>
      <c r="O906" s="22" t="s">
        <v>473</v>
      </c>
      <c r="P906" s="26" t="str">
        <f t="shared" si="27"/>
        <v>Kazanów_PL128</v>
      </c>
      <c r="Q906" s="27" t="s">
        <v>594</v>
      </c>
      <c r="R906" s="27" t="s">
        <v>407</v>
      </c>
      <c r="S906" s="22">
        <v>5</v>
      </c>
      <c r="T906" s="22" t="s">
        <v>63</v>
      </c>
    </row>
    <row r="907" spans="14:20" s="22" customFormat="1" ht="15" hidden="1" customHeight="1" x14ac:dyDescent="0.25">
      <c r="N907" s="22" t="str">
        <f t="shared" si="28"/>
        <v>ubiegam sięMazowieckieKlembów_PL129</v>
      </c>
      <c r="O907" s="22" t="s">
        <v>473</v>
      </c>
      <c r="P907" s="26" t="str">
        <f t="shared" si="27"/>
        <v>Klembów_PL129</v>
      </c>
      <c r="Q907" s="27" t="s">
        <v>595</v>
      </c>
      <c r="R907" s="27" t="s">
        <v>444</v>
      </c>
      <c r="S907" s="22">
        <v>5</v>
      </c>
      <c r="T907" s="22" t="s">
        <v>63</v>
      </c>
    </row>
    <row r="908" spans="14:20" s="22" customFormat="1" ht="15" hidden="1" customHeight="1" x14ac:dyDescent="0.25">
      <c r="N908" s="22" t="str">
        <f t="shared" si="28"/>
        <v>ubiegam sięMazowieckieKlwów_PL128</v>
      </c>
      <c r="O908" s="22" t="s">
        <v>473</v>
      </c>
      <c r="P908" s="26" t="str">
        <f t="shared" si="27"/>
        <v>Klwów_PL128</v>
      </c>
      <c r="Q908" s="27" t="s">
        <v>594</v>
      </c>
      <c r="R908" s="27" t="s">
        <v>385</v>
      </c>
      <c r="S908" s="22">
        <v>5</v>
      </c>
      <c r="T908" s="22" t="s">
        <v>63</v>
      </c>
    </row>
    <row r="909" spans="14:20" s="22" customFormat="1" ht="15" hidden="1" customHeight="1" x14ac:dyDescent="0.25">
      <c r="N909" s="22" t="str">
        <f t="shared" si="28"/>
        <v>ubiegam sięMazowieckieKołbiel_PL129</v>
      </c>
      <c r="O909" s="22" t="s">
        <v>473</v>
      </c>
      <c r="P909" s="26" t="str">
        <f t="shared" si="27"/>
        <v>Kołbiel_PL129</v>
      </c>
      <c r="Q909" s="27" t="s">
        <v>595</v>
      </c>
      <c r="R909" s="27" t="s">
        <v>438</v>
      </c>
      <c r="S909" s="22">
        <v>5</v>
      </c>
      <c r="T909" s="22" t="s">
        <v>63</v>
      </c>
    </row>
    <row r="910" spans="14:20" s="22" customFormat="1" ht="15" hidden="1" customHeight="1" x14ac:dyDescent="0.25">
      <c r="N910" s="22" t="str">
        <f t="shared" si="28"/>
        <v>ubiegam sięMazowieckieKorczew_PL122</v>
      </c>
      <c r="O910" s="22" t="s">
        <v>473</v>
      </c>
      <c r="P910" s="26" t="str">
        <f t="shared" si="27"/>
        <v>Korczew_PL122</v>
      </c>
      <c r="Q910" s="27" t="s">
        <v>593</v>
      </c>
      <c r="R910" s="27" t="s">
        <v>333</v>
      </c>
      <c r="S910" s="22">
        <v>5</v>
      </c>
      <c r="T910" s="22" t="s">
        <v>63</v>
      </c>
    </row>
    <row r="911" spans="14:20" s="22" customFormat="1" ht="15" hidden="1" customHeight="1" x14ac:dyDescent="0.25">
      <c r="N911" s="22" t="str">
        <f t="shared" si="28"/>
        <v>ubiegam sięMazowieckieKorytnica_PL122</v>
      </c>
      <c r="O911" s="22" t="s">
        <v>473</v>
      </c>
      <c r="P911" s="26" t="str">
        <f t="shared" si="27"/>
        <v>Korytnica_PL122</v>
      </c>
      <c r="Q911" s="27" t="s">
        <v>593</v>
      </c>
      <c r="R911" s="27" t="s">
        <v>354</v>
      </c>
      <c r="S911" s="22">
        <v>5</v>
      </c>
      <c r="T911" s="22" t="s">
        <v>63</v>
      </c>
    </row>
    <row r="912" spans="14:20" s="22" customFormat="1" ht="15" hidden="1" customHeight="1" x14ac:dyDescent="0.25">
      <c r="N912" s="22" t="str">
        <f t="shared" si="28"/>
        <v>ubiegam sięMazowieckieKosów Lacki_PL122</v>
      </c>
      <c r="O912" s="22" t="s">
        <v>473</v>
      </c>
      <c r="P912" s="26" t="str">
        <f t="shared" si="27"/>
        <v>Kosów Lacki_PL122</v>
      </c>
      <c r="Q912" s="27" t="s">
        <v>593</v>
      </c>
      <c r="R912" s="27" t="s">
        <v>348</v>
      </c>
      <c r="S912" s="22">
        <v>5</v>
      </c>
      <c r="T912" s="22" t="s">
        <v>63</v>
      </c>
    </row>
    <row r="913" spans="14:20" s="22" customFormat="1" ht="15" hidden="1" customHeight="1" x14ac:dyDescent="0.25">
      <c r="N913" s="22" t="str">
        <f t="shared" si="28"/>
        <v>ubiegam sięMazowieckieKotuń_PL122</v>
      </c>
      <c r="O913" s="22" t="s">
        <v>473</v>
      </c>
      <c r="P913" s="26" t="str">
        <f t="shared" si="27"/>
        <v>Kotuń_PL122</v>
      </c>
      <c r="Q913" s="27" t="s">
        <v>593</v>
      </c>
      <c r="R913" s="27" t="s">
        <v>334</v>
      </c>
      <c r="S913" s="22">
        <v>5</v>
      </c>
      <c r="T913" s="22" t="s">
        <v>63</v>
      </c>
    </row>
    <row r="914" spans="14:20" s="22" customFormat="1" ht="15" hidden="1" customHeight="1" x14ac:dyDescent="0.25">
      <c r="N914" s="22" t="str">
        <f t="shared" si="28"/>
        <v>ubiegam sięMazowieckieKowala_PL128</v>
      </c>
      <c r="O914" s="22" t="s">
        <v>473</v>
      </c>
      <c r="P914" s="26" t="str">
        <f t="shared" si="27"/>
        <v>Kowala_PL128</v>
      </c>
      <c r="Q914" s="27" t="s">
        <v>594</v>
      </c>
      <c r="R914" s="27" t="s">
        <v>396</v>
      </c>
      <c r="S914" s="22">
        <v>5</v>
      </c>
      <c r="T914" s="22" t="s">
        <v>63</v>
      </c>
    </row>
    <row r="915" spans="14:20" s="22" customFormat="1" ht="15" hidden="1" customHeight="1" x14ac:dyDescent="0.25">
      <c r="N915" s="22" t="str">
        <f t="shared" si="28"/>
        <v>ubiegam sięMazowieckieKrasne_PL122</v>
      </c>
      <c r="O915" s="22" t="s">
        <v>473</v>
      </c>
      <c r="P915" s="26" t="str">
        <f t="shared" si="27"/>
        <v>Krasne_PL122</v>
      </c>
      <c r="Q915" s="27" t="s">
        <v>593</v>
      </c>
      <c r="R915" s="27" t="s">
        <v>323</v>
      </c>
      <c r="S915" s="22">
        <v>5</v>
      </c>
      <c r="T915" s="22" t="s">
        <v>63</v>
      </c>
    </row>
    <row r="916" spans="14:20" s="22" customFormat="1" ht="15" hidden="1" customHeight="1" x14ac:dyDescent="0.25">
      <c r="N916" s="22" t="str">
        <f t="shared" si="28"/>
        <v>ubiegam sięMazowieckieKrasnosielc_PL122</v>
      </c>
      <c r="O916" s="22" t="s">
        <v>473</v>
      </c>
      <c r="P916" s="26" t="str">
        <f t="shared" si="27"/>
        <v>Krasnosielc_PL122</v>
      </c>
      <c r="Q916" s="27" t="s">
        <v>593</v>
      </c>
      <c r="R916" s="27" t="s">
        <v>292</v>
      </c>
      <c r="S916" s="22">
        <v>5</v>
      </c>
      <c r="T916" s="22" t="s">
        <v>63</v>
      </c>
    </row>
    <row r="917" spans="14:20" s="22" customFormat="1" ht="15" hidden="1" customHeight="1" x14ac:dyDescent="0.25">
      <c r="N917" s="22" t="str">
        <f t="shared" si="28"/>
        <v>ubiegam sięMazowieckieKrzynowłoga Mała_PL122</v>
      </c>
      <c r="O917" s="22" t="s">
        <v>473</v>
      </c>
      <c r="P917" s="26" t="str">
        <f t="shared" si="27"/>
        <v>Krzynowłoga Mała_PL122</v>
      </c>
      <c r="Q917" s="27" t="s">
        <v>593</v>
      </c>
      <c r="R917" s="27" t="s">
        <v>324</v>
      </c>
      <c r="S917" s="22">
        <v>5</v>
      </c>
      <c r="T917" s="22" t="s">
        <v>63</v>
      </c>
    </row>
    <row r="918" spans="14:20" s="22" customFormat="1" ht="15" hidden="1" customHeight="1" x14ac:dyDescent="0.25">
      <c r="N918" s="22" t="str">
        <f t="shared" si="28"/>
        <v>ubiegam sięMazowieckieKuczbork-Osada_PL121</v>
      </c>
      <c r="O918" s="22" t="s">
        <v>473</v>
      </c>
      <c r="P918" s="26" t="str">
        <f t="shared" si="27"/>
        <v>Kuczbork-Osada_PL121</v>
      </c>
      <c r="Q918" s="27" t="s">
        <v>592</v>
      </c>
      <c r="R918" s="27" t="s">
        <v>279</v>
      </c>
      <c r="S918" s="22">
        <v>5</v>
      </c>
      <c r="T918" s="22" t="s">
        <v>63</v>
      </c>
    </row>
    <row r="919" spans="14:20" s="22" customFormat="1" ht="15" hidden="1" customHeight="1" x14ac:dyDescent="0.25">
      <c r="N919" s="22" t="str">
        <f t="shared" si="28"/>
        <v>ubiegam sięMazowieckieLatowicz_PL129</v>
      </c>
      <c r="O919" s="22" t="s">
        <v>473</v>
      </c>
      <c r="P919" s="26" t="str">
        <f t="shared" si="27"/>
        <v>Latowicz_PL129</v>
      </c>
      <c r="Q919" s="27" t="s">
        <v>595</v>
      </c>
      <c r="R919" s="27" t="s">
        <v>431</v>
      </c>
      <c r="S919" s="22">
        <v>5</v>
      </c>
      <c r="T919" s="22" t="s">
        <v>63</v>
      </c>
    </row>
    <row r="920" spans="14:20" s="22" customFormat="1" ht="15" hidden="1" customHeight="1" x14ac:dyDescent="0.25">
      <c r="N920" s="22" t="str">
        <f t="shared" si="28"/>
        <v>ubiegam sięMazowieckieLelis_PL122</v>
      </c>
      <c r="O920" s="22" t="s">
        <v>473</v>
      </c>
      <c r="P920" s="26" t="str">
        <f t="shared" si="27"/>
        <v>Lelis_PL122</v>
      </c>
      <c r="Q920" s="27" t="s">
        <v>593</v>
      </c>
      <c r="R920" s="27" t="s">
        <v>304</v>
      </c>
      <c r="S920" s="22">
        <v>5</v>
      </c>
      <c r="T920" s="22" t="s">
        <v>63</v>
      </c>
    </row>
    <row r="921" spans="14:20" s="22" customFormat="1" ht="15" hidden="1" customHeight="1" x14ac:dyDescent="0.25">
      <c r="N921" s="22" t="str">
        <f t="shared" si="28"/>
        <v>ubiegam sięMazowieckieLeoncin_PL129</v>
      </c>
      <c r="O921" s="22" t="s">
        <v>473</v>
      </c>
      <c r="P921" s="26" t="str">
        <f t="shared" si="27"/>
        <v>Leoncin_PL129</v>
      </c>
      <c r="Q921" s="27" t="s">
        <v>595</v>
      </c>
      <c r="R921" s="27" t="s">
        <v>436</v>
      </c>
      <c r="S921" s="22">
        <v>5</v>
      </c>
      <c r="T921" s="22" t="s">
        <v>63</v>
      </c>
    </row>
    <row r="922" spans="14:20" s="22" customFormat="1" ht="15" hidden="1" customHeight="1" x14ac:dyDescent="0.25">
      <c r="N922" s="22" t="str">
        <f t="shared" si="28"/>
        <v>ubiegam sięMazowieckieLeszno_PL12A</v>
      </c>
      <c r="O922" s="22" t="s">
        <v>473</v>
      </c>
      <c r="P922" s="26" t="str">
        <f t="shared" si="27"/>
        <v>Leszno_PL12A</v>
      </c>
      <c r="Q922" s="27" t="s">
        <v>596</v>
      </c>
      <c r="R922" s="27" t="s">
        <v>469</v>
      </c>
      <c r="S922" s="22">
        <v>5</v>
      </c>
      <c r="T922" s="22" t="s">
        <v>63</v>
      </c>
    </row>
    <row r="923" spans="14:20" s="22" customFormat="1" ht="15" hidden="1" customHeight="1" x14ac:dyDescent="0.25">
      <c r="N923" s="22" t="str">
        <f t="shared" si="28"/>
        <v>ubiegam sięMazowieckieLesznowola_PL12A</v>
      </c>
      <c r="O923" s="22" t="s">
        <v>473</v>
      </c>
      <c r="P923" s="26" t="str">
        <f t="shared" si="27"/>
        <v>Lesznowola_PL12A</v>
      </c>
      <c r="Q923" s="27" t="s">
        <v>596</v>
      </c>
      <c r="R923" s="27" t="s">
        <v>459</v>
      </c>
      <c r="S923" s="22">
        <v>5</v>
      </c>
      <c r="T923" s="22" t="s">
        <v>63</v>
      </c>
    </row>
    <row r="924" spans="14:20" s="22" customFormat="1" ht="15" hidden="1" customHeight="1" x14ac:dyDescent="0.25">
      <c r="N924" s="22" t="str">
        <f t="shared" si="28"/>
        <v>ubiegam sięMazowieckieLipowiec Kościelny_PL121</v>
      </c>
      <c r="O924" s="22" t="s">
        <v>473</v>
      </c>
      <c r="P924" s="26" t="str">
        <f t="shared" si="27"/>
        <v>Lipowiec Kościelny_PL121</v>
      </c>
      <c r="Q924" s="27" t="s">
        <v>592</v>
      </c>
      <c r="R924" s="27" t="s">
        <v>239</v>
      </c>
      <c r="S924" s="22">
        <v>5</v>
      </c>
      <c r="T924" s="22" t="s">
        <v>63</v>
      </c>
    </row>
    <row r="925" spans="14:20" s="22" customFormat="1" ht="15" hidden="1" customHeight="1" x14ac:dyDescent="0.25">
      <c r="N925" s="22" t="str">
        <f t="shared" si="28"/>
        <v>ubiegam sięMazowieckieLipsko_PL128</v>
      </c>
      <c r="O925" s="22" t="s">
        <v>473</v>
      </c>
      <c r="P925" s="26" t="str">
        <f t="shared" si="27"/>
        <v>Lipsko_PL128</v>
      </c>
      <c r="Q925" s="27" t="s">
        <v>594</v>
      </c>
      <c r="R925" s="27" t="s">
        <v>379</v>
      </c>
      <c r="S925" s="22">
        <v>5</v>
      </c>
      <c r="T925" s="22" t="s">
        <v>63</v>
      </c>
    </row>
    <row r="926" spans="14:20" s="22" customFormat="1" ht="15" hidden="1" customHeight="1" x14ac:dyDescent="0.25">
      <c r="N926" s="22" t="str">
        <f t="shared" si="28"/>
        <v>ubiegam sięMazowieckieLiw_PL122</v>
      </c>
      <c r="O926" s="22" t="s">
        <v>473</v>
      </c>
      <c r="P926" s="26" t="str">
        <f t="shared" si="27"/>
        <v>Liw_PL122</v>
      </c>
      <c r="Q926" s="27" t="s">
        <v>593</v>
      </c>
      <c r="R926" s="27" t="s">
        <v>355</v>
      </c>
      <c r="S926" s="22">
        <v>5</v>
      </c>
      <c r="T926" s="22" t="s">
        <v>63</v>
      </c>
    </row>
    <row r="927" spans="14:20" s="22" customFormat="1" ht="15" hidden="1" customHeight="1" x14ac:dyDescent="0.25">
      <c r="N927" s="22" t="str">
        <f t="shared" si="28"/>
        <v>ubiegam sięMazowieckieLubowidz_PL121</v>
      </c>
      <c r="O927" s="22" t="s">
        <v>473</v>
      </c>
      <c r="P927" s="26" t="str">
        <f t="shared" si="27"/>
        <v>Lubowidz_PL121</v>
      </c>
      <c r="Q927" s="27" t="s">
        <v>592</v>
      </c>
      <c r="R927" s="27" t="s">
        <v>280</v>
      </c>
      <c r="S927" s="22">
        <v>5</v>
      </c>
      <c r="T927" s="22" t="s">
        <v>63</v>
      </c>
    </row>
    <row r="928" spans="14:20" s="22" customFormat="1" ht="15" hidden="1" customHeight="1" x14ac:dyDescent="0.25">
      <c r="N928" s="22" t="str">
        <f t="shared" si="28"/>
        <v>ubiegam sięMazowieckieLutocin_PL121</v>
      </c>
      <c r="O928" s="22" t="s">
        <v>473</v>
      </c>
      <c r="P928" s="26" t="str">
        <f t="shared" si="27"/>
        <v>Lutocin_PL121</v>
      </c>
      <c r="Q928" s="27" t="s">
        <v>592</v>
      </c>
      <c r="R928" s="27" t="s">
        <v>281</v>
      </c>
      <c r="S928" s="22">
        <v>5</v>
      </c>
      <c r="T928" s="22" t="s">
        <v>63</v>
      </c>
    </row>
    <row r="929" spans="14:20" s="22" customFormat="1" ht="15" hidden="1" customHeight="1" x14ac:dyDescent="0.25">
      <c r="N929" s="22" t="str">
        <f t="shared" si="28"/>
        <v>ubiegam sięMazowieckieŁaskarzew_PL129</v>
      </c>
      <c r="O929" s="22" t="s">
        <v>473</v>
      </c>
      <c r="P929" s="26" t="str">
        <f t="shared" si="27"/>
        <v>Łaskarzew_PL129</v>
      </c>
      <c r="Q929" s="27" t="s">
        <v>595</v>
      </c>
      <c r="R929" s="27" t="s">
        <v>412</v>
      </c>
      <c r="S929" s="22">
        <v>5</v>
      </c>
      <c r="T929" s="22" t="s">
        <v>63</v>
      </c>
    </row>
    <row r="930" spans="14:20" s="22" customFormat="1" ht="15" hidden="1" customHeight="1" x14ac:dyDescent="0.25">
      <c r="N930" s="22" t="str">
        <f t="shared" si="28"/>
        <v>ubiegam sięMazowieckieŁaskarzew_PL129</v>
      </c>
      <c r="O930" s="22" t="s">
        <v>473</v>
      </c>
      <c r="P930" s="26" t="str">
        <f t="shared" si="27"/>
        <v>Łaskarzew_PL129</v>
      </c>
      <c r="Q930" s="27" t="s">
        <v>595</v>
      </c>
      <c r="R930" s="27" t="s">
        <v>412</v>
      </c>
      <c r="S930" s="22">
        <v>5</v>
      </c>
      <c r="T930" s="22" t="s">
        <v>63</v>
      </c>
    </row>
    <row r="931" spans="14:20" s="22" customFormat="1" ht="15" hidden="1" customHeight="1" x14ac:dyDescent="0.25">
      <c r="N931" s="22" t="str">
        <f t="shared" si="28"/>
        <v>ubiegam sięMazowieckieŁąck_PL121</v>
      </c>
      <c r="O931" s="22" t="s">
        <v>473</v>
      </c>
      <c r="P931" s="26" t="str">
        <f t="shared" si="27"/>
        <v>Łąck_PL121</v>
      </c>
      <c r="Q931" s="27" t="s">
        <v>592</v>
      </c>
      <c r="R931" s="27" t="s">
        <v>253</v>
      </c>
      <c r="S931" s="22">
        <v>5</v>
      </c>
      <c r="T931" s="22" t="s">
        <v>63</v>
      </c>
    </row>
    <row r="932" spans="14:20" s="22" customFormat="1" ht="15" hidden="1" customHeight="1" x14ac:dyDescent="0.25">
      <c r="N932" s="22" t="str">
        <f t="shared" si="28"/>
        <v>ubiegam sięMazowieckieŁochów_PL122</v>
      </c>
      <c r="O932" s="22" t="s">
        <v>473</v>
      </c>
      <c r="P932" s="26" t="str">
        <f t="shared" si="27"/>
        <v>Łochów_PL122</v>
      </c>
      <c r="Q932" s="27" t="s">
        <v>593</v>
      </c>
      <c r="R932" s="27" t="s">
        <v>356</v>
      </c>
      <c r="S932" s="22">
        <v>5</v>
      </c>
      <c r="T932" s="22" t="s">
        <v>63</v>
      </c>
    </row>
    <row r="933" spans="14:20" s="22" customFormat="1" ht="15" hidden="1" customHeight="1" x14ac:dyDescent="0.25">
      <c r="N933" s="22" t="str">
        <f t="shared" si="28"/>
        <v>ubiegam sięMazowieckieŁosice_PL122</v>
      </c>
      <c r="O933" s="22" t="s">
        <v>473</v>
      </c>
      <c r="P933" s="26" t="str">
        <f t="shared" si="27"/>
        <v>Łosice_PL122</v>
      </c>
      <c r="Q933" s="27" t="s">
        <v>593</v>
      </c>
      <c r="R933" s="27" t="s">
        <v>285</v>
      </c>
      <c r="S933" s="22">
        <v>5</v>
      </c>
      <c r="T933" s="22" t="s">
        <v>63</v>
      </c>
    </row>
    <row r="934" spans="14:20" s="22" customFormat="1" ht="15" hidden="1" customHeight="1" x14ac:dyDescent="0.25">
      <c r="N934" s="22" t="str">
        <f t="shared" si="28"/>
        <v>ubiegam sięMazowieckieŁyse_PL122</v>
      </c>
      <c r="O934" s="22" t="s">
        <v>473</v>
      </c>
      <c r="P934" s="26" t="str">
        <f t="shared" si="27"/>
        <v>Łyse_PL122</v>
      </c>
      <c r="Q934" s="27" t="s">
        <v>593</v>
      </c>
      <c r="R934" s="27" t="s">
        <v>305</v>
      </c>
      <c r="S934" s="22">
        <v>5</v>
      </c>
      <c r="T934" s="22" t="s">
        <v>63</v>
      </c>
    </row>
    <row r="935" spans="14:20" s="22" customFormat="1" ht="15" hidden="1" customHeight="1" x14ac:dyDescent="0.25">
      <c r="N935" s="22" t="str">
        <f t="shared" si="28"/>
        <v>ubiegam sięMazowieckieMaciejowice_PL129</v>
      </c>
      <c r="O935" s="22" t="s">
        <v>473</v>
      </c>
      <c r="P935" s="26" t="str">
        <f t="shared" si="27"/>
        <v>Maciejowice_PL129</v>
      </c>
      <c r="Q935" s="27" t="s">
        <v>595</v>
      </c>
      <c r="R935" s="27" t="s">
        <v>416</v>
      </c>
      <c r="S935" s="22">
        <v>5</v>
      </c>
      <c r="T935" s="22" t="s">
        <v>63</v>
      </c>
    </row>
    <row r="936" spans="14:20" s="22" customFormat="1" ht="15" hidden="1" customHeight="1" x14ac:dyDescent="0.25">
      <c r="N936" s="22" t="str">
        <f t="shared" si="28"/>
        <v>ubiegam sięMazowieckieMagnuszew_PL128</v>
      </c>
      <c r="O936" s="22" t="s">
        <v>473</v>
      </c>
      <c r="P936" s="26" t="str">
        <f t="shared" si="27"/>
        <v>Magnuszew_PL128</v>
      </c>
      <c r="Q936" s="27" t="s">
        <v>594</v>
      </c>
      <c r="R936" s="27" t="s">
        <v>375</v>
      </c>
      <c r="S936" s="22">
        <v>5</v>
      </c>
      <c r="T936" s="22" t="s">
        <v>63</v>
      </c>
    </row>
    <row r="937" spans="14:20" s="22" customFormat="1" ht="15" hidden="1" customHeight="1" x14ac:dyDescent="0.25">
      <c r="N937" s="22" t="str">
        <f t="shared" si="28"/>
        <v>ubiegam sięMazowieckieMała Wieś_PL121</v>
      </c>
      <c r="O937" s="22" t="s">
        <v>473</v>
      </c>
      <c r="P937" s="26" t="str">
        <f t="shared" si="27"/>
        <v>Mała Wieś_PL121</v>
      </c>
      <c r="Q937" s="27" t="s">
        <v>592</v>
      </c>
      <c r="R937" s="27" t="s">
        <v>254</v>
      </c>
      <c r="S937" s="22">
        <v>5</v>
      </c>
      <c r="T937" s="22" t="s">
        <v>63</v>
      </c>
    </row>
    <row r="938" spans="14:20" s="22" customFormat="1" ht="15" hidden="1" customHeight="1" x14ac:dyDescent="0.25">
      <c r="N938" s="22" t="str">
        <f t="shared" si="28"/>
        <v>ubiegam sięMazowieckieMałkinia Górna_PL122</v>
      </c>
      <c r="O938" s="22" t="s">
        <v>473</v>
      </c>
      <c r="P938" s="26" t="str">
        <f t="shared" si="27"/>
        <v>Małkinia Górna_PL122</v>
      </c>
      <c r="Q938" s="27" t="s">
        <v>593</v>
      </c>
      <c r="R938" s="27" t="s">
        <v>313</v>
      </c>
      <c r="S938" s="22">
        <v>5</v>
      </c>
      <c r="T938" s="22" t="s">
        <v>63</v>
      </c>
    </row>
    <row r="939" spans="14:20" s="22" customFormat="1" ht="15" hidden="1" customHeight="1" x14ac:dyDescent="0.25">
      <c r="N939" s="22" t="str">
        <f t="shared" si="28"/>
        <v>ubiegam sięMazowieckieMiastków Kościelny_PL129</v>
      </c>
      <c r="O939" s="22" t="s">
        <v>473</v>
      </c>
      <c r="P939" s="26" t="str">
        <f t="shared" si="27"/>
        <v>Miastków Kościelny_PL129</v>
      </c>
      <c r="Q939" s="27" t="s">
        <v>595</v>
      </c>
      <c r="R939" s="27" t="s">
        <v>417</v>
      </c>
      <c r="S939" s="22">
        <v>5</v>
      </c>
      <c r="T939" s="22" t="s">
        <v>63</v>
      </c>
    </row>
    <row r="940" spans="14:20" s="22" customFormat="1" ht="15" hidden="1" customHeight="1" x14ac:dyDescent="0.25">
      <c r="N940" s="22" t="str">
        <f t="shared" si="28"/>
        <v>ubiegam sięMazowieckieMiedzna_PL122</v>
      </c>
      <c r="O940" s="22" t="s">
        <v>473</v>
      </c>
      <c r="P940" s="26" t="str">
        <f t="shared" si="27"/>
        <v>Miedzna_PL122</v>
      </c>
      <c r="Q940" s="27" t="s">
        <v>593</v>
      </c>
      <c r="R940" s="27" t="s">
        <v>357</v>
      </c>
      <c r="S940" s="22">
        <v>5</v>
      </c>
      <c r="T940" s="22" t="s">
        <v>63</v>
      </c>
    </row>
    <row r="941" spans="14:20" s="22" customFormat="1" ht="15" hidden="1" customHeight="1" x14ac:dyDescent="0.25">
      <c r="N941" s="22" t="str">
        <f t="shared" si="28"/>
        <v>ubiegam sięMazowieckieMirów_PL128</v>
      </c>
      <c r="O941" s="22" t="s">
        <v>473</v>
      </c>
      <c r="P941" s="26" t="str">
        <f t="shared" si="27"/>
        <v>Mirów_PL128</v>
      </c>
      <c r="Q941" s="27" t="s">
        <v>594</v>
      </c>
      <c r="R941" s="27" t="s">
        <v>405</v>
      </c>
      <c r="S941" s="22">
        <v>5</v>
      </c>
      <c r="T941" s="22" t="s">
        <v>63</v>
      </c>
    </row>
    <row r="942" spans="14:20" s="22" customFormat="1" ht="15" hidden="1" customHeight="1" x14ac:dyDescent="0.25">
      <c r="N942" s="22" t="str">
        <f t="shared" si="28"/>
        <v>ubiegam sięMazowieckieMłodzieszyn_PL12A</v>
      </c>
      <c r="O942" s="22" t="s">
        <v>473</v>
      </c>
      <c r="P942" s="26" t="str">
        <f t="shared" si="27"/>
        <v>Młodzieszyn_PL12A</v>
      </c>
      <c r="Q942" s="27" t="s">
        <v>596</v>
      </c>
      <c r="R942" s="27" t="s">
        <v>464</v>
      </c>
      <c r="S942" s="22">
        <v>5</v>
      </c>
      <c r="T942" s="22" t="s">
        <v>63</v>
      </c>
    </row>
    <row r="943" spans="14:20" s="22" customFormat="1" ht="15" hidden="1" customHeight="1" x14ac:dyDescent="0.25">
      <c r="N943" s="22" t="str">
        <f t="shared" si="28"/>
        <v>ubiegam sięMazowieckieMłynarze_PL122</v>
      </c>
      <c r="O943" s="22" t="s">
        <v>473</v>
      </c>
      <c r="P943" s="26" t="str">
        <f t="shared" si="27"/>
        <v>Młynarze_PL122</v>
      </c>
      <c r="Q943" s="27" t="s">
        <v>593</v>
      </c>
      <c r="R943" s="27" t="s">
        <v>293</v>
      </c>
      <c r="S943" s="22">
        <v>5</v>
      </c>
      <c r="T943" s="22" t="s">
        <v>63</v>
      </c>
    </row>
    <row r="944" spans="14:20" s="22" customFormat="1" ht="15" hidden="1" customHeight="1" x14ac:dyDescent="0.25">
      <c r="N944" s="22" t="str">
        <f t="shared" si="28"/>
        <v>ubiegam sięMazowieckieMochowo_PL121</v>
      </c>
      <c r="O944" s="22" t="s">
        <v>473</v>
      </c>
      <c r="P944" s="26" t="str">
        <f t="shared" si="27"/>
        <v>Mochowo_PL121</v>
      </c>
      <c r="Q944" s="27" t="s">
        <v>592</v>
      </c>
      <c r="R944" s="27" t="s">
        <v>273</v>
      </c>
      <c r="S944" s="22">
        <v>5</v>
      </c>
      <c r="T944" s="22" t="s">
        <v>63</v>
      </c>
    </row>
    <row r="945" spans="14:20" s="22" customFormat="1" ht="15" hidden="1" customHeight="1" x14ac:dyDescent="0.25">
      <c r="N945" s="22" t="str">
        <f t="shared" si="28"/>
        <v>ubiegam sięMazowieckieMogielnica_PL12A</v>
      </c>
      <c r="O945" s="22" t="s">
        <v>473</v>
      </c>
      <c r="P945" s="26" t="str">
        <f t="shared" si="27"/>
        <v>Mogielnica_PL12A</v>
      </c>
      <c r="Q945" s="27" t="s">
        <v>596</v>
      </c>
      <c r="R945" s="27" t="s">
        <v>454</v>
      </c>
      <c r="S945" s="22">
        <v>5</v>
      </c>
      <c r="T945" s="22" t="s">
        <v>63</v>
      </c>
    </row>
    <row r="946" spans="14:20" s="22" customFormat="1" ht="15" hidden="1" customHeight="1" x14ac:dyDescent="0.25">
      <c r="N946" s="22" t="str">
        <f t="shared" si="28"/>
        <v>ubiegam sięMazowieckieMokobody_PL122</v>
      </c>
      <c r="O946" s="22" t="s">
        <v>473</v>
      </c>
      <c r="P946" s="26" t="str">
        <f t="shared" si="27"/>
        <v>Mokobody_PL122</v>
      </c>
      <c r="Q946" s="27" t="s">
        <v>593</v>
      </c>
      <c r="R946" s="27" t="s">
        <v>335</v>
      </c>
      <c r="S946" s="22">
        <v>5</v>
      </c>
      <c r="T946" s="22" t="s">
        <v>63</v>
      </c>
    </row>
    <row r="947" spans="14:20" s="22" customFormat="1" ht="15" hidden="1" customHeight="1" x14ac:dyDescent="0.25">
      <c r="N947" s="22" t="str">
        <f t="shared" si="28"/>
        <v>ubiegam sięMazowieckieMordy_PL122</v>
      </c>
      <c r="O947" s="22" t="s">
        <v>473</v>
      </c>
      <c r="P947" s="26" t="str">
        <f t="shared" ref="P947:P1010" si="29">R947&amp;Q947</f>
        <v>Mordy_PL122</v>
      </c>
      <c r="Q947" s="27" t="s">
        <v>593</v>
      </c>
      <c r="R947" s="27" t="s">
        <v>336</v>
      </c>
      <c r="S947" s="22">
        <v>5</v>
      </c>
      <c r="T947" s="22" t="s">
        <v>63</v>
      </c>
    </row>
    <row r="948" spans="14:20" s="22" customFormat="1" ht="15" hidden="1" customHeight="1" x14ac:dyDescent="0.25">
      <c r="N948" s="22" t="str">
        <f t="shared" ref="N948:N1011" si="30">T948&amp;O948&amp;P948</f>
        <v>ubiegam sięMazowieckieMrozy_PL129</v>
      </c>
      <c r="O948" s="22" t="s">
        <v>473</v>
      </c>
      <c r="P948" s="26" t="str">
        <f t="shared" si="29"/>
        <v>Mrozy_PL129</v>
      </c>
      <c r="Q948" s="27" t="s">
        <v>595</v>
      </c>
      <c r="R948" s="27" t="s">
        <v>432</v>
      </c>
      <c r="S948" s="22">
        <v>5</v>
      </c>
      <c r="T948" s="22" t="s">
        <v>63</v>
      </c>
    </row>
    <row r="949" spans="14:20" s="22" customFormat="1" ht="15" hidden="1" customHeight="1" x14ac:dyDescent="0.25">
      <c r="N949" s="22" t="str">
        <f t="shared" si="30"/>
        <v>ubiegam sięMazowieckieMszczonów_PL12A</v>
      </c>
      <c r="O949" s="22" t="s">
        <v>473</v>
      </c>
      <c r="P949" s="26" t="str">
        <f t="shared" si="29"/>
        <v>Mszczonów_PL12A</v>
      </c>
      <c r="Q949" s="27" t="s">
        <v>596</v>
      </c>
      <c r="R949" s="27" t="s">
        <v>470</v>
      </c>
      <c r="S949" s="22">
        <v>5</v>
      </c>
      <c r="T949" s="22" t="s">
        <v>63</v>
      </c>
    </row>
    <row r="950" spans="14:20" s="22" customFormat="1" ht="15" hidden="1" customHeight="1" x14ac:dyDescent="0.25">
      <c r="N950" s="22" t="str">
        <f t="shared" si="30"/>
        <v>ubiegam sięMazowieckieMyszyniec_PL122</v>
      </c>
      <c r="O950" s="22" t="s">
        <v>473</v>
      </c>
      <c r="P950" s="26" t="str">
        <f t="shared" si="29"/>
        <v>Myszyniec_PL122</v>
      </c>
      <c r="Q950" s="27" t="s">
        <v>593</v>
      </c>
      <c r="R950" s="27" t="s">
        <v>306</v>
      </c>
      <c r="S950" s="22">
        <v>5</v>
      </c>
      <c r="T950" s="22" t="s">
        <v>63</v>
      </c>
    </row>
    <row r="951" spans="14:20" s="22" customFormat="1" ht="15" hidden="1" customHeight="1" x14ac:dyDescent="0.25">
      <c r="N951" s="22" t="str">
        <f t="shared" si="30"/>
        <v>ubiegam sięMazowieckieNaruszewo_PL121</v>
      </c>
      <c r="O951" s="22" t="s">
        <v>473</v>
      </c>
      <c r="P951" s="26" t="str">
        <f t="shared" si="29"/>
        <v>Naruszewo_PL121</v>
      </c>
      <c r="Q951" s="27" t="s">
        <v>592</v>
      </c>
      <c r="R951" s="27" t="s">
        <v>267</v>
      </c>
      <c r="S951" s="22">
        <v>5</v>
      </c>
      <c r="T951" s="22" t="s">
        <v>63</v>
      </c>
    </row>
    <row r="952" spans="14:20" s="22" customFormat="1" ht="15" hidden="1" customHeight="1" x14ac:dyDescent="0.25">
      <c r="N952" s="22" t="str">
        <f t="shared" si="30"/>
        <v>ubiegam sięMazowieckieNieporęt_PL129</v>
      </c>
      <c r="O952" s="22" t="s">
        <v>473</v>
      </c>
      <c r="P952" s="26" t="str">
        <f t="shared" si="29"/>
        <v>Nieporęt_PL129</v>
      </c>
      <c r="Q952" s="27" t="s">
        <v>595</v>
      </c>
      <c r="R952" s="27" t="s">
        <v>423</v>
      </c>
      <c r="S952" s="22">
        <v>5</v>
      </c>
      <c r="T952" s="22" t="s">
        <v>63</v>
      </c>
    </row>
    <row r="953" spans="14:20" s="22" customFormat="1" ht="15" hidden="1" customHeight="1" x14ac:dyDescent="0.25">
      <c r="N953" s="22" t="str">
        <f t="shared" si="30"/>
        <v>ubiegam sięMazowieckieNowa Sucha_PL12A</v>
      </c>
      <c r="O953" s="22" t="s">
        <v>473</v>
      </c>
      <c r="P953" s="26" t="str">
        <f t="shared" si="29"/>
        <v>Nowa Sucha_PL12A</v>
      </c>
      <c r="Q953" s="27" t="s">
        <v>596</v>
      </c>
      <c r="R953" s="27" t="s">
        <v>465</v>
      </c>
      <c r="S953" s="22">
        <v>5</v>
      </c>
      <c r="T953" s="22" t="s">
        <v>63</v>
      </c>
    </row>
    <row r="954" spans="14:20" s="22" customFormat="1" ht="15" hidden="1" customHeight="1" x14ac:dyDescent="0.25">
      <c r="N954" s="22" t="str">
        <f t="shared" si="30"/>
        <v>ubiegam sięMazowieckieNowe Miasto nad Pilicą_PL12A</v>
      </c>
      <c r="O954" s="22" t="s">
        <v>473</v>
      </c>
      <c r="P954" s="26" t="str">
        <f t="shared" si="29"/>
        <v>Nowe Miasto nad Pilicą_PL12A</v>
      </c>
      <c r="Q954" s="27" t="s">
        <v>596</v>
      </c>
      <c r="R954" s="27" t="s">
        <v>455</v>
      </c>
      <c r="S954" s="22">
        <v>5</v>
      </c>
      <c r="T954" s="22" t="s">
        <v>63</v>
      </c>
    </row>
    <row r="955" spans="14:20" s="22" customFormat="1" ht="15" hidden="1" customHeight="1" x14ac:dyDescent="0.25">
      <c r="N955" s="22" t="str">
        <f t="shared" si="30"/>
        <v>ubiegam sięMazowieckieNowe Miasto_PL121</v>
      </c>
      <c r="O955" s="22" t="s">
        <v>473</v>
      </c>
      <c r="P955" s="26" t="str">
        <f t="shared" si="29"/>
        <v>Nowe Miasto_PL121</v>
      </c>
      <c r="Q955" s="27" t="s">
        <v>592</v>
      </c>
      <c r="R955" s="27" t="s">
        <v>268</v>
      </c>
      <c r="S955" s="22">
        <v>5</v>
      </c>
      <c r="T955" s="22" t="s">
        <v>63</v>
      </c>
    </row>
    <row r="956" spans="14:20" s="22" customFormat="1" ht="15" hidden="1" customHeight="1" x14ac:dyDescent="0.25">
      <c r="N956" s="22" t="str">
        <f t="shared" si="30"/>
        <v>ubiegam sięMazowieckieNowy Duninów_PL121</v>
      </c>
      <c r="O956" s="22" t="s">
        <v>473</v>
      </c>
      <c r="P956" s="26" t="str">
        <f t="shared" si="29"/>
        <v>Nowy Duninów_PL121</v>
      </c>
      <c r="Q956" s="27" t="s">
        <v>592</v>
      </c>
      <c r="R956" s="27" t="s">
        <v>255</v>
      </c>
      <c r="S956" s="22">
        <v>5</v>
      </c>
      <c r="T956" s="22" t="s">
        <v>63</v>
      </c>
    </row>
    <row r="957" spans="14:20" s="22" customFormat="1" ht="15" hidden="1" customHeight="1" x14ac:dyDescent="0.25">
      <c r="N957" s="22" t="str">
        <f t="shared" si="30"/>
        <v>ubiegam sięMazowieckieNur_PL122</v>
      </c>
      <c r="O957" s="22" t="s">
        <v>473</v>
      </c>
      <c r="P957" s="26" t="str">
        <f t="shared" si="29"/>
        <v>Nur_PL122</v>
      </c>
      <c r="Q957" s="27" t="s">
        <v>593</v>
      </c>
      <c r="R957" s="27" t="s">
        <v>314</v>
      </c>
      <c r="S957" s="22">
        <v>5</v>
      </c>
      <c r="T957" s="22" t="s">
        <v>63</v>
      </c>
    </row>
    <row r="958" spans="14:20" s="22" customFormat="1" ht="15" hidden="1" customHeight="1" x14ac:dyDescent="0.25">
      <c r="N958" s="22" t="str">
        <f t="shared" si="30"/>
        <v>ubiegam sięMazowieckieObryte_PL122</v>
      </c>
      <c r="O958" s="22" t="s">
        <v>473</v>
      </c>
      <c r="P958" s="26" t="str">
        <f t="shared" si="29"/>
        <v>Obryte_PL122</v>
      </c>
      <c r="Q958" s="27" t="s">
        <v>593</v>
      </c>
      <c r="R958" s="27" t="s">
        <v>327</v>
      </c>
      <c r="S958" s="22">
        <v>5</v>
      </c>
      <c r="T958" s="22" t="s">
        <v>63</v>
      </c>
    </row>
    <row r="959" spans="14:20" s="22" customFormat="1" ht="15" hidden="1" customHeight="1" x14ac:dyDescent="0.25">
      <c r="N959" s="22" t="str">
        <f t="shared" si="30"/>
        <v>ubiegam sięMazowieckieOdrzywół_PL128</v>
      </c>
      <c r="O959" s="22" t="s">
        <v>473</v>
      </c>
      <c r="P959" s="26" t="str">
        <f t="shared" si="29"/>
        <v>Odrzywół_PL128</v>
      </c>
      <c r="Q959" s="27" t="s">
        <v>594</v>
      </c>
      <c r="R959" s="27" t="s">
        <v>386</v>
      </c>
      <c r="S959" s="22">
        <v>5</v>
      </c>
      <c r="T959" s="22" t="s">
        <v>63</v>
      </c>
    </row>
    <row r="960" spans="14:20" s="22" customFormat="1" ht="15" hidden="1" customHeight="1" x14ac:dyDescent="0.25">
      <c r="N960" s="22" t="str">
        <f t="shared" si="30"/>
        <v>ubiegam sięMazowieckieOjrzeń_PL121</v>
      </c>
      <c r="O960" s="22" t="s">
        <v>473</v>
      </c>
      <c r="P960" s="26" t="str">
        <f t="shared" si="29"/>
        <v>Ojrzeń_PL121</v>
      </c>
      <c r="Q960" s="27" t="s">
        <v>592</v>
      </c>
      <c r="R960" s="27" t="s">
        <v>230</v>
      </c>
      <c r="S960" s="22">
        <v>5</v>
      </c>
      <c r="T960" s="22" t="s">
        <v>63</v>
      </c>
    </row>
    <row r="961" spans="14:20" s="22" customFormat="1" ht="15" hidden="1" customHeight="1" x14ac:dyDescent="0.25">
      <c r="N961" s="22" t="str">
        <f t="shared" si="30"/>
        <v>ubiegam sięMazowieckieOlszanka_PL122</v>
      </c>
      <c r="O961" s="22" t="s">
        <v>473</v>
      </c>
      <c r="P961" s="26" t="str">
        <f t="shared" si="29"/>
        <v>Olszanka_PL122</v>
      </c>
      <c r="Q961" s="27" t="s">
        <v>593</v>
      </c>
      <c r="R961" s="27" t="s">
        <v>286</v>
      </c>
      <c r="S961" s="22">
        <v>5</v>
      </c>
      <c r="T961" s="22" t="s">
        <v>63</v>
      </c>
    </row>
    <row r="962" spans="14:20" s="22" customFormat="1" ht="15" hidden="1" customHeight="1" x14ac:dyDescent="0.25">
      <c r="N962" s="22" t="str">
        <f t="shared" si="30"/>
        <v>ubiegam sięMazowieckieOlszewo-Borki_PL122</v>
      </c>
      <c r="O962" s="22" t="s">
        <v>473</v>
      </c>
      <c r="P962" s="26" t="str">
        <f t="shared" si="29"/>
        <v>Olszewo-Borki_PL122</v>
      </c>
      <c r="Q962" s="27" t="s">
        <v>593</v>
      </c>
      <c r="R962" s="27" t="s">
        <v>307</v>
      </c>
      <c r="S962" s="22">
        <v>5</v>
      </c>
      <c r="T962" s="22" t="s">
        <v>63</v>
      </c>
    </row>
    <row r="963" spans="14:20" s="22" customFormat="1" ht="15" hidden="1" customHeight="1" x14ac:dyDescent="0.25">
      <c r="N963" s="22" t="str">
        <f t="shared" si="30"/>
        <v>ubiegam sięMazowieckieOpinogóra Górna_PL121</v>
      </c>
      <c r="O963" s="22" t="s">
        <v>473</v>
      </c>
      <c r="P963" s="26" t="str">
        <f t="shared" si="29"/>
        <v>Opinogóra Górna_PL121</v>
      </c>
      <c r="Q963" s="27" t="s">
        <v>592</v>
      </c>
      <c r="R963" s="27" t="s">
        <v>231</v>
      </c>
      <c r="S963" s="22">
        <v>5</v>
      </c>
      <c r="T963" s="22" t="s">
        <v>63</v>
      </c>
    </row>
    <row r="964" spans="14:20" s="22" customFormat="1" ht="15" hidden="1" customHeight="1" x14ac:dyDescent="0.25">
      <c r="N964" s="22" t="str">
        <f t="shared" si="30"/>
        <v>ubiegam sięMazowieckieOrońsko_PL128</v>
      </c>
      <c r="O964" s="22" t="s">
        <v>473</v>
      </c>
      <c r="P964" s="26" t="str">
        <f t="shared" si="29"/>
        <v>Orońsko_PL128</v>
      </c>
      <c r="Q964" s="27" t="s">
        <v>594</v>
      </c>
      <c r="R964" s="27" t="s">
        <v>406</v>
      </c>
      <c r="S964" s="22">
        <v>5</v>
      </c>
      <c r="T964" s="22" t="s">
        <v>63</v>
      </c>
    </row>
    <row r="965" spans="14:20" s="22" customFormat="1" ht="15" hidden="1" customHeight="1" x14ac:dyDescent="0.25">
      <c r="N965" s="22" t="str">
        <f t="shared" si="30"/>
        <v>ubiegam sięMazowieckieOsieck_PL129</v>
      </c>
      <c r="O965" s="22" t="s">
        <v>473</v>
      </c>
      <c r="P965" s="26" t="str">
        <f t="shared" si="29"/>
        <v>Osieck_PL129</v>
      </c>
      <c r="Q965" s="27" t="s">
        <v>595</v>
      </c>
      <c r="R965" s="27" t="s">
        <v>439</v>
      </c>
      <c r="S965" s="22">
        <v>5</v>
      </c>
      <c r="T965" s="22" t="s">
        <v>63</v>
      </c>
    </row>
    <row r="966" spans="14:20" s="22" customFormat="1" ht="15" hidden="1" customHeight="1" x14ac:dyDescent="0.25">
      <c r="N966" s="22" t="str">
        <f t="shared" si="30"/>
        <v>ubiegam sięMazowieckieOstrów Mazowiecka_PL122</v>
      </c>
      <c r="O966" s="22" t="s">
        <v>473</v>
      </c>
      <c r="P966" s="26" t="str">
        <f t="shared" si="29"/>
        <v>Ostrów Mazowiecka_PL122</v>
      </c>
      <c r="Q966" s="27" t="s">
        <v>593</v>
      </c>
      <c r="R966" s="27" t="s">
        <v>315</v>
      </c>
      <c r="S966" s="22">
        <v>5</v>
      </c>
      <c r="T966" s="22" t="s">
        <v>63</v>
      </c>
    </row>
    <row r="967" spans="14:20" s="22" customFormat="1" ht="15" hidden="1" customHeight="1" x14ac:dyDescent="0.25">
      <c r="N967" s="22" t="str">
        <f t="shared" si="30"/>
        <v>ubiegam sięMazowieckiePacyna_PL121</v>
      </c>
      <c r="O967" s="22" t="s">
        <v>473</v>
      </c>
      <c r="P967" s="26" t="str">
        <f t="shared" si="29"/>
        <v>Pacyna_PL121</v>
      </c>
      <c r="Q967" s="27" t="s">
        <v>592</v>
      </c>
      <c r="R967" s="27" t="s">
        <v>235</v>
      </c>
      <c r="S967" s="22">
        <v>5</v>
      </c>
      <c r="T967" s="22" t="s">
        <v>63</v>
      </c>
    </row>
    <row r="968" spans="14:20" s="22" customFormat="1" ht="15" hidden="1" customHeight="1" x14ac:dyDescent="0.25">
      <c r="N968" s="22" t="str">
        <f t="shared" si="30"/>
        <v>ubiegam sięMazowieckiePaprotnia_PL122</v>
      </c>
      <c r="O968" s="22" t="s">
        <v>473</v>
      </c>
      <c r="P968" s="26" t="str">
        <f t="shared" si="29"/>
        <v>Paprotnia_PL122</v>
      </c>
      <c r="Q968" s="27" t="s">
        <v>593</v>
      </c>
      <c r="R968" s="27" t="s">
        <v>337</v>
      </c>
      <c r="S968" s="22">
        <v>5</v>
      </c>
      <c r="T968" s="22" t="s">
        <v>63</v>
      </c>
    </row>
    <row r="969" spans="14:20" s="22" customFormat="1" ht="15" hidden="1" customHeight="1" x14ac:dyDescent="0.25">
      <c r="N969" s="22" t="str">
        <f t="shared" si="30"/>
        <v>ubiegam sięMazowieckieParysów_PL129</v>
      </c>
      <c r="O969" s="22" t="s">
        <v>473</v>
      </c>
      <c r="P969" s="26" t="str">
        <f t="shared" si="29"/>
        <v>Parysów_PL129</v>
      </c>
      <c r="Q969" s="27" t="s">
        <v>595</v>
      </c>
      <c r="R969" s="27" t="s">
        <v>418</v>
      </c>
      <c r="S969" s="22">
        <v>5</v>
      </c>
      <c r="T969" s="22" t="s">
        <v>63</v>
      </c>
    </row>
    <row r="970" spans="14:20" s="22" customFormat="1" ht="15" hidden="1" customHeight="1" x14ac:dyDescent="0.25">
      <c r="N970" s="22" t="str">
        <f t="shared" si="30"/>
        <v>ubiegam sięMazowieckiePionki_PL128</v>
      </c>
      <c r="O970" s="22" t="s">
        <v>473</v>
      </c>
      <c r="P970" s="26" t="str">
        <f t="shared" si="29"/>
        <v>Pionki_PL128</v>
      </c>
      <c r="Q970" s="27" t="s">
        <v>594</v>
      </c>
      <c r="R970" s="27" t="s">
        <v>397</v>
      </c>
      <c r="S970" s="22">
        <v>5</v>
      </c>
      <c r="T970" s="22" t="s">
        <v>63</v>
      </c>
    </row>
    <row r="971" spans="14:20" s="22" customFormat="1" ht="15" hidden="1" customHeight="1" x14ac:dyDescent="0.25">
      <c r="N971" s="22" t="str">
        <f t="shared" si="30"/>
        <v>ubiegam sięMazowieckiePlaterów_PL122</v>
      </c>
      <c r="O971" s="22" t="s">
        <v>473</v>
      </c>
      <c r="P971" s="26" t="str">
        <f t="shared" si="29"/>
        <v>Platerów_PL122</v>
      </c>
      <c r="Q971" s="27" t="s">
        <v>593</v>
      </c>
      <c r="R971" s="27" t="s">
        <v>287</v>
      </c>
      <c r="S971" s="22">
        <v>5</v>
      </c>
      <c r="T971" s="22" t="s">
        <v>63</v>
      </c>
    </row>
    <row r="972" spans="14:20" s="22" customFormat="1" ht="15" hidden="1" customHeight="1" x14ac:dyDescent="0.25">
      <c r="N972" s="22" t="str">
        <f t="shared" si="30"/>
        <v>ubiegam sięMazowieckiePłoniawy-Bramura_PL122</v>
      </c>
      <c r="O972" s="22" t="s">
        <v>473</v>
      </c>
      <c r="P972" s="26" t="str">
        <f t="shared" si="29"/>
        <v>Płoniawy-Bramura_PL122</v>
      </c>
      <c r="Q972" s="27" t="s">
        <v>593</v>
      </c>
      <c r="R972" s="27" t="s">
        <v>294</v>
      </c>
      <c r="S972" s="22">
        <v>5</v>
      </c>
      <c r="T972" s="22" t="s">
        <v>63</v>
      </c>
    </row>
    <row r="973" spans="14:20" s="22" customFormat="1" ht="15" hidden="1" customHeight="1" x14ac:dyDescent="0.25">
      <c r="N973" s="22" t="str">
        <f t="shared" si="30"/>
        <v>ubiegam sięMazowieckiePłońsk_PL121</v>
      </c>
      <c r="O973" s="22" t="s">
        <v>473</v>
      </c>
      <c r="P973" s="26" t="str">
        <f t="shared" si="29"/>
        <v>Płońsk_PL121</v>
      </c>
      <c r="Q973" s="27" t="s">
        <v>592</v>
      </c>
      <c r="R973" s="27" t="s">
        <v>269</v>
      </c>
      <c r="S973" s="22">
        <v>5</v>
      </c>
      <c r="T973" s="22" t="s">
        <v>63</v>
      </c>
    </row>
    <row r="974" spans="14:20" s="22" customFormat="1" ht="15" hidden="1" customHeight="1" x14ac:dyDescent="0.25">
      <c r="N974" s="22" t="str">
        <f t="shared" si="30"/>
        <v>ubiegam sięMazowieckiePniewy_PL12A</v>
      </c>
      <c r="O974" s="22" t="s">
        <v>473</v>
      </c>
      <c r="P974" s="26" t="str">
        <f t="shared" si="29"/>
        <v>Pniewy_PL12A</v>
      </c>
      <c r="Q974" s="27" t="s">
        <v>596</v>
      </c>
      <c r="R974" s="27" t="s">
        <v>456</v>
      </c>
      <c r="S974" s="22">
        <v>5</v>
      </c>
      <c r="T974" s="22" t="s">
        <v>63</v>
      </c>
    </row>
    <row r="975" spans="14:20" s="22" customFormat="1" ht="15" hidden="1" customHeight="1" x14ac:dyDescent="0.25">
      <c r="N975" s="22" t="str">
        <f t="shared" si="30"/>
        <v>ubiegam sięMazowieckiePokrzywnica_PL122</v>
      </c>
      <c r="O975" s="22" t="s">
        <v>473</v>
      </c>
      <c r="P975" s="26" t="str">
        <f t="shared" si="29"/>
        <v>Pokrzywnica_PL122</v>
      </c>
      <c r="Q975" s="27" t="s">
        <v>593</v>
      </c>
      <c r="R975" s="27" t="s">
        <v>328</v>
      </c>
      <c r="S975" s="22">
        <v>5</v>
      </c>
      <c r="T975" s="22" t="s">
        <v>63</v>
      </c>
    </row>
    <row r="976" spans="14:20" s="22" customFormat="1" ht="15" hidden="1" customHeight="1" x14ac:dyDescent="0.25">
      <c r="N976" s="22" t="str">
        <f t="shared" si="30"/>
        <v>ubiegam sięMazowieckiePoliczna_PL128</v>
      </c>
      <c r="O976" s="22" t="s">
        <v>473</v>
      </c>
      <c r="P976" s="26" t="str">
        <f t="shared" si="29"/>
        <v>Policzna_PL128</v>
      </c>
      <c r="Q976" s="27" t="s">
        <v>594</v>
      </c>
      <c r="R976" s="27" t="s">
        <v>408</v>
      </c>
      <c r="S976" s="22">
        <v>5</v>
      </c>
      <c r="T976" s="22" t="s">
        <v>63</v>
      </c>
    </row>
    <row r="977" spans="14:20" s="22" customFormat="1" ht="15" hidden="1" customHeight="1" x14ac:dyDescent="0.25">
      <c r="N977" s="22" t="str">
        <f t="shared" si="30"/>
        <v>ubiegam sięMazowieckiePoświętne_PL129</v>
      </c>
      <c r="O977" s="22" t="s">
        <v>473</v>
      </c>
      <c r="P977" s="26" t="str">
        <f t="shared" si="29"/>
        <v>Poświętne_PL129</v>
      </c>
      <c r="Q977" s="27" t="s">
        <v>595</v>
      </c>
      <c r="R977" s="27" t="s">
        <v>102</v>
      </c>
      <c r="S977" s="22">
        <v>5</v>
      </c>
      <c r="T977" s="22" t="s">
        <v>63</v>
      </c>
    </row>
    <row r="978" spans="14:20" s="22" customFormat="1" ht="15" hidden="1" customHeight="1" x14ac:dyDescent="0.25">
      <c r="N978" s="22" t="str">
        <f t="shared" si="30"/>
        <v>ubiegam sięMazowieckiePotworów_PL128</v>
      </c>
      <c r="O978" s="22" t="s">
        <v>473</v>
      </c>
      <c r="P978" s="26" t="str">
        <f t="shared" si="29"/>
        <v>Potworów_PL128</v>
      </c>
      <c r="Q978" s="27" t="s">
        <v>594</v>
      </c>
      <c r="R978" s="27" t="s">
        <v>387</v>
      </c>
      <c r="S978" s="22">
        <v>5</v>
      </c>
      <c r="T978" s="22" t="s">
        <v>63</v>
      </c>
    </row>
    <row r="979" spans="14:20" s="22" customFormat="1" ht="15" hidden="1" customHeight="1" x14ac:dyDescent="0.25">
      <c r="N979" s="22" t="str">
        <f t="shared" si="30"/>
        <v>ubiegam sięMazowieckiePrażmów_PL12A</v>
      </c>
      <c r="O979" s="22" t="s">
        <v>473</v>
      </c>
      <c r="P979" s="26" t="str">
        <f t="shared" si="29"/>
        <v>Prażmów_PL12A</v>
      </c>
      <c r="Q979" s="27" t="s">
        <v>596</v>
      </c>
      <c r="R979" s="27" t="s">
        <v>460</v>
      </c>
      <c r="S979" s="22">
        <v>5</v>
      </c>
      <c r="T979" s="22" t="s">
        <v>63</v>
      </c>
    </row>
    <row r="980" spans="14:20" s="22" customFormat="1" ht="15" hidden="1" customHeight="1" x14ac:dyDescent="0.25">
      <c r="N980" s="22" t="str">
        <f t="shared" si="30"/>
        <v>ubiegam sięMazowieckiePromna_PL128</v>
      </c>
      <c r="O980" s="22" t="s">
        <v>473</v>
      </c>
      <c r="P980" s="26" t="str">
        <f t="shared" si="29"/>
        <v>Promna_PL128</v>
      </c>
      <c r="Q980" s="27" t="s">
        <v>594</v>
      </c>
      <c r="R980" s="27" t="s">
        <v>367</v>
      </c>
      <c r="S980" s="22">
        <v>5</v>
      </c>
      <c r="T980" s="22" t="s">
        <v>63</v>
      </c>
    </row>
    <row r="981" spans="14:20" s="22" customFormat="1" ht="15" hidden="1" customHeight="1" x14ac:dyDescent="0.25">
      <c r="N981" s="22" t="str">
        <f t="shared" si="30"/>
        <v>ubiegam sięMazowieckiePrzasnysz_PL122</v>
      </c>
      <c r="O981" s="22" t="s">
        <v>473</v>
      </c>
      <c r="P981" s="26" t="str">
        <f t="shared" si="29"/>
        <v>Przasnysz_PL122</v>
      </c>
      <c r="Q981" s="27" t="s">
        <v>593</v>
      </c>
      <c r="R981" s="27" t="s">
        <v>325</v>
      </c>
      <c r="S981" s="22">
        <v>5</v>
      </c>
      <c r="T981" s="22" t="s">
        <v>63</v>
      </c>
    </row>
    <row r="982" spans="14:20" s="22" customFormat="1" ht="15" hidden="1" customHeight="1" x14ac:dyDescent="0.25">
      <c r="N982" s="22" t="str">
        <f t="shared" si="30"/>
        <v>ubiegam sięMazowieckiePrzesmyki_PL122</v>
      </c>
      <c r="O982" s="22" t="s">
        <v>473</v>
      </c>
      <c r="P982" s="26" t="str">
        <f t="shared" si="29"/>
        <v>Przesmyki_PL122</v>
      </c>
      <c r="Q982" s="27" t="s">
        <v>593</v>
      </c>
      <c r="R982" s="27" t="s">
        <v>338</v>
      </c>
      <c r="S982" s="22">
        <v>5</v>
      </c>
      <c r="T982" s="22" t="s">
        <v>63</v>
      </c>
    </row>
    <row r="983" spans="14:20" s="22" customFormat="1" ht="15" hidden="1" customHeight="1" x14ac:dyDescent="0.25">
      <c r="N983" s="22" t="str">
        <f t="shared" si="30"/>
        <v>ubiegam sięMazowieckiePrzyłęk_PL128</v>
      </c>
      <c r="O983" s="22" t="s">
        <v>473</v>
      </c>
      <c r="P983" s="26" t="str">
        <f t="shared" si="29"/>
        <v>Przyłęk_PL128</v>
      </c>
      <c r="Q983" s="27" t="s">
        <v>594</v>
      </c>
      <c r="R983" s="27" t="s">
        <v>409</v>
      </c>
      <c r="S983" s="22">
        <v>5</v>
      </c>
      <c r="T983" s="22" t="s">
        <v>63</v>
      </c>
    </row>
    <row r="984" spans="14:20" s="22" customFormat="1" ht="15" hidden="1" customHeight="1" x14ac:dyDescent="0.25">
      <c r="N984" s="22" t="str">
        <f t="shared" si="30"/>
        <v>ubiegam sięMazowieckiePrzysucha_PL128</v>
      </c>
      <c r="O984" s="22" t="s">
        <v>473</v>
      </c>
      <c r="P984" s="26" t="str">
        <f t="shared" si="29"/>
        <v>Przysucha_PL128</v>
      </c>
      <c r="Q984" s="27" t="s">
        <v>594</v>
      </c>
      <c r="R984" s="27" t="s">
        <v>388</v>
      </c>
      <c r="S984" s="22">
        <v>5</v>
      </c>
      <c r="T984" s="22" t="s">
        <v>63</v>
      </c>
    </row>
    <row r="985" spans="14:20" s="22" customFormat="1" ht="15" hidden="1" customHeight="1" x14ac:dyDescent="0.25">
      <c r="N985" s="22" t="str">
        <f t="shared" si="30"/>
        <v>ubiegam sięMazowieckiePrzytyk_PL128</v>
      </c>
      <c r="O985" s="22" t="s">
        <v>473</v>
      </c>
      <c r="P985" s="26" t="str">
        <f t="shared" si="29"/>
        <v>Przytyk_PL128</v>
      </c>
      <c r="Q985" s="27" t="s">
        <v>594</v>
      </c>
      <c r="R985" s="27" t="s">
        <v>398</v>
      </c>
      <c r="S985" s="22">
        <v>5</v>
      </c>
      <c r="T985" s="22" t="s">
        <v>63</v>
      </c>
    </row>
    <row r="986" spans="14:20" s="22" customFormat="1" ht="15" hidden="1" customHeight="1" x14ac:dyDescent="0.25">
      <c r="N986" s="22" t="str">
        <f t="shared" si="30"/>
        <v>ubiegam sięMazowieckiePuszcza Mariańska_PL12A</v>
      </c>
      <c r="O986" s="22" t="s">
        <v>473</v>
      </c>
      <c r="P986" s="26" t="str">
        <f t="shared" si="29"/>
        <v>Puszcza Mariańska_PL12A</v>
      </c>
      <c r="Q986" s="27" t="s">
        <v>596</v>
      </c>
      <c r="R986" s="27" t="s">
        <v>471</v>
      </c>
      <c r="S986" s="22">
        <v>5</v>
      </c>
      <c r="T986" s="22" t="s">
        <v>63</v>
      </c>
    </row>
    <row r="987" spans="14:20" s="22" customFormat="1" ht="15" hidden="1" customHeight="1" x14ac:dyDescent="0.25">
      <c r="N987" s="22" t="str">
        <f t="shared" si="30"/>
        <v>ubiegam sięMazowieckieRaciąż_PL121</v>
      </c>
      <c r="O987" s="22" t="s">
        <v>473</v>
      </c>
      <c r="P987" s="26" t="str">
        <f t="shared" si="29"/>
        <v>Raciąż_PL121</v>
      </c>
      <c r="Q987" s="27" t="s">
        <v>592</v>
      </c>
      <c r="R987" s="27" t="s">
        <v>262</v>
      </c>
      <c r="S987" s="22">
        <v>5</v>
      </c>
      <c r="T987" s="22" t="s">
        <v>63</v>
      </c>
    </row>
    <row r="988" spans="14:20" s="22" customFormat="1" ht="15" hidden="1" customHeight="1" x14ac:dyDescent="0.25">
      <c r="N988" s="22" t="str">
        <f t="shared" si="30"/>
        <v>ubiegam sięMazowieckieRaciąż_PL121</v>
      </c>
      <c r="O988" s="22" t="s">
        <v>473</v>
      </c>
      <c r="P988" s="26" t="str">
        <f t="shared" si="29"/>
        <v>Raciąż_PL121</v>
      </c>
      <c r="Q988" s="27" t="s">
        <v>592</v>
      </c>
      <c r="R988" s="27" t="s">
        <v>262</v>
      </c>
      <c r="S988" s="22">
        <v>5</v>
      </c>
      <c r="T988" s="22" t="s">
        <v>63</v>
      </c>
    </row>
    <row r="989" spans="14:20" s="22" customFormat="1" ht="15" hidden="1" customHeight="1" x14ac:dyDescent="0.25">
      <c r="N989" s="22" t="str">
        <f t="shared" si="30"/>
        <v>ubiegam sięMazowieckieRadzanowo_PL121</v>
      </c>
      <c r="O989" s="22" t="s">
        <v>473</v>
      </c>
      <c r="P989" s="26" t="str">
        <f t="shared" si="29"/>
        <v>Radzanowo_PL121</v>
      </c>
      <c r="Q989" s="27" t="s">
        <v>592</v>
      </c>
      <c r="R989" s="27" t="s">
        <v>256</v>
      </c>
      <c r="S989" s="22">
        <v>5</v>
      </c>
      <c r="T989" s="22" t="s">
        <v>63</v>
      </c>
    </row>
    <row r="990" spans="14:20" s="22" customFormat="1" ht="15" hidden="1" customHeight="1" x14ac:dyDescent="0.25">
      <c r="N990" s="22" t="str">
        <f t="shared" si="30"/>
        <v>ubiegam sięMazowieckieRadzanów_PL121</v>
      </c>
      <c r="O990" s="22" t="s">
        <v>473</v>
      </c>
      <c r="P990" s="26" t="str">
        <f t="shared" si="29"/>
        <v>Radzanów_PL121</v>
      </c>
      <c r="Q990" s="27" t="s">
        <v>592</v>
      </c>
      <c r="R990" s="27" t="s">
        <v>240</v>
      </c>
      <c r="S990" s="22">
        <v>5</v>
      </c>
      <c r="T990" s="22" t="s">
        <v>63</v>
      </c>
    </row>
    <row r="991" spans="14:20" s="22" customFormat="1" ht="15" hidden="1" customHeight="1" x14ac:dyDescent="0.25">
      <c r="N991" s="22" t="str">
        <f t="shared" si="30"/>
        <v>ubiegam sięMazowieckieRadzanów_PL128</v>
      </c>
      <c r="O991" s="22" t="s">
        <v>473</v>
      </c>
      <c r="P991" s="26" t="str">
        <f t="shared" si="29"/>
        <v>Radzanów_PL128</v>
      </c>
      <c r="Q991" s="27" t="s">
        <v>594</v>
      </c>
      <c r="R991" s="27" t="s">
        <v>240</v>
      </c>
      <c r="S991" s="22">
        <v>5</v>
      </c>
      <c r="T991" s="22" t="s">
        <v>63</v>
      </c>
    </row>
    <row r="992" spans="14:20" s="22" customFormat="1" ht="15" hidden="1" customHeight="1" x14ac:dyDescent="0.25">
      <c r="N992" s="22" t="str">
        <f t="shared" si="30"/>
        <v>ubiegam sięMazowieckieRadziejowice_PL12A</v>
      </c>
      <c r="O992" s="22" t="s">
        <v>473</v>
      </c>
      <c r="P992" s="26" t="str">
        <f t="shared" si="29"/>
        <v>Radziejowice_PL12A</v>
      </c>
      <c r="Q992" s="27" t="s">
        <v>596</v>
      </c>
      <c r="R992" s="27" t="s">
        <v>472</v>
      </c>
      <c r="S992" s="22">
        <v>5</v>
      </c>
      <c r="T992" s="22" t="s">
        <v>63</v>
      </c>
    </row>
    <row r="993" spans="14:20" s="22" customFormat="1" ht="15" hidden="1" customHeight="1" x14ac:dyDescent="0.25">
      <c r="N993" s="22" t="str">
        <f t="shared" si="30"/>
        <v>ubiegam sięMazowieckieRegimin_PL121</v>
      </c>
      <c r="O993" s="22" t="s">
        <v>473</v>
      </c>
      <c r="P993" s="26" t="str">
        <f t="shared" si="29"/>
        <v>Regimin_PL121</v>
      </c>
      <c r="Q993" s="27" t="s">
        <v>592</v>
      </c>
      <c r="R993" s="27" t="s">
        <v>232</v>
      </c>
      <c r="S993" s="22">
        <v>5</v>
      </c>
      <c r="T993" s="22" t="s">
        <v>63</v>
      </c>
    </row>
    <row r="994" spans="14:20" s="22" customFormat="1" ht="15" hidden="1" customHeight="1" x14ac:dyDescent="0.25">
      <c r="N994" s="22" t="str">
        <f t="shared" si="30"/>
        <v>ubiegam sięMazowieckieRepki_PL122</v>
      </c>
      <c r="O994" s="22" t="s">
        <v>473</v>
      </c>
      <c r="P994" s="26" t="str">
        <f t="shared" si="29"/>
        <v>Repki_PL122</v>
      </c>
      <c r="Q994" s="27" t="s">
        <v>593</v>
      </c>
      <c r="R994" s="27" t="s">
        <v>349</v>
      </c>
      <c r="S994" s="22">
        <v>5</v>
      </c>
      <c r="T994" s="22" t="s">
        <v>63</v>
      </c>
    </row>
    <row r="995" spans="14:20" s="22" customFormat="1" ht="15" hidden="1" customHeight="1" x14ac:dyDescent="0.25">
      <c r="N995" s="22" t="str">
        <f t="shared" si="30"/>
        <v>ubiegam sięMazowieckieRościszewo_PL121</v>
      </c>
      <c r="O995" s="22" t="s">
        <v>473</v>
      </c>
      <c r="P995" s="26" t="str">
        <f t="shared" si="29"/>
        <v>Rościszewo_PL121</v>
      </c>
      <c r="Q995" s="27" t="s">
        <v>592</v>
      </c>
      <c r="R995" s="27" t="s">
        <v>274</v>
      </c>
      <c r="S995" s="22">
        <v>5</v>
      </c>
      <c r="T995" s="22" t="s">
        <v>63</v>
      </c>
    </row>
    <row r="996" spans="14:20" s="22" customFormat="1" ht="15" hidden="1" customHeight="1" x14ac:dyDescent="0.25">
      <c r="N996" s="22" t="str">
        <f t="shared" si="30"/>
        <v>ubiegam sięMazowieckieRóżan_PL122</v>
      </c>
      <c r="O996" s="22" t="s">
        <v>473</v>
      </c>
      <c r="P996" s="26" t="str">
        <f t="shared" si="29"/>
        <v>Różan_PL122</v>
      </c>
      <c r="Q996" s="27" t="s">
        <v>593</v>
      </c>
      <c r="R996" s="27" t="s">
        <v>295</v>
      </c>
      <c r="S996" s="22">
        <v>5</v>
      </c>
      <c r="T996" s="22" t="s">
        <v>63</v>
      </c>
    </row>
    <row r="997" spans="14:20" s="22" customFormat="1" ht="15" hidden="1" customHeight="1" x14ac:dyDescent="0.25">
      <c r="N997" s="22" t="str">
        <f t="shared" si="30"/>
        <v>ubiegam sięMazowieckieRusinów_PL128</v>
      </c>
      <c r="O997" s="22" t="s">
        <v>473</v>
      </c>
      <c r="P997" s="26" t="str">
        <f t="shared" si="29"/>
        <v>Rusinów_PL128</v>
      </c>
      <c r="Q997" s="27" t="s">
        <v>594</v>
      </c>
      <c r="R997" s="27" t="s">
        <v>389</v>
      </c>
      <c r="S997" s="22">
        <v>5</v>
      </c>
      <c r="T997" s="22" t="s">
        <v>63</v>
      </c>
    </row>
    <row r="998" spans="14:20" s="22" customFormat="1" ht="15" hidden="1" customHeight="1" x14ac:dyDescent="0.25">
      <c r="N998" s="22" t="str">
        <f t="shared" si="30"/>
        <v>ubiegam sięMazowieckieRybno_PL12A</v>
      </c>
      <c r="O998" s="22" t="s">
        <v>473</v>
      </c>
      <c r="P998" s="26" t="str">
        <f t="shared" si="29"/>
        <v>Rybno_PL12A</v>
      </c>
      <c r="Q998" s="27" t="s">
        <v>596</v>
      </c>
      <c r="R998" s="27" t="s">
        <v>466</v>
      </c>
      <c r="S998" s="22">
        <v>5</v>
      </c>
      <c r="T998" s="22" t="s">
        <v>63</v>
      </c>
    </row>
    <row r="999" spans="14:20" s="22" customFormat="1" ht="15" hidden="1" customHeight="1" x14ac:dyDescent="0.25">
      <c r="N999" s="22" t="str">
        <f t="shared" si="30"/>
        <v>ubiegam sięMazowieckieRząśnik_PL122</v>
      </c>
      <c r="O999" s="22" t="s">
        <v>473</v>
      </c>
      <c r="P999" s="26" t="str">
        <f t="shared" si="29"/>
        <v>Rząśnik_PL122</v>
      </c>
      <c r="Q999" s="27" t="s">
        <v>593</v>
      </c>
      <c r="R999" s="27" t="s">
        <v>363</v>
      </c>
      <c r="S999" s="22">
        <v>5</v>
      </c>
      <c r="T999" s="22" t="s">
        <v>63</v>
      </c>
    </row>
    <row r="1000" spans="14:20" s="22" customFormat="1" ht="15" hidden="1" customHeight="1" x14ac:dyDescent="0.25">
      <c r="N1000" s="22" t="str">
        <f t="shared" si="30"/>
        <v>ubiegam sięMazowieckieRzeczniów_PL128</v>
      </c>
      <c r="O1000" s="22" t="s">
        <v>473</v>
      </c>
      <c r="P1000" s="26" t="str">
        <f t="shared" si="29"/>
        <v>Rzeczniów_PL128</v>
      </c>
      <c r="Q1000" s="27" t="s">
        <v>594</v>
      </c>
      <c r="R1000" s="27" t="s">
        <v>380</v>
      </c>
      <c r="S1000" s="22">
        <v>5</v>
      </c>
      <c r="T1000" s="22" t="s">
        <v>63</v>
      </c>
    </row>
    <row r="1001" spans="14:20" s="22" customFormat="1" ht="15" hidden="1" customHeight="1" x14ac:dyDescent="0.25">
      <c r="N1001" s="22" t="str">
        <f t="shared" si="30"/>
        <v>ubiegam sięMazowieckieRzekuń_PL122</v>
      </c>
      <c r="O1001" s="22" t="s">
        <v>473</v>
      </c>
      <c r="P1001" s="26" t="str">
        <f t="shared" si="29"/>
        <v>Rzekuń_PL122</v>
      </c>
      <c r="Q1001" s="27" t="s">
        <v>593</v>
      </c>
      <c r="R1001" s="27" t="s">
        <v>308</v>
      </c>
      <c r="S1001" s="22">
        <v>5</v>
      </c>
      <c r="T1001" s="22" t="s">
        <v>63</v>
      </c>
    </row>
    <row r="1002" spans="14:20" s="22" customFormat="1" ht="15" hidden="1" customHeight="1" x14ac:dyDescent="0.25">
      <c r="N1002" s="22" t="str">
        <f t="shared" si="30"/>
        <v>ubiegam sięMazowieckieRzewnie_PL122</v>
      </c>
      <c r="O1002" s="22" t="s">
        <v>473</v>
      </c>
      <c r="P1002" s="26" t="str">
        <f t="shared" si="29"/>
        <v>Rzewnie_PL122</v>
      </c>
      <c r="Q1002" s="27" t="s">
        <v>593</v>
      </c>
      <c r="R1002" s="27" t="s">
        <v>296</v>
      </c>
      <c r="S1002" s="22">
        <v>5</v>
      </c>
      <c r="T1002" s="22" t="s">
        <v>63</v>
      </c>
    </row>
    <row r="1003" spans="14:20" s="22" customFormat="1" ht="15" hidden="1" customHeight="1" x14ac:dyDescent="0.25">
      <c r="N1003" s="22" t="str">
        <f t="shared" si="30"/>
        <v>ubiegam sięMazowieckieSabnie_PL122</v>
      </c>
      <c r="O1003" s="22" t="s">
        <v>473</v>
      </c>
      <c r="P1003" s="26" t="str">
        <f t="shared" si="29"/>
        <v>Sabnie_PL122</v>
      </c>
      <c r="Q1003" s="27" t="s">
        <v>593</v>
      </c>
      <c r="R1003" s="27" t="s">
        <v>350</v>
      </c>
      <c r="S1003" s="22">
        <v>5</v>
      </c>
      <c r="T1003" s="22" t="s">
        <v>63</v>
      </c>
    </row>
    <row r="1004" spans="14:20" s="22" customFormat="1" ht="15" hidden="1" customHeight="1" x14ac:dyDescent="0.25">
      <c r="N1004" s="22" t="str">
        <f t="shared" si="30"/>
        <v>ubiegam sięMazowieckieSadowne_PL122</v>
      </c>
      <c r="O1004" s="22" t="s">
        <v>473</v>
      </c>
      <c r="P1004" s="26" t="str">
        <f t="shared" si="29"/>
        <v>Sadowne_PL122</v>
      </c>
      <c r="Q1004" s="27" t="s">
        <v>593</v>
      </c>
      <c r="R1004" s="27" t="s">
        <v>358</v>
      </c>
      <c r="S1004" s="22">
        <v>5</v>
      </c>
      <c r="T1004" s="22" t="s">
        <v>63</v>
      </c>
    </row>
    <row r="1005" spans="14:20" s="22" customFormat="1" ht="15" hidden="1" customHeight="1" x14ac:dyDescent="0.25">
      <c r="N1005" s="22" t="str">
        <f t="shared" si="30"/>
        <v>ubiegam sięMazowieckieSanniki_PL121</v>
      </c>
      <c r="O1005" s="22" t="s">
        <v>473</v>
      </c>
      <c r="P1005" s="26" t="str">
        <f t="shared" si="29"/>
        <v>Sanniki_PL121</v>
      </c>
      <c r="Q1005" s="27" t="s">
        <v>592</v>
      </c>
      <c r="R1005" s="27" t="s">
        <v>236</v>
      </c>
      <c r="S1005" s="22">
        <v>5</v>
      </c>
      <c r="T1005" s="22" t="s">
        <v>63</v>
      </c>
    </row>
    <row r="1006" spans="14:20" s="22" customFormat="1" ht="15" hidden="1" customHeight="1" x14ac:dyDescent="0.25">
      <c r="N1006" s="22" t="str">
        <f t="shared" si="30"/>
        <v>ubiegam sięMazowieckieSarnaki_PL122</v>
      </c>
      <c r="O1006" s="22" t="s">
        <v>473</v>
      </c>
      <c r="P1006" s="26" t="str">
        <f t="shared" si="29"/>
        <v>Sarnaki_PL122</v>
      </c>
      <c r="Q1006" s="27" t="s">
        <v>593</v>
      </c>
      <c r="R1006" s="27" t="s">
        <v>288</v>
      </c>
      <c r="S1006" s="22">
        <v>5</v>
      </c>
      <c r="T1006" s="22" t="s">
        <v>63</v>
      </c>
    </row>
    <row r="1007" spans="14:20" s="22" customFormat="1" ht="15" hidden="1" customHeight="1" x14ac:dyDescent="0.25">
      <c r="N1007" s="22" t="str">
        <f t="shared" si="30"/>
        <v>ubiegam sięMazowieckieSerock_PL129</v>
      </c>
      <c r="O1007" s="22" t="s">
        <v>473</v>
      </c>
      <c r="P1007" s="26" t="str">
        <f t="shared" si="29"/>
        <v>Serock_PL129</v>
      </c>
      <c r="Q1007" s="27" t="s">
        <v>595</v>
      </c>
      <c r="R1007" s="27" t="s">
        <v>424</v>
      </c>
      <c r="S1007" s="22">
        <v>5</v>
      </c>
      <c r="T1007" s="22" t="s">
        <v>63</v>
      </c>
    </row>
    <row r="1008" spans="14:20" s="22" customFormat="1" ht="15" hidden="1" customHeight="1" x14ac:dyDescent="0.25">
      <c r="N1008" s="22" t="str">
        <f t="shared" si="30"/>
        <v>ubiegam sięMazowieckieSieciechów_PL128</v>
      </c>
      <c r="O1008" s="22" t="s">
        <v>473</v>
      </c>
      <c r="P1008" s="26" t="str">
        <f t="shared" si="29"/>
        <v>Sieciechów_PL128</v>
      </c>
      <c r="Q1008" s="27" t="s">
        <v>594</v>
      </c>
      <c r="R1008" s="27" t="s">
        <v>376</v>
      </c>
      <c r="S1008" s="22">
        <v>5</v>
      </c>
      <c r="T1008" s="22" t="s">
        <v>63</v>
      </c>
    </row>
    <row r="1009" spans="14:20" s="22" customFormat="1" ht="15" hidden="1" customHeight="1" x14ac:dyDescent="0.25">
      <c r="N1009" s="22" t="str">
        <f t="shared" si="30"/>
        <v>ubiegam sięMazowieckieSiedlce_PL122</v>
      </c>
      <c r="O1009" s="22" t="s">
        <v>473</v>
      </c>
      <c r="P1009" s="26" t="str">
        <f t="shared" si="29"/>
        <v>Siedlce_PL122</v>
      </c>
      <c r="Q1009" s="27" t="s">
        <v>593</v>
      </c>
      <c r="R1009" s="27" t="s">
        <v>339</v>
      </c>
      <c r="S1009" s="22">
        <v>5</v>
      </c>
      <c r="T1009" s="22" t="s">
        <v>63</v>
      </c>
    </row>
    <row r="1010" spans="14:20" s="22" customFormat="1" ht="15" hidden="1" customHeight="1" x14ac:dyDescent="0.25">
      <c r="N1010" s="22" t="str">
        <f t="shared" si="30"/>
        <v>ubiegam sięMazowieckieSiemiątkowo_PL121</v>
      </c>
      <c r="O1010" s="22" t="s">
        <v>473</v>
      </c>
      <c r="P1010" s="26" t="str">
        <f t="shared" si="29"/>
        <v>Siemiątkowo_PL121</v>
      </c>
      <c r="Q1010" s="27" t="s">
        <v>592</v>
      </c>
      <c r="R1010" s="27" t="s">
        <v>282</v>
      </c>
      <c r="S1010" s="22">
        <v>5</v>
      </c>
      <c r="T1010" s="22" t="s">
        <v>63</v>
      </c>
    </row>
    <row r="1011" spans="14:20" s="22" customFormat="1" ht="15" hidden="1" customHeight="1" x14ac:dyDescent="0.25">
      <c r="N1011" s="22" t="str">
        <f t="shared" si="30"/>
        <v>ubiegam sięMazowieckieSiennica_PL129</v>
      </c>
      <c r="O1011" s="22" t="s">
        <v>473</v>
      </c>
      <c r="P1011" s="26" t="str">
        <f t="shared" ref="P1011:P1074" si="31">R1011&amp;Q1011</f>
        <v>Siennica_PL129</v>
      </c>
      <c r="Q1011" s="27" t="s">
        <v>595</v>
      </c>
      <c r="R1011" s="27" t="s">
        <v>433</v>
      </c>
      <c r="S1011" s="22">
        <v>5</v>
      </c>
      <c r="T1011" s="22" t="s">
        <v>63</v>
      </c>
    </row>
    <row r="1012" spans="14:20" s="22" customFormat="1" ht="15" hidden="1" customHeight="1" x14ac:dyDescent="0.25">
      <c r="N1012" s="22" t="str">
        <f t="shared" ref="N1012:N1075" si="32">T1012&amp;O1012&amp;P1012</f>
        <v>ubiegam sięMazowieckieSienno_PL128</v>
      </c>
      <c r="O1012" s="22" t="s">
        <v>473</v>
      </c>
      <c r="P1012" s="26" t="str">
        <f t="shared" si="31"/>
        <v>Sienno_PL128</v>
      </c>
      <c r="Q1012" s="27" t="s">
        <v>594</v>
      </c>
      <c r="R1012" s="27" t="s">
        <v>381</v>
      </c>
      <c r="S1012" s="22">
        <v>5</v>
      </c>
      <c r="T1012" s="22" t="s">
        <v>63</v>
      </c>
    </row>
    <row r="1013" spans="14:20" s="22" customFormat="1" ht="15" hidden="1" customHeight="1" x14ac:dyDescent="0.25">
      <c r="N1013" s="22" t="str">
        <f t="shared" si="32"/>
        <v>ubiegam sięMazowieckieSierpc_PL121</v>
      </c>
      <c r="O1013" s="22" t="s">
        <v>473</v>
      </c>
      <c r="P1013" s="26" t="str">
        <f t="shared" si="31"/>
        <v>Sierpc_PL121</v>
      </c>
      <c r="Q1013" s="27" t="s">
        <v>592</v>
      </c>
      <c r="R1013" s="27" t="s">
        <v>275</v>
      </c>
      <c r="S1013" s="22">
        <v>5</v>
      </c>
      <c r="T1013" s="22" t="s">
        <v>63</v>
      </c>
    </row>
    <row r="1014" spans="14:20" s="22" customFormat="1" ht="15" hidden="1" customHeight="1" x14ac:dyDescent="0.25">
      <c r="N1014" s="22" t="str">
        <f t="shared" si="32"/>
        <v>ubiegam sięMazowieckieSkaryszew_PL128</v>
      </c>
      <c r="O1014" s="22" t="s">
        <v>473</v>
      </c>
      <c r="P1014" s="26" t="str">
        <f t="shared" si="31"/>
        <v>Skaryszew_PL128</v>
      </c>
      <c r="Q1014" s="27" t="s">
        <v>594</v>
      </c>
      <c r="R1014" s="27" t="s">
        <v>399</v>
      </c>
      <c r="S1014" s="22">
        <v>5</v>
      </c>
      <c r="T1014" s="22" t="s">
        <v>63</v>
      </c>
    </row>
    <row r="1015" spans="14:20" s="22" customFormat="1" ht="15" hidden="1" customHeight="1" x14ac:dyDescent="0.25">
      <c r="N1015" s="22" t="str">
        <f t="shared" si="32"/>
        <v>ubiegam sięMazowieckieSkórzec_PL122</v>
      </c>
      <c r="O1015" s="22" t="s">
        <v>473</v>
      </c>
      <c r="P1015" s="26" t="str">
        <f t="shared" si="31"/>
        <v>Skórzec_PL122</v>
      </c>
      <c r="Q1015" s="27" t="s">
        <v>593</v>
      </c>
      <c r="R1015" s="27" t="s">
        <v>340</v>
      </c>
      <c r="S1015" s="22">
        <v>5</v>
      </c>
      <c r="T1015" s="22" t="s">
        <v>63</v>
      </c>
    </row>
    <row r="1016" spans="14:20" s="22" customFormat="1" ht="15" hidden="1" customHeight="1" x14ac:dyDescent="0.25">
      <c r="N1016" s="22" t="str">
        <f t="shared" si="32"/>
        <v>ubiegam sięMazowieckieSłubice_PL121</v>
      </c>
      <c r="O1016" s="22" t="s">
        <v>473</v>
      </c>
      <c r="P1016" s="26" t="str">
        <f t="shared" si="31"/>
        <v>Słubice_PL121</v>
      </c>
      <c r="Q1016" s="27" t="s">
        <v>592</v>
      </c>
      <c r="R1016" s="27" t="s">
        <v>257</v>
      </c>
      <c r="S1016" s="22">
        <v>5</v>
      </c>
      <c r="T1016" s="22" t="s">
        <v>63</v>
      </c>
    </row>
    <row r="1017" spans="14:20" s="22" customFormat="1" ht="15" hidden="1" customHeight="1" x14ac:dyDescent="0.25">
      <c r="N1017" s="22" t="str">
        <f t="shared" si="32"/>
        <v>ubiegam sięMazowieckieSłupno_PL121</v>
      </c>
      <c r="O1017" s="22" t="s">
        <v>473</v>
      </c>
      <c r="P1017" s="26" t="str">
        <f t="shared" si="31"/>
        <v>Słupno_PL121</v>
      </c>
      <c r="Q1017" s="27" t="s">
        <v>592</v>
      </c>
      <c r="R1017" s="27" t="s">
        <v>258</v>
      </c>
      <c r="S1017" s="22">
        <v>5</v>
      </c>
      <c r="T1017" s="22" t="s">
        <v>63</v>
      </c>
    </row>
    <row r="1018" spans="14:20" s="22" customFormat="1" ht="15" hidden="1" customHeight="1" x14ac:dyDescent="0.25">
      <c r="N1018" s="22" t="str">
        <f t="shared" si="32"/>
        <v>ubiegam sięMazowieckieSobienie-Jeziory_PL129</v>
      </c>
      <c r="O1018" s="22" t="s">
        <v>473</v>
      </c>
      <c r="P1018" s="26" t="str">
        <f t="shared" si="31"/>
        <v>Sobienie-Jeziory_PL129</v>
      </c>
      <c r="Q1018" s="27" t="s">
        <v>595</v>
      </c>
      <c r="R1018" s="27" t="s">
        <v>440</v>
      </c>
      <c r="S1018" s="22">
        <v>5</v>
      </c>
      <c r="T1018" s="22" t="s">
        <v>63</v>
      </c>
    </row>
    <row r="1019" spans="14:20" s="22" customFormat="1" ht="15" hidden="1" customHeight="1" x14ac:dyDescent="0.25">
      <c r="N1019" s="22" t="str">
        <f t="shared" si="32"/>
        <v>ubiegam sięMazowieckieSobolew_PL129</v>
      </c>
      <c r="O1019" s="22" t="s">
        <v>473</v>
      </c>
      <c r="P1019" s="26" t="str">
        <f t="shared" si="31"/>
        <v>Sobolew_PL129</v>
      </c>
      <c r="Q1019" s="27" t="s">
        <v>595</v>
      </c>
      <c r="R1019" s="27" t="s">
        <v>419</v>
      </c>
      <c r="S1019" s="22">
        <v>5</v>
      </c>
      <c r="T1019" s="22" t="s">
        <v>63</v>
      </c>
    </row>
    <row r="1020" spans="14:20" s="22" customFormat="1" ht="15" hidden="1" customHeight="1" x14ac:dyDescent="0.25">
      <c r="N1020" s="22" t="str">
        <f t="shared" si="32"/>
        <v>ubiegam sięMazowieckieSochaczew_PL12A</v>
      </c>
      <c r="O1020" s="22" t="s">
        <v>473</v>
      </c>
      <c r="P1020" s="26" t="str">
        <f t="shared" si="31"/>
        <v>Sochaczew_PL12A</v>
      </c>
      <c r="Q1020" s="27" t="s">
        <v>596</v>
      </c>
      <c r="R1020" s="27" t="s">
        <v>467</v>
      </c>
      <c r="S1020" s="22">
        <v>5</v>
      </c>
      <c r="T1020" s="22" t="s">
        <v>63</v>
      </c>
    </row>
    <row r="1021" spans="14:20" s="22" customFormat="1" ht="15" hidden="1" customHeight="1" x14ac:dyDescent="0.25">
      <c r="N1021" s="22" t="str">
        <f t="shared" si="32"/>
        <v>ubiegam sięMazowieckieSochocin_PL121</v>
      </c>
      <c r="O1021" s="22" t="s">
        <v>473</v>
      </c>
      <c r="P1021" s="26" t="str">
        <f t="shared" si="31"/>
        <v>Sochocin_PL121</v>
      </c>
      <c r="Q1021" s="27" t="s">
        <v>592</v>
      </c>
      <c r="R1021" s="27" t="s">
        <v>270</v>
      </c>
      <c r="S1021" s="22">
        <v>5</v>
      </c>
      <c r="T1021" s="22" t="s">
        <v>63</v>
      </c>
    </row>
    <row r="1022" spans="14:20" s="22" customFormat="1" ht="15" hidden="1" customHeight="1" x14ac:dyDescent="0.25">
      <c r="N1022" s="22" t="str">
        <f t="shared" si="32"/>
        <v>ubiegam sięMazowieckieSokołów Podlaski_PL122</v>
      </c>
      <c r="O1022" s="22" t="s">
        <v>473</v>
      </c>
      <c r="P1022" s="26" t="str">
        <f t="shared" si="31"/>
        <v>Sokołów Podlaski_PL122</v>
      </c>
      <c r="Q1022" s="27" t="s">
        <v>593</v>
      </c>
      <c r="R1022" s="27" t="s">
        <v>351</v>
      </c>
      <c r="S1022" s="22">
        <v>5</v>
      </c>
      <c r="T1022" s="22" t="s">
        <v>63</v>
      </c>
    </row>
    <row r="1023" spans="14:20" s="22" customFormat="1" ht="15" hidden="1" customHeight="1" x14ac:dyDescent="0.25">
      <c r="N1023" s="22" t="str">
        <f t="shared" si="32"/>
        <v>ubiegam sięMazowieckieSolec nad Wisłą_PL128</v>
      </c>
      <c r="O1023" s="22" t="s">
        <v>473</v>
      </c>
      <c r="P1023" s="26" t="str">
        <f t="shared" si="31"/>
        <v>Solec nad Wisłą_PL128</v>
      </c>
      <c r="Q1023" s="27" t="s">
        <v>594</v>
      </c>
      <c r="R1023" s="27" t="s">
        <v>382</v>
      </c>
      <c r="S1023" s="22">
        <v>5</v>
      </c>
      <c r="T1023" s="22" t="s">
        <v>63</v>
      </c>
    </row>
    <row r="1024" spans="14:20" s="22" customFormat="1" ht="15" hidden="1" customHeight="1" x14ac:dyDescent="0.25">
      <c r="N1024" s="22" t="str">
        <f t="shared" si="32"/>
        <v>ubiegam sięMazowieckieSomianka_PL122</v>
      </c>
      <c r="O1024" s="22" t="s">
        <v>473</v>
      </c>
      <c r="P1024" s="26" t="str">
        <f t="shared" si="31"/>
        <v>Somianka_PL122</v>
      </c>
      <c r="Q1024" s="27" t="s">
        <v>593</v>
      </c>
      <c r="R1024" s="27" t="s">
        <v>364</v>
      </c>
      <c r="S1024" s="22">
        <v>5</v>
      </c>
      <c r="T1024" s="22" t="s">
        <v>63</v>
      </c>
    </row>
    <row r="1025" spans="14:20" s="22" customFormat="1" ht="15" hidden="1" customHeight="1" x14ac:dyDescent="0.25">
      <c r="N1025" s="22" t="str">
        <f t="shared" si="32"/>
        <v>ubiegam sięMazowieckieSońsk_PL121</v>
      </c>
      <c r="O1025" s="22" t="s">
        <v>473</v>
      </c>
      <c r="P1025" s="26" t="str">
        <f t="shared" si="31"/>
        <v>Sońsk_PL121</v>
      </c>
      <c r="Q1025" s="27" t="s">
        <v>592</v>
      </c>
      <c r="R1025" s="27" t="s">
        <v>233</v>
      </c>
      <c r="S1025" s="22">
        <v>5</v>
      </c>
      <c r="T1025" s="22" t="s">
        <v>63</v>
      </c>
    </row>
    <row r="1026" spans="14:20" s="22" customFormat="1" ht="15" hidden="1" customHeight="1" x14ac:dyDescent="0.25">
      <c r="N1026" s="22" t="str">
        <f t="shared" si="32"/>
        <v>ubiegam sięMazowieckieStanisławów_PL129</v>
      </c>
      <c r="O1026" s="22" t="s">
        <v>473</v>
      </c>
      <c r="P1026" s="26" t="str">
        <f t="shared" si="31"/>
        <v>Stanisławów_PL129</v>
      </c>
      <c r="Q1026" s="27" t="s">
        <v>595</v>
      </c>
      <c r="R1026" s="27" t="s">
        <v>434</v>
      </c>
      <c r="S1026" s="22">
        <v>5</v>
      </c>
      <c r="T1026" s="22" t="s">
        <v>63</v>
      </c>
    </row>
    <row r="1027" spans="14:20" s="22" customFormat="1" ht="15" hidden="1" customHeight="1" x14ac:dyDescent="0.25">
      <c r="N1027" s="22" t="str">
        <f t="shared" si="32"/>
        <v>ubiegam sięMazowieckieStara Biała_PL121</v>
      </c>
      <c r="O1027" s="22" t="s">
        <v>473</v>
      </c>
      <c r="P1027" s="26" t="str">
        <f t="shared" si="31"/>
        <v>Stara Biała_PL121</v>
      </c>
      <c r="Q1027" s="27" t="s">
        <v>592</v>
      </c>
      <c r="R1027" s="27" t="s">
        <v>259</v>
      </c>
      <c r="S1027" s="22">
        <v>5</v>
      </c>
      <c r="T1027" s="22" t="s">
        <v>63</v>
      </c>
    </row>
    <row r="1028" spans="14:20" s="22" customFormat="1" ht="15" hidden="1" customHeight="1" x14ac:dyDescent="0.25">
      <c r="N1028" s="22" t="str">
        <f t="shared" si="32"/>
        <v>ubiegam sięMazowieckieStara Błotnica_PL128</v>
      </c>
      <c r="O1028" s="22" t="s">
        <v>473</v>
      </c>
      <c r="P1028" s="26" t="str">
        <f t="shared" si="31"/>
        <v>Stara Błotnica_PL128</v>
      </c>
      <c r="Q1028" s="27" t="s">
        <v>594</v>
      </c>
      <c r="R1028" s="27" t="s">
        <v>368</v>
      </c>
      <c r="S1028" s="22">
        <v>5</v>
      </c>
      <c r="T1028" s="22" t="s">
        <v>63</v>
      </c>
    </row>
    <row r="1029" spans="14:20" s="22" customFormat="1" ht="15" hidden="1" customHeight="1" x14ac:dyDescent="0.25">
      <c r="N1029" s="22" t="str">
        <f t="shared" si="32"/>
        <v>ubiegam sięMazowieckieStara Kornica_PL122</v>
      </c>
      <c r="O1029" s="22" t="s">
        <v>473</v>
      </c>
      <c r="P1029" s="26" t="str">
        <f t="shared" si="31"/>
        <v>Stara Kornica_PL122</v>
      </c>
      <c r="Q1029" s="27" t="s">
        <v>593</v>
      </c>
      <c r="R1029" s="27" t="s">
        <v>289</v>
      </c>
      <c r="S1029" s="22">
        <v>5</v>
      </c>
      <c r="T1029" s="22" t="s">
        <v>63</v>
      </c>
    </row>
    <row r="1030" spans="14:20" s="22" customFormat="1" ht="15" hidden="1" customHeight="1" x14ac:dyDescent="0.25">
      <c r="N1030" s="22" t="str">
        <f t="shared" si="32"/>
        <v>ubiegam sięMazowieckieStaroźreby_PL121</v>
      </c>
      <c r="O1030" s="22" t="s">
        <v>473</v>
      </c>
      <c r="P1030" s="26" t="str">
        <f t="shared" si="31"/>
        <v>Staroźreby_PL121</v>
      </c>
      <c r="Q1030" s="27" t="s">
        <v>592</v>
      </c>
      <c r="R1030" s="27" t="s">
        <v>260</v>
      </c>
      <c r="S1030" s="22">
        <v>5</v>
      </c>
      <c r="T1030" s="22" t="s">
        <v>63</v>
      </c>
    </row>
    <row r="1031" spans="14:20" s="22" customFormat="1" ht="15" hidden="1" customHeight="1" x14ac:dyDescent="0.25">
      <c r="N1031" s="22" t="str">
        <f t="shared" si="32"/>
        <v>ubiegam sięMazowieckieStary Lubotyń_PL122</v>
      </c>
      <c r="O1031" s="22" t="s">
        <v>473</v>
      </c>
      <c r="P1031" s="26" t="str">
        <f t="shared" si="31"/>
        <v>Stary Lubotyń_PL122</v>
      </c>
      <c r="Q1031" s="27" t="s">
        <v>593</v>
      </c>
      <c r="R1031" s="27" t="s">
        <v>316</v>
      </c>
      <c r="S1031" s="22">
        <v>5</v>
      </c>
      <c r="T1031" s="22" t="s">
        <v>63</v>
      </c>
    </row>
    <row r="1032" spans="14:20" s="22" customFormat="1" ht="15" hidden="1" customHeight="1" x14ac:dyDescent="0.25">
      <c r="N1032" s="22" t="str">
        <f t="shared" si="32"/>
        <v>ubiegam sięMazowieckieSterdyń_PL122</v>
      </c>
      <c r="O1032" s="22" t="s">
        <v>473</v>
      </c>
      <c r="P1032" s="26" t="str">
        <f t="shared" si="31"/>
        <v>Sterdyń_PL122</v>
      </c>
      <c r="Q1032" s="27" t="s">
        <v>593</v>
      </c>
      <c r="R1032" s="27" t="s">
        <v>352</v>
      </c>
      <c r="S1032" s="22">
        <v>5</v>
      </c>
      <c r="T1032" s="22" t="s">
        <v>63</v>
      </c>
    </row>
    <row r="1033" spans="14:20" s="22" customFormat="1" ht="15" hidden="1" customHeight="1" x14ac:dyDescent="0.25">
      <c r="N1033" s="22" t="str">
        <f t="shared" si="32"/>
        <v>ubiegam sięMazowieckieStoczek_PL122</v>
      </c>
      <c r="O1033" s="22" t="s">
        <v>473</v>
      </c>
      <c r="P1033" s="26" t="str">
        <f t="shared" si="31"/>
        <v>Stoczek_PL122</v>
      </c>
      <c r="Q1033" s="27" t="s">
        <v>593</v>
      </c>
      <c r="R1033" s="27" t="s">
        <v>359</v>
      </c>
      <c r="S1033" s="22">
        <v>5</v>
      </c>
      <c r="T1033" s="22" t="s">
        <v>63</v>
      </c>
    </row>
    <row r="1034" spans="14:20" s="22" customFormat="1" ht="15" hidden="1" customHeight="1" x14ac:dyDescent="0.25">
      <c r="N1034" s="22" t="str">
        <f t="shared" si="32"/>
        <v>ubiegam sięMazowieckieStrachówka_PL129</v>
      </c>
      <c r="O1034" s="22" t="s">
        <v>473</v>
      </c>
      <c r="P1034" s="26" t="str">
        <f t="shared" si="31"/>
        <v>Strachówka_PL129</v>
      </c>
      <c r="Q1034" s="27" t="s">
        <v>595</v>
      </c>
      <c r="R1034" s="27" t="s">
        <v>445</v>
      </c>
      <c r="S1034" s="22">
        <v>5</v>
      </c>
      <c r="T1034" s="22" t="s">
        <v>63</v>
      </c>
    </row>
    <row r="1035" spans="14:20" s="22" customFormat="1" ht="15" hidden="1" customHeight="1" x14ac:dyDescent="0.25">
      <c r="N1035" s="22" t="str">
        <f t="shared" si="32"/>
        <v>ubiegam sięMazowieckieStromiec_PL128</v>
      </c>
      <c r="O1035" s="22" t="s">
        <v>473</v>
      </c>
      <c r="P1035" s="26" t="str">
        <f t="shared" si="31"/>
        <v>Stromiec_PL128</v>
      </c>
      <c r="Q1035" s="27" t="s">
        <v>594</v>
      </c>
      <c r="R1035" s="27" t="s">
        <v>369</v>
      </c>
      <c r="S1035" s="22">
        <v>5</v>
      </c>
      <c r="T1035" s="22" t="s">
        <v>63</v>
      </c>
    </row>
    <row r="1036" spans="14:20" s="22" customFormat="1" ht="15" hidden="1" customHeight="1" x14ac:dyDescent="0.25">
      <c r="N1036" s="22" t="str">
        <f t="shared" si="32"/>
        <v>ubiegam sięMazowieckieStrzegowo_PL121</v>
      </c>
      <c r="O1036" s="22" t="s">
        <v>473</v>
      </c>
      <c r="P1036" s="26" t="str">
        <f t="shared" si="31"/>
        <v>Strzegowo_PL121</v>
      </c>
      <c r="Q1036" s="27" t="s">
        <v>592</v>
      </c>
      <c r="R1036" s="27" t="s">
        <v>241</v>
      </c>
      <c r="S1036" s="22">
        <v>5</v>
      </c>
      <c r="T1036" s="22" t="s">
        <v>63</v>
      </c>
    </row>
    <row r="1037" spans="14:20" s="22" customFormat="1" ht="15" hidden="1" customHeight="1" x14ac:dyDescent="0.25">
      <c r="N1037" s="22" t="str">
        <f t="shared" si="32"/>
        <v>ubiegam sięMazowieckieStupsk_PL121</v>
      </c>
      <c r="O1037" s="22" t="s">
        <v>473</v>
      </c>
      <c r="P1037" s="26" t="str">
        <f t="shared" si="31"/>
        <v>Stupsk_PL121</v>
      </c>
      <c r="Q1037" s="27" t="s">
        <v>592</v>
      </c>
      <c r="R1037" s="27" t="s">
        <v>242</v>
      </c>
      <c r="S1037" s="22">
        <v>5</v>
      </c>
      <c r="T1037" s="22" t="s">
        <v>63</v>
      </c>
    </row>
    <row r="1038" spans="14:20" s="22" customFormat="1" ht="15" hidden="1" customHeight="1" x14ac:dyDescent="0.25">
      <c r="N1038" s="22" t="str">
        <f t="shared" si="32"/>
        <v>ubiegam sięMazowieckieSuchożebry_PL122</v>
      </c>
      <c r="O1038" s="22" t="s">
        <v>473</v>
      </c>
      <c r="P1038" s="26" t="str">
        <f t="shared" si="31"/>
        <v>Suchożebry_PL122</v>
      </c>
      <c r="Q1038" s="27" t="s">
        <v>593</v>
      </c>
      <c r="R1038" s="27" t="s">
        <v>341</v>
      </c>
      <c r="S1038" s="22">
        <v>5</v>
      </c>
      <c r="T1038" s="22" t="s">
        <v>63</v>
      </c>
    </row>
    <row r="1039" spans="14:20" s="22" customFormat="1" ht="15" hidden="1" customHeight="1" x14ac:dyDescent="0.25">
      <c r="N1039" s="22" t="str">
        <f t="shared" si="32"/>
        <v>ubiegam sięMazowieckieSypniewo_PL122</v>
      </c>
      <c r="O1039" s="22" t="s">
        <v>473</v>
      </c>
      <c r="P1039" s="26" t="str">
        <f t="shared" si="31"/>
        <v>Sypniewo_PL122</v>
      </c>
      <c r="Q1039" s="27" t="s">
        <v>593</v>
      </c>
      <c r="R1039" s="27" t="s">
        <v>297</v>
      </c>
      <c r="S1039" s="22">
        <v>5</v>
      </c>
      <c r="T1039" s="22" t="s">
        <v>63</v>
      </c>
    </row>
    <row r="1040" spans="14:20" s="22" customFormat="1" ht="15" hidden="1" customHeight="1" x14ac:dyDescent="0.25">
      <c r="N1040" s="22" t="str">
        <f t="shared" si="32"/>
        <v>ubiegam sięMazowieckieSzczawin Kościelny_PL121</v>
      </c>
      <c r="O1040" s="22" t="s">
        <v>473</v>
      </c>
      <c r="P1040" s="26" t="str">
        <f t="shared" si="31"/>
        <v>Szczawin Kościelny_PL121</v>
      </c>
      <c r="Q1040" s="27" t="s">
        <v>592</v>
      </c>
      <c r="R1040" s="27" t="s">
        <v>237</v>
      </c>
      <c r="S1040" s="22">
        <v>5</v>
      </c>
      <c r="T1040" s="22" t="s">
        <v>63</v>
      </c>
    </row>
    <row r="1041" spans="14:20" s="22" customFormat="1" ht="15" hidden="1" customHeight="1" x14ac:dyDescent="0.25">
      <c r="N1041" s="22" t="str">
        <f t="shared" si="32"/>
        <v>ubiegam sięMazowieckieSzczutowo_PL121</v>
      </c>
      <c r="O1041" s="22" t="s">
        <v>473</v>
      </c>
      <c r="P1041" s="26" t="str">
        <f t="shared" si="31"/>
        <v>Szczutowo_PL121</v>
      </c>
      <c r="Q1041" s="27" t="s">
        <v>592</v>
      </c>
      <c r="R1041" s="27" t="s">
        <v>276</v>
      </c>
      <c r="S1041" s="22">
        <v>5</v>
      </c>
      <c r="T1041" s="22" t="s">
        <v>63</v>
      </c>
    </row>
    <row r="1042" spans="14:20" s="22" customFormat="1" ht="15" hidden="1" customHeight="1" x14ac:dyDescent="0.25">
      <c r="N1042" s="22" t="str">
        <f t="shared" si="32"/>
        <v>ubiegam sięMazowieckieSzelków_PL122</v>
      </c>
      <c r="O1042" s="22" t="s">
        <v>473</v>
      </c>
      <c r="P1042" s="26" t="str">
        <f t="shared" si="31"/>
        <v>Szelków_PL122</v>
      </c>
      <c r="Q1042" s="27" t="s">
        <v>593</v>
      </c>
      <c r="R1042" s="27" t="s">
        <v>298</v>
      </c>
      <c r="S1042" s="22">
        <v>5</v>
      </c>
      <c r="T1042" s="22" t="s">
        <v>63</v>
      </c>
    </row>
    <row r="1043" spans="14:20" s="22" customFormat="1" ht="15" hidden="1" customHeight="1" x14ac:dyDescent="0.25">
      <c r="N1043" s="22" t="str">
        <f t="shared" si="32"/>
        <v>ubiegam sięMazowieckieSzreńsk_PL121</v>
      </c>
      <c r="O1043" s="22" t="s">
        <v>473</v>
      </c>
      <c r="P1043" s="26" t="str">
        <f t="shared" si="31"/>
        <v>Szreńsk_PL121</v>
      </c>
      <c r="Q1043" s="27" t="s">
        <v>592</v>
      </c>
      <c r="R1043" s="27" t="s">
        <v>243</v>
      </c>
      <c r="S1043" s="22">
        <v>5</v>
      </c>
      <c r="T1043" s="22" t="s">
        <v>63</v>
      </c>
    </row>
    <row r="1044" spans="14:20" s="22" customFormat="1" ht="15" hidden="1" customHeight="1" x14ac:dyDescent="0.25">
      <c r="N1044" s="22" t="str">
        <f t="shared" si="32"/>
        <v>ubiegam sięMazowieckieSzulborze Wielkie_PL122</v>
      </c>
      <c r="O1044" s="22" t="s">
        <v>473</v>
      </c>
      <c r="P1044" s="26" t="str">
        <f t="shared" si="31"/>
        <v>Szulborze Wielkie_PL122</v>
      </c>
      <c r="Q1044" s="27" t="s">
        <v>593</v>
      </c>
      <c r="R1044" s="27" t="s">
        <v>317</v>
      </c>
      <c r="S1044" s="22">
        <v>5</v>
      </c>
      <c r="T1044" s="22" t="s">
        <v>63</v>
      </c>
    </row>
    <row r="1045" spans="14:20" s="22" customFormat="1" ht="15" hidden="1" customHeight="1" x14ac:dyDescent="0.25">
      <c r="N1045" s="22" t="str">
        <f t="shared" si="32"/>
        <v>ubiegam sięMazowieckieSzydłowo_PL121</v>
      </c>
      <c r="O1045" s="22" t="s">
        <v>473</v>
      </c>
      <c r="P1045" s="26" t="str">
        <f t="shared" si="31"/>
        <v>Szydłowo_PL121</v>
      </c>
      <c r="Q1045" s="27" t="s">
        <v>592</v>
      </c>
      <c r="R1045" s="27" t="s">
        <v>244</v>
      </c>
      <c r="S1045" s="22">
        <v>5</v>
      </c>
      <c r="T1045" s="22" t="s">
        <v>63</v>
      </c>
    </row>
    <row r="1046" spans="14:20" s="22" customFormat="1" ht="15" hidden="1" customHeight="1" x14ac:dyDescent="0.25">
      <c r="N1046" s="22" t="str">
        <f t="shared" si="32"/>
        <v>ubiegam sięMazowieckieŚwiercze_PL122</v>
      </c>
      <c r="O1046" s="22" t="s">
        <v>473</v>
      </c>
      <c r="P1046" s="26" t="str">
        <f t="shared" si="31"/>
        <v>Świercze_PL122</v>
      </c>
      <c r="Q1046" s="27" t="s">
        <v>593</v>
      </c>
      <c r="R1046" s="27" t="s">
        <v>329</v>
      </c>
      <c r="S1046" s="22">
        <v>5</v>
      </c>
      <c r="T1046" s="22" t="s">
        <v>63</v>
      </c>
    </row>
    <row r="1047" spans="14:20" s="22" customFormat="1" ht="15" hidden="1" customHeight="1" x14ac:dyDescent="0.25">
      <c r="N1047" s="22" t="str">
        <f t="shared" si="32"/>
        <v>ubiegam sięMazowieckieTarczyn_PL12A</v>
      </c>
      <c r="O1047" s="22" t="s">
        <v>473</v>
      </c>
      <c r="P1047" s="26" t="str">
        <f t="shared" si="31"/>
        <v>Tarczyn_PL12A</v>
      </c>
      <c r="Q1047" s="27" t="s">
        <v>596</v>
      </c>
      <c r="R1047" s="27" t="s">
        <v>461</v>
      </c>
      <c r="S1047" s="22">
        <v>5</v>
      </c>
      <c r="T1047" s="22" t="s">
        <v>63</v>
      </c>
    </row>
    <row r="1048" spans="14:20" s="22" customFormat="1" ht="15" hidden="1" customHeight="1" x14ac:dyDescent="0.25">
      <c r="N1048" s="22" t="str">
        <f t="shared" si="32"/>
        <v>ubiegam sięMazowieckieTczów_PL128</v>
      </c>
      <c r="O1048" s="22" t="s">
        <v>473</v>
      </c>
      <c r="P1048" s="26" t="str">
        <f t="shared" si="31"/>
        <v>Tczów_PL128</v>
      </c>
      <c r="Q1048" s="27" t="s">
        <v>594</v>
      </c>
      <c r="R1048" s="27" t="s">
        <v>410</v>
      </c>
      <c r="S1048" s="22">
        <v>5</v>
      </c>
      <c r="T1048" s="22" t="s">
        <v>63</v>
      </c>
    </row>
    <row r="1049" spans="14:20" s="22" customFormat="1" ht="15" hidden="1" customHeight="1" x14ac:dyDescent="0.25">
      <c r="N1049" s="22" t="str">
        <f t="shared" si="32"/>
        <v>ubiegam sięMazowieckieTrojanów_PL129</v>
      </c>
      <c r="O1049" s="22" t="s">
        <v>473</v>
      </c>
      <c r="P1049" s="26" t="str">
        <f t="shared" si="31"/>
        <v>Trojanów_PL129</v>
      </c>
      <c r="Q1049" s="27" t="s">
        <v>595</v>
      </c>
      <c r="R1049" s="27" t="s">
        <v>420</v>
      </c>
      <c r="S1049" s="22">
        <v>5</v>
      </c>
      <c r="T1049" s="22" t="s">
        <v>63</v>
      </c>
    </row>
    <row r="1050" spans="14:20" s="22" customFormat="1" ht="15" hidden="1" customHeight="1" x14ac:dyDescent="0.25">
      <c r="N1050" s="22" t="str">
        <f t="shared" si="32"/>
        <v>ubiegam sięMazowieckieTroszyn_PL122</v>
      </c>
      <c r="O1050" s="22" t="s">
        <v>473</v>
      </c>
      <c r="P1050" s="26" t="str">
        <f t="shared" si="31"/>
        <v>Troszyn_PL122</v>
      </c>
      <c r="Q1050" s="27" t="s">
        <v>593</v>
      </c>
      <c r="R1050" s="27" t="s">
        <v>309</v>
      </c>
      <c r="S1050" s="22">
        <v>5</v>
      </c>
      <c r="T1050" s="22" t="s">
        <v>63</v>
      </c>
    </row>
    <row r="1051" spans="14:20" s="22" customFormat="1" ht="15" hidden="1" customHeight="1" x14ac:dyDescent="0.25">
      <c r="N1051" s="22" t="str">
        <f t="shared" si="32"/>
        <v>ubiegam sięMazowieckieWarka_PL12A</v>
      </c>
      <c r="O1051" s="22" t="s">
        <v>473</v>
      </c>
      <c r="P1051" s="26" t="str">
        <f t="shared" si="31"/>
        <v>Warka_PL12A</v>
      </c>
      <c r="Q1051" s="27" t="s">
        <v>596</v>
      </c>
      <c r="R1051" s="27" t="s">
        <v>457</v>
      </c>
      <c r="S1051" s="22">
        <v>5</v>
      </c>
      <c r="T1051" s="22" t="s">
        <v>63</v>
      </c>
    </row>
    <row r="1052" spans="14:20" s="22" customFormat="1" ht="15" hidden="1" customHeight="1" x14ac:dyDescent="0.25">
      <c r="N1052" s="22" t="str">
        <f t="shared" si="32"/>
        <v>ubiegam sięMazowieckieWąsewo_PL122</v>
      </c>
      <c r="O1052" s="22" t="s">
        <v>473</v>
      </c>
      <c r="P1052" s="26" t="str">
        <f t="shared" si="31"/>
        <v>Wąsewo_PL122</v>
      </c>
      <c r="Q1052" s="27" t="s">
        <v>593</v>
      </c>
      <c r="R1052" s="27" t="s">
        <v>318</v>
      </c>
      <c r="S1052" s="22">
        <v>5</v>
      </c>
      <c r="T1052" s="22" t="s">
        <v>63</v>
      </c>
    </row>
    <row r="1053" spans="14:20" s="22" customFormat="1" ht="15" hidden="1" customHeight="1" x14ac:dyDescent="0.25">
      <c r="N1053" s="22" t="str">
        <f t="shared" si="32"/>
        <v>ubiegam sięMazowieckieWiązowna_PL129</v>
      </c>
      <c r="O1053" s="22" t="s">
        <v>473</v>
      </c>
      <c r="P1053" s="26" t="str">
        <f t="shared" si="31"/>
        <v>Wiązowna_PL129</v>
      </c>
      <c r="Q1053" s="27" t="s">
        <v>595</v>
      </c>
      <c r="R1053" s="27" t="s">
        <v>441</v>
      </c>
      <c r="S1053" s="22">
        <v>5</v>
      </c>
      <c r="T1053" s="22" t="s">
        <v>63</v>
      </c>
    </row>
    <row r="1054" spans="14:20" s="22" customFormat="1" ht="15" hidden="1" customHeight="1" x14ac:dyDescent="0.25">
      <c r="N1054" s="22" t="str">
        <f t="shared" si="32"/>
        <v>ubiegam sięMazowieckieWieczfnia Kościelna_PL121</v>
      </c>
      <c r="O1054" s="22" t="s">
        <v>473</v>
      </c>
      <c r="P1054" s="26" t="str">
        <f t="shared" si="31"/>
        <v>Wieczfnia Kościelna_PL121</v>
      </c>
      <c r="Q1054" s="27" t="s">
        <v>592</v>
      </c>
      <c r="R1054" s="27" t="s">
        <v>245</v>
      </c>
      <c r="S1054" s="22">
        <v>5</v>
      </c>
      <c r="T1054" s="22" t="s">
        <v>63</v>
      </c>
    </row>
    <row r="1055" spans="14:20" s="22" customFormat="1" ht="15" hidden="1" customHeight="1" x14ac:dyDescent="0.25">
      <c r="N1055" s="22" t="str">
        <f t="shared" si="32"/>
        <v>ubiegam sięMazowieckieWieniawa_PL128</v>
      </c>
      <c r="O1055" s="22" t="s">
        <v>473</v>
      </c>
      <c r="P1055" s="26" t="str">
        <f t="shared" si="31"/>
        <v>Wieniawa_PL128</v>
      </c>
      <c r="Q1055" s="27" t="s">
        <v>594</v>
      </c>
      <c r="R1055" s="27" t="s">
        <v>390</v>
      </c>
      <c r="S1055" s="22">
        <v>5</v>
      </c>
      <c r="T1055" s="22" t="s">
        <v>63</v>
      </c>
    </row>
    <row r="1056" spans="14:20" s="22" customFormat="1" ht="15" hidden="1" customHeight="1" x14ac:dyDescent="0.25">
      <c r="N1056" s="22" t="str">
        <f t="shared" si="32"/>
        <v>ubiegam sięMazowieckieWierzbica_PL128</v>
      </c>
      <c r="O1056" s="22" t="s">
        <v>473</v>
      </c>
      <c r="P1056" s="26" t="str">
        <f t="shared" si="31"/>
        <v>Wierzbica_PL128</v>
      </c>
      <c r="Q1056" s="27" t="s">
        <v>594</v>
      </c>
      <c r="R1056" s="27" t="s">
        <v>400</v>
      </c>
      <c r="S1056" s="22">
        <v>5</v>
      </c>
      <c r="T1056" s="22" t="s">
        <v>63</v>
      </c>
    </row>
    <row r="1057" spans="14:20" s="22" customFormat="1" ht="15" hidden="1" customHeight="1" x14ac:dyDescent="0.25">
      <c r="N1057" s="22" t="str">
        <f t="shared" si="32"/>
        <v>ubiegam sięMazowieckieWierzbno_PL122</v>
      </c>
      <c r="O1057" s="22" t="s">
        <v>473</v>
      </c>
      <c r="P1057" s="26" t="str">
        <f t="shared" si="31"/>
        <v>Wierzbno_PL122</v>
      </c>
      <c r="Q1057" s="27" t="s">
        <v>593</v>
      </c>
      <c r="R1057" s="27" t="s">
        <v>360</v>
      </c>
      <c r="S1057" s="22">
        <v>5</v>
      </c>
      <c r="T1057" s="22" t="s">
        <v>63</v>
      </c>
    </row>
    <row r="1058" spans="14:20" s="22" customFormat="1" ht="15" hidden="1" customHeight="1" x14ac:dyDescent="0.25">
      <c r="N1058" s="22" t="str">
        <f t="shared" si="32"/>
        <v>ubiegam sięMazowieckieWilga_PL129</v>
      </c>
      <c r="O1058" s="22" t="s">
        <v>473</v>
      </c>
      <c r="P1058" s="26" t="str">
        <f t="shared" si="31"/>
        <v>Wilga_PL129</v>
      </c>
      <c r="Q1058" s="27" t="s">
        <v>595</v>
      </c>
      <c r="R1058" s="27" t="s">
        <v>421</v>
      </c>
      <c r="S1058" s="22">
        <v>5</v>
      </c>
      <c r="T1058" s="22" t="s">
        <v>63</v>
      </c>
    </row>
    <row r="1059" spans="14:20" s="22" customFormat="1" ht="15" hidden="1" customHeight="1" x14ac:dyDescent="0.25">
      <c r="N1059" s="22" t="str">
        <f t="shared" si="32"/>
        <v>ubiegam sięMazowieckieWinnica_PL122</v>
      </c>
      <c r="O1059" s="22" t="s">
        <v>473</v>
      </c>
      <c r="P1059" s="26" t="str">
        <f t="shared" si="31"/>
        <v>Winnica_PL122</v>
      </c>
      <c r="Q1059" s="27" t="s">
        <v>593</v>
      </c>
      <c r="R1059" s="27" t="s">
        <v>330</v>
      </c>
      <c r="S1059" s="22">
        <v>5</v>
      </c>
      <c r="T1059" s="22" t="s">
        <v>63</v>
      </c>
    </row>
    <row r="1060" spans="14:20" s="22" customFormat="1" ht="15" hidden="1" customHeight="1" x14ac:dyDescent="0.25">
      <c r="N1060" s="22" t="str">
        <f t="shared" si="32"/>
        <v>ubiegam sięMazowieckieWiśniew_PL122</v>
      </c>
      <c r="O1060" s="22" t="s">
        <v>473</v>
      </c>
      <c r="P1060" s="26" t="str">
        <f t="shared" si="31"/>
        <v>Wiśniew_PL122</v>
      </c>
      <c r="Q1060" s="27" t="s">
        <v>593</v>
      </c>
      <c r="R1060" s="27" t="s">
        <v>342</v>
      </c>
      <c r="S1060" s="22">
        <v>5</v>
      </c>
      <c r="T1060" s="22" t="s">
        <v>63</v>
      </c>
    </row>
    <row r="1061" spans="14:20" s="22" customFormat="1" ht="15" hidden="1" customHeight="1" x14ac:dyDescent="0.25">
      <c r="N1061" s="22" t="str">
        <f t="shared" si="32"/>
        <v>ubiegam sięMazowieckieWiśniewo_PL121</v>
      </c>
      <c r="O1061" s="22" t="s">
        <v>473</v>
      </c>
      <c r="P1061" s="26" t="str">
        <f t="shared" si="31"/>
        <v>Wiśniewo_PL121</v>
      </c>
      <c r="Q1061" s="27" t="s">
        <v>592</v>
      </c>
      <c r="R1061" s="27" t="s">
        <v>246</v>
      </c>
      <c r="S1061" s="22">
        <v>5</v>
      </c>
      <c r="T1061" s="22" t="s">
        <v>63</v>
      </c>
    </row>
    <row r="1062" spans="14:20" s="22" customFormat="1" ht="15" hidden="1" customHeight="1" x14ac:dyDescent="0.25">
      <c r="N1062" s="22" t="str">
        <f t="shared" si="32"/>
        <v>ubiegam sięMazowieckieWodynie_PL122</v>
      </c>
      <c r="O1062" s="22" t="s">
        <v>473</v>
      </c>
      <c r="P1062" s="26" t="str">
        <f t="shared" si="31"/>
        <v>Wodynie_PL122</v>
      </c>
      <c r="Q1062" s="27" t="s">
        <v>593</v>
      </c>
      <c r="R1062" s="27" t="s">
        <v>343</v>
      </c>
      <c r="S1062" s="22">
        <v>5</v>
      </c>
      <c r="T1062" s="22" t="s">
        <v>63</v>
      </c>
    </row>
    <row r="1063" spans="14:20" s="22" customFormat="1" ht="15" hidden="1" customHeight="1" x14ac:dyDescent="0.25">
      <c r="N1063" s="22" t="str">
        <f t="shared" si="32"/>
        <v>ubiegam sięMazowieckieWolanów_PL128</v>
      </c>
      <c r="O1063" s="22" t="s">
        <v>473</v>
      </c>
      <c r="P1063" s="26" t="str">
        <f t="shared" si="31"/>
        <v>Wolanów_PL128</v>
      </c>
      <c r="Q1063" s="27" t="s">
        <v>594</v>
      </c>
      <c r="R1063" s="27" t="s">
        <v>401</v>
      </c>
      <c r="S1063" s="22">
        <v>5</v>
      </c>
      <c r="T1063" s="22" t="s">
        <v>63</v>
      </c>
    </row>
    <row r="1064" spans="14:20" s="22" customFormat="1" ht="15" hidden="1" customHeight="1" x14ac:dyDescent="0.25">
      <c r="N1064" s="22" t="str">
        <f t="shared" si="32"/>
        <v>ubiegam sięMazowieckieWyszogród_PL121</v>
      </c>
      <c r="O1064" s="22" t="s">
        <v>473</v>
      </c>
      <c r="P1064" s="26" t="str">
        <f t="shared" si="31"/>
        <v>Wyszogród_PL121</v>
      </c>
      <c r="Q1064" s="27" t="s">
        <v>592</v>
      </c>
      <c r="R1064" s="27" t="s">
        <v>261</v>
      </c>
      <c r="S1064" s="22">
        <v>5</v>
      </c>
      <c r="T1064" s="22" t="s">
        <v>63</v>
      </c>
    </row>
    <row r="1065" spans="14:20" s="22" customFormat="1" ht="15" hidden="1" customHeight="1" x14ac:dyDescent="0.25">
      <c r="N1065" s="22" t="str">
        <f t="shared" si="32"/>
        <v>ubiegam sięMazowieckieWyśmierzyce_PL128</v>
      </c>
      <c r="O1065" s="22" t="s">
        <v>473</v>
      </c>
      <c r="P1065" s="26" t="str">
        <f t="shared" si="31"/>
        <v>Wyśmierzyce_PL128</v>
      </c>
      <c r="Q1065" s="27" t="s">
        <v>594</v>
      </c>
      <c r="R1065" s="27" t="s">
        <v>370</v>
      </c>
      <c r="S1065" s="22">
        <v>5</v>
      </c>
      <c r="T1065" s="22" t="s">
        <v>63</v>
      </c>
    </row>
    <row r="1066" spans="14:20" s="22" customFormat="1" ht="15" hidden="1" customHeight="1" x14ac:dyDescent="0.25">
      <c r="N1066" s="22" t="str">
        <f t="shared" si="32"/>
        <v>ubiegam sięMazowieckieZabrodzie_PL122</v>
      </c>
      <c r="O1066" s="22" t="s">
        <v>473</v>
      </c>
      <c r="P1066" s="26" t="str">
        <f t="shared" si="31"/>
        <v>Zabrodzie_PL122</v>
      </c>
      <c r="Q1066" s="27" t="s">
        <v>593</v>
      </c>
      <c r="R1066" s="27" t="s">
        <v>365</v>
      </c>
      <c r="S1066" s="22">
        <v>5</v>
      </c>
      <c r="T1066" s="22" t="s">
        <v>63</v>
      </c>
    </row>
    <row r="1067" spans="14:20" s="22" customFormat="1" ht="15" hidden="1" customHeight="1" x14ac:dyDescent="0.25">
      <c r="N1067" s="22" t="str">
        <f t="shared" si="32"/>
        <v>ubiegam sięMazowieckieZakroczym_PL129</v>
      </c>
      <c r="O1067" s="22" t="s">
        <v>473</v>
      </c>
      <c r="P1067" s="26" t="str">
        <f t="shared" si="31"/>
        <v>Zakroczym_PL129</v>
      </c>
      <c r="Q1067" s="27" t="s">
        <v>595</v>
      </c>
      <c r="R1067" s="27" t="s">
        <v>437</v>
      </c>
      <c r="S1067" s="22">
        <v>5</v>
      </c>
      <c r="T1067" s="22" t="s">
        <v>63</v>
      </c>
    </row>
    <row r="1068" spans="14:20" s="22" customFormat="1" ht="15" hidden="1" customHeight="1" x14ac:dyDescent="0.25">
      <c r="N1068" s="22" t="str">
        <f t="shared" si="32"/>
        <v>ubiegam sięMazowieckieZakrzew_PL128</v>
      </c>
      <c r="O1068" s="22" t="s">
        <v>473</v>
      </c>
      <c r="P1068" s="26" t="str">
        <f t="shared" si="31"/>
        <v>Zakrzew_PL128</v>
      </c>
      <c r="Q1068" s="27" t="s">
        <v>594</v>
      </c>
      <c r="R1068" s="27" t="s">
        <v>402</v>
      </c>
      <c r="S1068" s="22">
        <v>5</v>
      </c>
      <c r="T1068" s="22" t="s">
        <v>63</v>
      </c>
    </row>
    <row r="1069" spans="14:20" s="22" customFormat="1" ht="15" hidden="1" customHeight="1" x14ac:dyDescent="0.25">
      <c r="N1069" s="22" t="str">
        <f t="shared" si="32"/>
        <v>ubiegam sięMazowieckieZałuski_PL121</v>
      </c>
      <c r="O1069" s="22" t="s">
        <v>473</v>
      </c>
      <c r="P1069" s="26" t="str">
        <f t="shared" si="31"/>
        <v>Załuski_PL121</v>
      </c>
      <c r="Q1069" s="27" t="s">
        <v>592</v>
      </c>
      <c r="R1069" s="27" t="s">
        <v>271</v>
      </c>
      <c r="S1069" s="22">
        <v>5</v>
      </c>
      <c r="T1069" s="22" t="s">
        <v>63</v>
      </c>
    </row>
    <row r="1070" spans="14:20" s="22" customFormat="1" ht="15" hidden="1" customHeight="1" x14ac:dyDescent="0.25">
      <c r="N1070" s="22" t="str">
        <f t="shared" si="32"/>
        <v>ubiegam sięMazowieckieZaręby Kościelne_PL122</v>
      </c>
      <c r="O1070" s="22" t="s">
        <v>473</v>
      </c>
      <c r="P1070" s="26" t="str">
        <f t="shared" si="31"/>
        <v>Zaręby Kościelne_PL122</v>
      </c>
      <c r="Q1070" s="27" t="s">
        <v>593</v>
      </c>
      <c r="R1070" s="27" t="s">
        <v>319</v>
      </c>
      <c r="S1070" s="22">
        <v>5</v>
      </c>
      <c r="T1070" s="22" t="s">
        <v>63</v>
      </c>
    </row>
    <row r="1071" spans="14:20" s="22" customFormat="1" ht="15" hidden="1" customHeight="1" x14ac:dyDescent="0.25">
      <c r="N1071" s="22" t="str">
        <f t="shared" si="32"/>
        <v>ubiegam sięMazowieckieZatory_PL122</v>
      </c>
      <c r="O1071" s="22" t="s">
        <v>473</v>
      </c>
      <c r="P1071" s="26" t="str">
        <f t="shared" si="31"/>
        <v>Zatory_PL122</v>
      </c>
      <c r="Q1071" s="27" t="s">
        <v>593</v>
      </c>
      <c r="R1071" s="27" t="s">
        <v>331</v>
      </c>
      <c r="S1071" s="22">
        <v>5</v>
      </c>
      <c r="T1071" s="22" t="s">
        <v>63</v>
      </c>
    </row>
    <row r="1072" spans="14:20" s="22" customFormat="1" ht="15" hidden="1" customHeight="1" x14ac:dyDescent="0.25">
      <c r="N1072" s="22" t="str">
        <f t="shared" si="32"/>
        <v>ubiegam sięMazowieckieZawidz_PL121</v>
      </c>
      <c r="O1072" s="22" t="s">
        <v>473</v>
      </c>
      <c r="P1072" s="26" t="str">
        <f t="shared" si="31"/>
        <v>Zawidz_PL121</v>
      </c>
      <c r="Q1072" s="27" t="s">
        <v>592</v>
      </c>
      <c r="R1072" s="27" t="s">
        <v>277</v>
      </c>
      <c r="S1072" s="22">
        <v>5</v>
      </c>
      <c r="T1072" s="22" t="s">
        <v>63</v>
      </c>
    </row>
    <row r="1073" spans="14:20" s="22" customFormat="1" ht="15" hidden="1" customHeight="1" x14ac:dyDescent="0.25">
      <c r="N1073" s="22" t="str">
        <f t="shared" si="32"/>
        <v>ubiegam sięMazowieckieZbuczyn_PL122</v>
      </c>
      <c r="O1073" s="22" t="s">
        <v>473</v>
      </c>
      <c r="P1073" s="26" t="str">
        <f t="shared" si="31"/>
        <v>Zbuczyn_PL122</v>
      </c>
      <c r="Q1073" s="27" t="s">
        <v>593</v>
      </c>
      <c r="R1073" s="27" t="s">
        <v>344</v>
      </c>
      <c r="S1073" s="22">
        <v>5</v>
      </c>
      <c r="T1073" s="22" t="s">
        <v>63</v>
      </c>
    </row>
    <row r="1074" spans="14:20" s="22" customFormat="1" ht="15" hidden="1" customHeight="1" x14ac:dyDescent="0.25">
      <c r="N1074" s="22" t="str">
        <f t="shared" si="32"/>
        <v>ubiegam sięMazowieckieZwoleń_PL128</v>
      </c>
      <c r="O1074" s="22" t="s">
        <v>473</v>
      </c>
      <c r="P1074" s="26" t="str">
        <f t="shared" si="31"/>
        <v>Zwoleń_PL128</v>
      </c>
      <c r="Q1074" s="27" t="s">
        <v>594</v>
      </c>
      <c r="R1074" s="27" t="s">
        <v>411</v>
      </c>
      <c r="S1074" s="22">
        <v>5</v>
      </c>
      <c r="T1074" s="22" t="s">
        <v>63</v>
      </c>
    </row>
    <row r="1075" spans="14:20" s="22" customFormat="1" ht="15" hidden="1" customHeight="1" x14ac:dyDescent="0.25">
      <c r="N1075" s="22" t="str">
        <f t="shared" si="32"/>
        <v>ubiegam sięMazowieckieŻabia Wola_PL12A</v>
      </c>
      <c r="O1075" s="22" t="s">
        <v>473</v>
      </c>
      <c r="P1075" s="26" t="str">
        <f t="shared" ref="P1075:P1138" si="33">R1075&amp;Q1075</f>
        <v>Żabia Wola_PL12A</v>
      </c>
      <c r="Q1075" s="27" t="s">
        <v>596</v>
      </c>
      <c r="R1075" s="27" t="s">
        <v>448</v>
      </c>
      <c r="S1075" s="22">
        <v>5</v>
      </c>
      <c r="T1075" s="22" t="s">
        <v>63</v>
      </c>
    </row>
    <row r="1076" spans="14:20" s="22" customFormat="1" ht="15" hidden="1" customHeight="1" x14ac:dyDescent="0.25">
      <c r="N1076" s="22" t="str">
        <f t="shared" ref="N1076:N1139" si="34">T1076&amp;O1076&amp;P1076</f>
        <v>ubiegam sięMazowieckieŻelechów_PL129</v>
      </c>
      <c r="O1076" s="22" t="s">
        <v>473</v>
      </c>
      <c r="P1076" s="26" t="str">
        <f t="shared" si="33"/>
        <v>Żelechów_PL129</v>
      </c>
      <c r="Q1076" s="27" t="s">
        <v>595</v>
      </c>
      <c r="R1076" s="27" t="s">
        <v>422</v>
      </c>
      <c r="S1076" s="22">
        <v>5</v>
      </c>
      <c r="T1076" s="22" t="s">
        <v>63</v>
      </c>
    </row>
    <row r="1077" spans="14:20" s="22" customFormat="1" ht="15" hidden="1" customHeight="1" x14ac:dyDescent="0.25">
      <c r="N1077" s="22" t="str">
        <f t="shared" si="34"/>
        <v>ubiegam sięMazowieckieŻuromin_PL121</v>
      </c>
      <c r="O1077" s="22" t="s">
        <v>473</v>
      </c>
      <c r="P1077" s="26" t="str">
        <f t="shared" si="33"/>
        <v>Żuromin_PL121</v>
      </c>
      <c r="Q1077" s="27" t="s">
        <v>592</v>
      </c>
      <c r="R1077" s="27" t="s">
        <v>283</v>
      </c>
      <c r="S1077" s="22">
        <v>5</v>
      </c>
      <c r="T1077" s="22" t="s">
        <v>63</v>
      </c>
    </row>
    <row r="1078" spans="14:20" s="22" customFormat="1" ht="15" hidden="1" customHeight="1" x14ac:dyDescent="0.25">
      <c r="N1078" s="22" t="str">
        <f t="shared" si="34"/>
        <v>ubiegam sięOpolskieBaborów_PL522</v>
      </c>
      <c r="O1078" s="22" t="s">
        <v>1654</v>
      </c>
      <c r="P1078" s="26" t="str">
        <f t="shared" si="33"/>
        <v>Baborów_PL522</v>
      </c>
      <c r="Q1078" s="27" t="s">
        <v>1713</v>
      </c>
      <c r="R1078" s="27" t="s">
        <v>1676</v>
      </c>
      <c r="S1078" s="22">
        <v>5</v>
      </c>
      <c r="T1078" s="22" t="s">
        <v>63</v>
      </c>
    </row>
    <row r="1079" spans="14:20" s="22" customFormat="1" ht="15" hidden="1" customHeight="1" x14ac:dyDescent="0.25">
      <c r="N1079" s="22" t="str">
        <f t="shared" si="34"/>
        <v>ubiegam sięOpolskieBiała_PL521</v>
      </c>
      <c r="O1079" s="22" t="s">
        <v>1654</v>
      </c>
      <c r="P1079" s="26" t="str">
        <f t="shared" si="33"/>
        <v>Biała_PL521</v>
      </c>
      <c r="Q1079" s="27" t="s">
        <v>1712</v>
      </c>
      <c r="R1079" s="27" t="s">
        <v>166</v>
      </c>
      <c r="S1079" s="22">
        <v>5</v>
      </c>
      <c r="T1079" s="22" t="s">
        <v>63</v>
      </c>
    </row>
    <row r="1080" spans="14:20" s="22" customFormat="1" ht="15" hidden="1" customHeight="1" x14ac:dyDescent="0.25">
      <c r="N1080" s="22" t="str">
        <f t="shared" si="34"/>
        <v>ubiegam sięOpolskieBierawa_PL522</v>
      </c>
      <c r="O1080" s="22" t="s">
        <v>1654</v>
      </c>
      <c r="P1080" s="26" t="str">
        <f t="shared" si="33"/>
        <v>Bierawa_PL522</v>
      </c>
      <c r="Q1080" s="27" t="s">
        <v>1713</v>
      </c>
      <c r="R1080" s="27" t="s">
        <v>1680</v>
      </c>
      <c r="S1080" s="22">
        <v>5</v>
      </c>
      <c r="T1080" s="22" t="s">
        <v>63</v>
      </c>
    </row>
    <row r="1081" spans="14:20" s="22" customFormat="1" ht="15" hidden="1" customHeight="1" x14ac:dyDescent="0.25">
      <c r="N1081" s="22" t="str">
        <f t="shared" si="34"/>
        <v>ubiegam sięOpolskieBranice_PL522</v>
      </c>
      <c r="O1081" s="22" t="s">
        <v>1654</v>
      </c>
      <c r="P1081" s="26" t="str">
        <f t="shared" si="33"/>
        <v>Branice_PL522</v>
      </c>
      <c r="Q1081" s="27" t="s">
        <v>1713</v>
      </c>
      <c r="R1081" s="27" t="s">
        <v>1677</v>
      </c>
      <c r="S1081" s="22">
        <v>5</v>
      </c>
      <c r="T1081" s="22" t="s">
        <v>63</v>
      </c>
    </row>
    <row r="1082" spans="14:20" s="22" customFormat="1" ht="15" hidden="1" customHeight="1" x14ac:dyDescent="0.25">
      <c r="N1082" s="22" t="str">
        <f t="shared" si="34"/>
        <v>ubiegam sięOpolskieByczyna_PL521</v>
      </c>
      <c r="O1082" s="22" t="s">
        <v>1654</v>
      </c>
      <c r="P1082" s="26" t="str">
        <f t="shared" si="33"/>
        <v>Byczyna_PL521</v>
      </c>
      <c r="Q1082" s="27" t="s">
        <v>1712</v>
      </c>
      <c r="R1082" s="27" t="s">
        <v>1659</v>
      </c>
      <c r="S1082" s="22">
        <v>5</v>
      </c>
      <c r="T1082" s="22" t="s">
        <v>63</v>
      </c>
    </row>
    <row r="1083" spans="14:20" s="22" customFormat="1" ht="15" hidden="1" customHeight="1" x14ac:dyDescent="0.25">
      <c r="N1083" s="22" t="str">
        <f t="shared" si="34"/>
        <v>ubiegam sięOpolskieChrząstowice_PL522</v>
      </c>
      <c r="O1083" s="22" t="s">
        <v>1654</v>
      </c>
      <c r="P1083" s="26" t="str">
        <f t="shared" si="33"/>
        <v>Chrząstowice_PL522</v>
      </c>
      <c r="Q1083" s="27" t="s">
        <v>1713</v>
      </c>
      <c r="R1083" s="27" t="s">
        <v>1694</v>
      </c>
      <c r="S1083" s="22">
        <v>5</v>
      </c>
      <c r="T1083" s="22" t="s">
        <v>63</v>
      </c>
    </row>
    <row r="1084" spans="14:20" s="22" customFormat="1" ht="15" hidden="1" customHeight="1" x14ac:dyDescent="0.25">
      <c r="N1084" s="22" t="str">
        <f t="shared" si="34"/>
        <v>ubiegam sięOpolskieCisek_PL522</v>
      </c>
      <c r="O1084" s="22" t="s">
        <v>1654</v>
      </c>
      <c r="P1084" s="26" t="str">
        <f t="shared" si="33"/>
        <v>Cisek_PL522</v>
      </c>
      <c r="Q1084" s="27" t="s">
        <v>1713</v>
      </c>
      <c r="R1084" s="27" t="s">
        <v>1681</v>
      </c>
      <c r="S1084" s="22">
        <v>5</v>
      </c>
      <c r="T1084" s="22" t="s">
        <v>63</v>
      </c>
    </row>
    <row r="1085" spans="14:20" s="22" customFormat="1" ht="15" hidden="1" customHeight="1" x14ac:dyDescent="0.25">
      <c r="N1085" s="22" t="str">
        <f t="shared" si="34"/>
        <v>ubiegam sięOpolskieDąbrowa_PL522</v>
      </c>
      <c r="O1085" s="22" t="s">
        <v>1654</v>
      </c>
      <c r="P1085" s="26" t="str">
        <f t="shared" si="33"/>
        <v>Dąbrowa_PL522</v>
      </c>
      <c r="Q1085" s="27" t="s">
        <v>1713</v>
      </c>
      <c r="R1085" s="27" t="s">
        <v>1695</v>
      </c>
      <c r="S1085" s="22">
        <v>5</v>
      </c>
      <c r="T1085" s="22" t="s">
        <v>63</v>
      </c>
    </row>
    <row r="1086" spans="14:20" s="22" customFormat="1" ht="15" hidden="1" customHeight="1" x14ac:dyDescent="0.25">
      <c r="N1086" s="22" t="str">
        <f t="shared" si="34"/>
        <v>ubiegam sięOpolskieDobrodzień_PL522</v>
      </c>
      <c r="O1086" s="22" t="s">
        <v>1654</v>
      </c>
      <c r="P1086" s="26" t="str">
        <f t="shared" si="33"/>
        <v>Dobrodzień_PL522</v>
      </c>
      <c r="Q1086" s="27" t="s">
        <v>1713</v>
      </c>
      <c r="R1086" s="27" t="s">
        <v>1688</v>
      </c>
      <c r="S1086" s="22">
        <v>5</v>
      </c>
      <c r="T1086" s="22" t="s">
        <v>63</v>
      </c>
    </row>
    <row r="1087" spans="14:20" s="22" customFormat="1" ht="15" hidden="1" customHeight="1" x14ac:dyDescent="0.25">
      <c r="N1087" s="22" t="str">
        <f t="shared" si="34"/>
        <v>ubiegam sięOpolskieDobrzeń Wielki_PL522</v>
      </c>
      <c r="O1087" s="22" t="s">
        <v>1654</v>
      </c>
      <c r="P1087" s="26" t="str">
        <f t="shared" si="33"/>
        <v>Dobrzeń Wielki_PL522</v>
      </c>
      <c r="Q1087" s="27" t="s">
        <v>1713</v>
      </c>
      <c r="R1087" s="27" t="s">
        <v>1696</v>
      </c>
      <c r="S1087" s="22">
        <v>5</v>
      </c>
      <c r="T1087" s="22" t="s">
        <v>63</v>
      </c>
    </row>
    <row r="1088" spans="14:20" s="22" customFormat="1" ht="15" hidden="1" customHeight="1" x14ac:dyDescent="0.25">
      <c r="N1088" s="22" t="str">
        <f t="shared" si="34"/>
        <v>ubiegam sięOpolskieDomaszowice_PL521</v>
      </c>
      <c r="O1088" s="22" t="s">
        <v>1654</v>
      </c>
      <c r="P1088" s="26" t="str">
        <f t="shared" si="33"/>
        <v>Domaszowice_PL521</v>
      </c>
      <c r="Q1088" s="27" t="s">
        <v>1712</v>
      </c>
      <c r="R1088" s="27" t="s">
        <v>1662</v>
      </c>
      <c r="S1088" s="22">
        <v>5</v>
      </c>
      <c r="T1088" s="22" t="s">
        <v>63</v>
      </c>
    </row>
    <row r="1089" spans="14:20" s="22" customFormat="1" ht="15" hidden="1" customHeight="1" x14ac:dyDescent="0.25">
      <c r="N1089" s="22" t="str">
        <f t="shared" si="34"/>
        <v>ubiegam sięOpolskieGłogówek_PL521</v>
      </c>
      <c r="O1089" s="22" t="s">
        <v>1654</v>
      </c>
      <c r="P1089" s="26" t="str">
        <f t="shared" si="33"/>
        <v>Głogówek_PL521</v>
      </c>
      <c r="Q1089" s="27" t="s">
        <v>1712</v>
      </c>
      <c r="R1089" s="27" t="s">
        <v>1675</v>
      </c>
      <c r="S1089" s="22">
        <v>5</v>
      </c>
      <c r="T1089" s="22" t="s">
        <v>63</v>
      </c>
    </row>
    <row r="1090" spans="14:20" s="22" customFormat="1" ht="15" hidden="1" customHeight="1" x14ac:dyDescent="0.25">
      <c r="N1090" s="22" t="str">
        <f t="shared" si="34"/>
        <v>ubiegam sięOpolskieGłubczyce_PL522</v>
      </c>
      <c r="O1090" s="22" t="s">
        <v>1654</v>
      </c>
      <c r="P1090" s="26" t="str">
        <f t="shared" si="33"/>
        <v>Głubczyce_PL522</v>
      </c>
      <c r="Q1090" s="27" t="s">
        <v>1713</v>
      </c>
      <c r="R1090" s="27" t="s">
        <v>1678</v>
      </c>
      <c r="S1090" s="22">
        <v>5</v>
      </c>
      <c r="T1090" s="22" t="s">
        <v>63</v>
      </c>
    </row>
    <row r="1091" spans="14:20" s="22" customFormat="1" ht="15" hidden="1" customHeight="1" x14ac:dyDescent="0.25">
      <c r="N1091" s="22" t="str">
        <f t="shared" si="34"/>
        <v>ubiegam sięOpolskieGłuchołazy_PL521</v>
      </c>
      <c r="O1091" s="22" t="s">
        <v>1654</v>
      </c>
      <c r="P1091" s="26" t="str">
        <f t="shared" si="33"/>
        <v>Głuchołazy_PL521</v>
      </c>
      <c r="Q1091" s="27" t="s">
        <v>1712</v>
      </c>
      <c r="R1091" s="27" t="s">
        <v>1666</v>
      </c>
      <c r="S1091" s="22">
        <v>5</v>
      </c>
      <c r="T1091" s="22" t="s">
        <v>63</v>
      </c>
    </row>
    <row r="1092" spans="14:20" s="22" customFormat="1" ht="15" hidden="1" customHeight="1" x14ac:dyDescent="0.25">
      <c r="N1092" s="22" t="str">
        <f t="shared" si="34"/>
        <v>ubiegam sięOpolskieGogolin_PL522</v>
      </c>
      <c r="O1092" s="22" t="s">
        <v>1654</v>
      </c>
      <c r="P1092" s="26" t="str">
        <f t="shared" si="33"/>
        <v>Gogolin_PL522</v>
      </c>
      <c r="Q1092" s="27" t="s">
        <v>1713</v>
      </c>
      <c r="R1092" s="27" t="s">
        <v>1685</v>
      </c>
      <c r="S1092" s="22">
        <v>5</v>
      </c>
      <c r="T1092" s="22" t="s">
        <v>63</v>
      </c>
    </row>
    <row r="1093" spans="14:20" s="22" customFormat="1" ht="15" hidden="1" customHeight="1" x14ac:dyDescent="0.25">
      <c r="N1093" s="22" t="str">
        <f t="shared" si="34"/>
        <v>ubiegam sięOpolskieGorzów Śląski_PL522</v>
      </c>
      <c r="O1093" s="22" t="s">
        <v>1654</v>
      </c>
      <c r="P1093" s="26" t="str">
        <f t="shared" si="33"/>
        <v>Gorzów Śląski_PL522</v>
      </c>
      <c r="Q1093" s="27" t="s">
        <v>1713</v>
      </c>
      <c r="R1093" s="27" t="s">
        <v>1689</v>
      </c>
      <c r="S1093" s="22">
        <v>5</v>
      </c>
      <c r="T1093" s="22" t="s">
        <v>63</v>
      </c>
    </row>
    <row r="1094" spans="14:20" s="22" customFormat="1" ht="15" hidden="1" customHeight="1" x14ac:dyDescent="0.25">
      <c r="N1094" s="22" t="str">
        <f t="shared" si="34"/>
        <v>ubiegam sięOpolskieGrodków_PL521</v>
      </c>
      <c r="O1094" s="22" t="s">
        <v>1654</v>
      </c>
      <c r="P1094" s="26" t="str">
        <f t="shared" si="33"/>
        <v>Grodków_PL521</v>
      </c>
      <c r="Q1094" s="27" t="s">
        <v>1712</v>
      </c>
      <c r="R1094" s="27" t="s">
        <v>1656</v>
      </c>
      <c r="S1094" s="22">
        <v>5</v>
      </c>
      <c r="T1094" s="22" t="s">
        <v>63</v>
      </c>
    </row>
    <row r="1095" spans="14:20" s="22" customFormat="1" ht="15" hidden="1" customHeight="1" x14ac:dyDescent="0.25">
      <c r="N1095" s="22" t="str">
        <f t="shared" si="34"/>
        <v>ubiegam sięOpolskieIzbicko_PL522</v>
      </c>
      <c r="O1095" s="22" t="s">
        <v>1654</v>
      </c>
      <c r="P1095" s="26" t="str">
        <f t="shared" si="33"/>
        <v>Izbicko_PL522</v>
      </c>
      <c r="Q1095" s="27" t="s">
        <v>1713</v>
      </c>
      <c r="R1095" s="27" t="s">
        <v>1707</v>
      </c>
      <c r="S1095" s="22">
        <v>5</v>
      </c>
      <c r="T1095" s="22" t="s">
        <v>63</v>
      </c>
    </row>
    <row r="1096" spans="14:20" s="22" customFormat="1" ht="15" hidden="1" customHeight="1" x14ac:dyDescent="0.25">
      <c r="N1096" s="22" t="str">
        <f t="shared" si="34"/>
        <v>ubiegam sięOpolskieJemielnica_PL522</v>
      </c>
      <c r="O1096" s="22" t="s">
        <v>1654</v>
      </c>
      <c r="P1096" s="26" t="str">
        <f t="shared" si="33"/>
        <v>Jemielnica_PL522</v>
      </c>
      <c r="Q1096" s="27" t="s">
        <v>1713</v>
      </c>
      <c r="R1096" s="27" t="s">
        <v>1708</v>
      </c>
      <c r="S1096" s="22">
        <v>5</v>
      </c>
      <c r="T1096" s="22" t="s">
        <v>63</v>
      </c>
    </row>
    <row r="1097" spans="14:20" s="22" customFormat="1" ht="15" hidden="1" customHeight="1" x14ac:dyDescent="0.25">
      <c r="N1097" s="22" t="str">
        <f t="shared" si="34"/>
        <v>ubiegam sięOpolskieKamiennik_PL521</v>
      </c>
      <c r="O1097" s="22" t="s">
        <v>1654</v>
      </c>
      <c r="P1097" s="26" t="str">
        <f t="shared" si="33"/>
        <v>Kamiennik_PL521</v>
      </c>
      <c r="Q1097" s="27" t="s">
        <v>1712</v>
      </c>
      <c r="R1097" s="27" t="s">
        <v>1667</v>
      </c>
      <c r="S1097" s="22">
        <v>5</v>
      </c>
      <c r="T1097" s="22" t="s">
        <v>63</v>
      </c>
    </row>
    <row r="1098" spans="14:20" s="22" customFormat="1" ht="15" hidden="1" customHeight="1" x14ac:dyDescent="0.25">
      <c r="N1098" s="22" t="str">
        <f t="shared" si="34"/>
        <v>ubiegam sięOpolskieKietrz_PL522</v>
      </c>
      <c r="O1098" s="22" t="s">
        <v>1654</v>
      </c>
      <c r="P1098" s="26" t="str">
        <f t="shared" si="33"/>
        <v>Kietrz_PL522</v>
      </c>
      <c r="Q1098" s="27" t="s">
        <v>1713</v>
      </c>
      <c r="R1098" s="27" t="s">
        <v>1679</v>
      </c>
      <c r="S1098" s="22">
        <v>5</v>
      </c>
      <c r="T1098" s="22" t="s">
        <v>63</v>
      </c>
    </row>
    <row r="1099" spans="14:20" s="22" customFormat="1" ht="15" hidden="1" customHeight="1" x14ac:dyDescent="0.25">
      <c r="N1099" s="22" t="str">
        <f t="shared" si="34"/>
        <v>ubiegam sięOpolskieKolonowskie_PL522</v>
      </c>
      <c r="O1099" s="22" t="s">
        <v>1654</v>
      </c>
      <c r="P1099" s="26" t="str">
        <f t="shared" si="33"/>
        <v>Kolonowskie_PL522</v>
      </c>
      <c r="Q1099" s="27" t="s">
        <v>1713</v>
      </c>
      <c r="R1099" s="27" t="s">
        <v>1709</v>
      </c>
      <c r="S1099" s="22">
        <v>5</v>
      </c>
      <c r="T1099" s="22" t="s">
        <v>63</v>
      </c>
    </row>
    <row r="1100" spans="14:20" s="22" customFormat="1" ht="15" hidden="1" customHeight="1" x14ac:dyDescent="0.25">
      <c r="N1100" s="22" t="str">
        <f t="shared" si="34"/>
        <v>ubiegam sięOpolskieKomprachcice_PL522</v>
      </c>
      <c r="O1100" s="22" t="s">
        <v>1654</v>
      </c>
      <c r="P1100" s="26" t="str">
        <f t="shared" si="33"/>
        <v>Komprachcice_PL522</v>
      </c>
      <c r="Q1100" s="27" t="s">
        <v>1713</v>
      </c>
      <c r="R1100" s="27" t="s">
        <v>1697</v>
      </c>
      <c r="S1100" s="22">
        <v>5</v>
      </c>
      <c r="T1100" s="22" t="s">
        <v>63</v>
      </c>
    </row>
    <row r="1101" spans="14:20" s="22" customFormat="1" ht="15" hidden="1" customHeight="1" x14ac:dyDescent="0.25">
      <c r="N1101" s="22" t="str">
        <f t="shared" si="34"/>
        <v>ubiegam sięOpolskieKorfantów_PL521</v>
      </c>
      <c r="O1101" s="22" t="s">
        <v>1654</v>
      </c>
      <c r="P1101" s="26" t="str">
        <f t="shared" si="33"/>
        <v>Korfantów_PL521</v>
      </c>
      <c r="Q1101" s="27" t="s">
        <v>1712</v>
      </c>
      <c r="R1101" s="27" t="s">
        <v>1668</v>
      </c>
      <c r="S1101" s="22">
        <v>5</v>
      </c>
      <c r="T1101" s="22" t="s">
        <v>63</v>
      </c>
    </row>
    <row r="1102" spans="14:20" s="22" customFormat="1" ht="15" hidden="1" customHeight="1" x14ac:dyDescent="0.25">
      <c r="N1102" s="22" t="str">
        <f t="shared" si="34"/>
        <v>ubiegam sięOpolskieLasowice Wielkie_PL521</v>
      </c>
      <c r="O1102" s="22" t="s">
        <v>1654</v>
      </c>
      <c r="P1102" s="26" t="str">
        <f t="shared" si="33"/>
        <v>Lasowice Wielkie_PL521</v>
      </c>
      <c r="Q1102" s="27" t="s">
        <v>1712</v>
      </c>
      <c r="R1102" s="27" t="s">
        <v>1660</v>
      </c>
      <c r="S1102" s="22">
        <v>5</v>
      </c>
      <c r="T1102" s="22" t="s">
        <v>63</v>
      </c>
    </row>
    <row r="1103" spans="14:20" s="22" customFormat="1" ht="15" hidden="1" customHeight="1" x14ac:dyDescent="0.25">
      <c r="N1103" s="22" t="str">
        <f t="shared" si="34"/>
        <v>ubiegam sięOpolskieLeśnica_PL522</v>
      </c>
      <c r="O1103" s="22" t="s">
        <v>1654</v>
      </c>
      <c r="P1103" s="26" t="str">
        <f t="shared" si="33"/>
        <v>Leśnica_PL522</v>
      </c>
      <c r="Q1103" s="27" t="s">
        <v>1713</v>
      </c>
      <c r="R1103" s="27" t="s">
        <v>1710</v>
      </c>
      <c r="S1103" s="22">
        <v>5</v>
      </c>
      <c r="T1103" s="22" t="s">
        <v>63</v>
      </c>
    </row>
    <row r="1104" spans="14:20" s="22" customFormat="1" ht="15" hidden="1" customHeight="1" x14ac:dyDescent="0.25">
      <c r="N1104" s="22" t="str">
        <f t="shared" si="34"/>
        <v>ubiegam sięOpolskieLewin Brzeski_PL521</v>
      </c>
      <c r="O1104" s="22" t="s">
        <v>1654</v>
      </c>
      <c r="P1104" s="26" t="str">
        <f t="shared" si="33"/>
        <v>Lewin Brzeski_PL521</v>
      </c>
      <c r="Q1104" s="27" t="s">
        <v>1712</v>
      </c>
      <c r="R1104" s="27" t="s">
        <v>1657</v>
      </c>
      <c r="S1104" s="22">
        <v>5</v>
      </c>
      <c r="T1104" s="22" t="s">
        <v>63</v>
      </c>
    </row>
    <row r="1105" spans="14:20" s="22" customFormat="1" ht="15" hidden="1" customHeight="1" x14ac:dyDescent="0.25">
      <c r="N1105" s="22" t="str">
        <f t="shared" si="34"/>
        <v>ubiegam sięOpolskieLubrza_PL521</v>
      </c>
      <c r="O1105" s="22" t="s">
        <v>1654</v>
      </c>
      <c r="P1105" s="26" t="str">
        <f t="shared" si="33"/>
        <v>Lubrza_PL521</v>
      </c>
      <c r="Q1105" s="27" t="s">
        <v>1712</v>
      </c>
      <c r="R1105" s="27" t="s">
        <v>1494</v>
      </c>
      <c r="S1105" s="22">
        <v>5</v>
      </c>
      <c r="T1105" s="22" t="s">
        <v>63</v>
      </c>
    </row>
    <row r="1106" spans="14:20" s="22" customFormat="1" ht="15" hidden="1" customHeight="1" x14ac:dyDescent="0.25">
      <c r="N1106" s="22" t="str">
        <f t="shared" si="34"/>
        <v>ubiegam sięOpolskieLubsza_PL521</v>
      </c>
      <c r="O1106" s="22" t="s">
        <v>1654</v>
      </c>
      <c r="P1106" s="26" t="str">
        <f t="shared" si="33"/>
        <v>Lubsza_PL521</v>
      </c>
      <c r="Q1106" s="27" t="s">
        <v>1712</v>
      </c>
      <c r="R1106" s="27" t="s">
        <v>1658</v>
      </c>
      <c r="S1106" s="22">
        <v>5</v>
      </c>
      <c r="T1106" s="22" t="s">
        <v>63</v>
      </c>
    </row>
    <row r="1107" spans="14:20" s="22" customFormat="1" ht="15" hidden="1" customHeight="1" x14ac:dyDescent="0.25">
      <c r="N1107" s="22" t="str">
        <f t="shared" si="34"/>
        <v>ubiegam sięOpolskieŁambinowice_PL521</v>
      </c>
      <c r="O1107" s="22" t="s">
        <v>1654</v>
      </c>
      <c r="P1107" s="26" t="str">
        <f t="shared" si="33"/>
        <v>Łambinowice_PL521</v>
      </c>
      <c r="Q1107" s="27" t="s">
        <v>1712</v>
      </c>
      <c r="R1107" s="27" t="s">
        <v>1669</v>
      </c>
      <c r="S1107" s="22">
        <v>5</v>
      </c>
      <c r="T1107" s="22" t="s">
        <v>63</v>
      </c>
    </row>
    <row r="1108" spans="14:20" s="22" customFormat="1" ht="15" hidden="1" customHeight="1" x14ac:dyDescent="0.25">
      <c r="N1108" s="22" t="str">
        <f t="shared" si="34"/>
        <v>ubiegam sięOpolskieŁubniany_PL522</v>
      </c>
      <c r="O1108" s="22" t="s">
        <v>1654</v>
      </c>
      <c r="P1108" s="26" t="str">
        <f t="shared" si="33"/>
        <v>Łubniany_PL522</v>
      </c>
      <c r="Q1108" s="27" t="s">
        <v>1713</v>
      </c>
      <c r="R1108" s="27" t="s">
        <v>1698</v>
      </c>
      <c r="S1108" s="22">
        <v>5</v>
      </c>
      <c r="T1108" s="22" t="s">
        <v>63</v>
      </c>
    </row>
    <row r="1109" spans="14:20" s="22" customFormat="1" ht="15" hidden="1" customHeight="1" x14ac:dyDescent="0.25">
      <c r="N1109" s="22" t="str">
        <f t="shared" si="34"/>
        <v>ubiegam sięOpolskieMurów_PL522</v>
      </c>
      <c r="O1109" s="22" t="s">
        <v>1654</v>
      </c>
      <c r="P1109" s="26" t="str">
        <f t="shared" si="33"/>
        <v>Murów_PL522</v>
      </c>
      <c r="Q1109" s="27" t="s">
        <v>1713</v>
      </c>
      <c r="R1109" s="27" t="s">
        <v>1699</v>
      </c>
      <c r="S1109" s="22">
        <v>5</v>
      </c>
      <c r="T1109" s="22" t="s">
        <v>63</v>
      </c>
    </row>
    <row r="1110" spans="14:20" s="22" customFormat="1" ht="15" hidden="1" customHeight="1" x14ac:dyDescent="0.25">
      <c r="N1110" s="22" t="str">
        <f t="shared" si="34"/>
        <v>ubiegam sięOpolskieNamysłów_PL521</v>
      </c>
      <c r="O1110" s="22" t="s">
        <v>1654</v>
      </c>
      <c r="P1110" s="26" t="str">
        <f t="shared" si="33"/>
        <v>Namysłów_PL521</v>
      </c>
      <c r="Q1110" s="27" t="s">
        <v>1712</v>
      </c>
      <c r="R1110" s="27" t="s">
        <v>1663</v>
      </c>
      <c r="S1110" s="22">
        <v>5</v>
      </c>
      <c r="T1110" s="22" t="s">
        <v>63</v>
      </c>
    </row>
    <row r="1111" spans="14:20" s="22" customFormat="1" ht="15" hidden="1" customHeight="1" x14ac:dyDescent="0.25">
      <c r="N1111" s="22" t="str">
        <f t="shared" si="34"/>
        <v>ubiegam sięOpolskieNiemodlin_PL522</v>
      </c>
      <c r="O1111" s="22" t="s">
        <v>1654</v>
      </c>
      <c r="P1111" s="26" t="str">
        <f t="shared" si="33"/>
        <v>Niemodlin_PL522</v>
      </c>
      <c r="Q1111" s="27" t="s">
        <v>1713</v>
      </c>
      <c r="R1111" s="27" t="s">
        <v>1700</v>
      </c>
      <c r="S1111" s="22">
        <v>5</v>
      </c>
      <c r="T1111" s="22" t="s">
        <v>63</v>
      </c>
    </row>
    <row r="1112" spans="14:20" s="22" customFormat="1" ht="15" hidden="1" customHeight="1" x14ac:dyDescent="0.25">
      <c r="N1112" s="22" t="str">
        <f t="shared" si="34"/>
        <v>ubiegam sięOpolskieNysa_PL521</v>
      </c>
      <c r="O1112" s="22" t="s">
        <v>1654</v>
      </c>
      <c r="P1112" s="26" t="str">
        <f t="shared" si="33"/>
        <v>Nysa_PL521</v>
      </c>
      <c r="Q1112" s="27" t="s">
        <v>1712</v>
      </c>
      <c r="R1112" s="27" t="s">
        <v>1670</v>
      </c>
      <c r="S1112" s="22">
        <v>5</v>
      </c>
      <c r="T1112" s="22" t="s">
        <v>63</v>
      </c>
    </row>
    <row r="1113" spans="14:20" s="22" customFormat="1" ht="15" hidden="1" customHeight="1" x14ac:dyDescent="0.25">
      <c r="N1113" s="22" t="str">
        <f t="shared" si="34"/>
        <v>ubiegam sięOpolskieOlesno_PL522</v>
      </c>
      <c r="O1113" s="22" t="s">
        <v>1654</v>
      </c>
      <c r="P1113" s="26" t="str">
        <f t="shared" si="33"/>
        <v>Olesno_PL522</v>
      </c>
      <c r="Q1113" s="27" t="s">
        <v>1713</v>
      </c>
      <c r="R1113" s="27" t="s">
        <v>571</v>
      </c>
      <c r="S1113" s="22">
        <v>5</v>
      </c>
      <c r="T1113" s="22" t="s">
        <v>63</v>
      </c>
    </row>
    <row r="1114" spans="14:20" s="22" customFormat="1" ht="15" hidden="1" customHeight="1" x14ac:dyDescent="0.25">
      <c r="N1114" s="22" t="str">
        <f t="shared" si="34"/>
        <v>ubiegam sięOpolskieOlszanka_PL521</v>
      </c>
      <c r="O1114" s="22" t="s">
        <v>1654</v>
      </c>
      <c r="P1114" s="26" t="str">
        <f t="shared" si="33"/>
        <v>Olszanka_PL521</v>
      </c>
      <c r="Q1114" s="27" t="s">
        <v>1712</v>
      </c>
      <c r="R1114" s="27" t="s">
        <v>286</v>
      </c>
      <c r="S1114" s="22">
        <v>5</v>
      </c>
      <c r="T1114" s="22" t="s">
        <v>63</v>
      </c>
    </row>
    <row r="1115" spans="14:20" s="22" customFormat="1" ht="15" hidden="1" customHeight="1" x14ac:dyDescent="0.25">
      <c r="N1115" s="22" t="str">
        <f t="shared" si="34"/>
        <v>ubiegam sięOpolskieOtmuchów_PL521</v>
      </c>
      <c r="O1115" s="22" t="s">
        <v>1654</v>
      </c>
      <c r="P1115" s="26" t="str">
        <f t="shared" si="33"/>
        <v>Otmuchów_PL521</v>
      </c>
      <c r="Q1115" s="27" t="s">
        <v>1712</v>
      </c>
      <c r="R1115" s="27" t="s">
        <v>1671</v>
      </c>
      <c r="S1115" s="22">
        <v>5</v>
      </c>
      <c r="T1115" s="22" t="s">
        <v>63</v>
      </c>
    </row>
    <row r="1116" spans="14:20" s="22" customFormat="1" ht="15" hidden="1" customHeight="1" x14ac:dyDescent="0.25">
      <c r="N1116" s="22" t="str">
        <f t="shared" si="34"/>
        <v>ubiegam sięOpolskieOzimek_PL522</v>
      </c>
      <c r="O1116" s="22" t="s">
        <v>1654</v>
      </c>
      <c r="P1116" s="26" t="str">
        <f t="shared" si="33"/>
        <v>Ozimek_PL522</v>
      </c>
      <c r="Q1116" s="27" t="s">
        <v>1713</v>
      </c>
      <c r="R1116" s="27" t="s">
        <v>1701</v>
      </c>
      <c r="S1116" s="22">
        <v>5</v>
      </c>
      <c r="T1116" s="22" t="s">
        <v>63</v>
      </c>
    </row>
    <row r="1117" spans="14:20" s="22" customFormat="1" ht="15" hidden="1" customHeight="1" x14ac:dyDescent="0.25">
      <c r="N1117" s="22" t="str">
        <f t="shared" si="34"/>
        <v>ubiegam sięOpolskiePaczków_PL521</v>
      </c>
      <c r="O1117" s="22" t="s">
        <v>1654</v>
      </c>
      <c r="P1117" s="26" t="str">
        <f t="shared" si="33"/>
        <v>Paczków_PL521</v>
      </c>
      <c r="Q1117" s="27" t="s">
        <v>1712</v>
      </c>
      <c r="R1117" s="27" t="s">
        <v>1672</v>
      </c>
      <c r="S1117" s="22">
        <v>5</v>
      </c>
      <c r="T1117" s="22" t="s">
        <v>63</v>
      </c>
    </row>
    <row r="1118" spans="14:20" s="22" customFormat="1" ht="15" hidden="1" customHeight="1" x14ac:dyDescent="0.25">
      <c r="N1118" s="22" t="str">
        <f t="shared" si="34"/>
        <v>ubiegam sięOpolskiePakosławice_PL521</v>
      </c>
      <c r="O1118" s="22" t="s">
        <v>1654</v>
      </c>
      <c r="P1118" s="26" t="str">
        <f t="shared" si="33"/>
        <v>Pakosławice_PL521</v>
      </c>
      <c r="Q1118" s="27" t="s">
        <v>1712</v>
      </c>
      <c r="R1118" s="27" t="s">
        <v>1673</v>
      </c>
      <c r="S1118" s="22">
        <v>5</v>
      </c>
      <c r="T1118" s="22" t="s">
        <v>63</v>
      </c>
    </row>
    <row r="1119" spans="14:20" s="22" customFormat="1" ht="15" hidden="1" customHeight="1" x14ac:dyDescent="0.25">
      <c r="N1119" s="22" t="str">
        <f t="shared" si="34"/>
        <v>ubiegam sięOpolskiePawłowiczki_PL522</v>
      </c>
      <c r="O1119" s="22" t="s">
        <v>1654</v>
      </c>
      <c r="P1119" s="26" t="str">
        <f t="shared" si="33"/>
        <v>Pawłowiczki_PL522</v>
      </c>
      <c r="Q1119" s="27" t="s">
        <v>1713</v>
      </c>
      <c r="R1119" s="27" t="s">
        <v>1682</v>
      </c>
      <c r="S1119" s="22">
        <v>5</v>
      </c>
      <c r="T1119" s="22" t="s">
        <v>63</v>
      </c>
    </row>
    <row r="1120" spans="14:20" s="22" customFormat="1" ht="15" hidden="1" customHeight="1" x14ac:dyDescent="0.25">
      <c r="N1120" s="22" t="str">
        <f t="shared" si="34"/>
        <v>ubiegam sięOpolskiePokój_PL521</v>
      </c>
      <c r="O1120" s="22" t="s">
        <v>1654</v>
      </c>
      <c r="P1120" s="26" t="str">
        <f t="shared" si="33"/>
        <v>Pokój_PL521</v>
      </c>
      <c r="Q1120" s="27" t="s">
        <v>1712</v>
      </c>
      <c r="R1120" s="27" t="s">
        <v>1664</v>
      </c>
      <c r="S1120" s="22">
        <v>5</v>
      </c>
      <c r="T1120" s="22" t="s">
        <v>63</v>
      </c>
    </row>
    <row r="1121" spans="14:20" s="22" customFormat="1" ht="15" hidden="1" customHeight="1" x14ac:dyDescent="0.25">
      <c r="N1121" s="22" t="str">
        <f t="shared" si="34"/>
        <v>ubiegam sięOpolskiePolska Cerekiew_PL522</v>
      </c>
      <c r="O1121" s="22" t="s">
        <v>1654</v>
      </c>
      <c r="P1121" s="26" t="str">
        <f t="shared" si="33"/>
        <v>Polska Cerekiew_PL522</v>
      </c>
      <c r="Q1121" s="27" t="s">
        <v>1713</v>
      </c>
      <c r="R1121" s="27" t="s">
        <v>1683</v>
      </c>
      <c r="S1121" s="22">
        <v>5</v>
      </c>
      <c r="T1121" s="22" t="s">
        <v>63</v>
      </c>
    </row>
    <row r="1122" spans="14:20" s="22" customFormat="1" ht="15" hidden="1" customHeight="1" x14ac:dyDescent="0.25">
      <c r="N1122" s="22" t="str">
        <f t="shared" si="34"/>
        <v>ubiegam sięOpolskiePopielów_PL522</v>
      </c>
      <c r="O1122" s="22" t="s">
        <v>1654</v>
      </c>
      <c r="P1122" s="26" t="str">
        <f t="shared" si="33"/>
        <v>Popielów_PL522</v>
      </c>
      <c r="Q1122" s="27" t="s">
        <v>1713</v>
      </c>
      <c r="R1122" s="27" t="s">
        <v>1702</v>
      </c>
      <c r="S1122" s="22">
        <v>5</v>
      </c>
      <c r="T1122" s="22" t="s">
        <v>63</v>
      </c>
    </row>
    <row r="1123" spans="14:20" s="22" customFormat="1" ht="15" hidden="1" customHeight="1" x14ac:dyDescent="0.25">
      <c r="N1123" s="22" t="str">
        <f t="shared" si="34"/>
        <v>ubiegam sięOpolskiePraszka_PL522</v>
      </c>
      <c r="O1123" s="22" t="s">
        <v>1654</v>
      </c>
      <c r="P1123" s="26" t="str">
        <f t="shared" si="33"/>
        <v>Praszka_PL522</v>
      </c>
      <c r="Q1123" s="27" t="s">
        <v>1713</v>
      </c>
      <c r="R1123" s="27" t="s">
        <v>1690</v>
      </c>
      <c r="S1123" s="22">
        <v>5</v>
      </c>
      <c r="T1123" s="22" t="s">
        <v>63</v>
      </c>
    </row>
    <row r="1124" spans="14:20" s="22" customFormat="1" ht="15" hidden="1" customHeight="1" x14ac:dyDescent="0.25">
      <c r="N1124" s="22" t="str">
        <f t="shared" si="34"/>
        <v>ubiegam sięOpolskiePrószków_PL522</v>
      </c>
      <c r="O1124" s="22" t="s">
        <v>1654</v>
      </c>
      <c r="P1124" s="26" t="str">
        <f t="shared" si="33"/>
        <v>Prószków_PL522</v>
      </c>
      <c r="Q1124" s="27" t="s">
        <v>1713</v>
      </c>
      <c r="R1124" s="27" t="s">
        <v>1703</v>
      </c>
      <c r="S1124" s="22">
        <v>5</v>
      </c>
      <c r="T1124" s="22" t="s">
        <v>63</v>
      </c>
    </row>
    <row r="1125" spans="14:20" s="22" customFormat="1" ht="15" hidden="1" customHeight="1" x14ac:dyDescent="0.25">
      <c r="N1125" s="22" t="str">
        <f t="shared" si="34"/>
        <v>ubiegam sięOpolskieRadłów_PL522</v>
      </c>
      <c r="O1125" s="22" t="s">
        <v>1654</v>
      </c>
      <c r="P1125" s="26" t="str">
        <f t="shared" si="33"/>
        <v>Radłów_PL522</v>
      </c>
      <c r="Q1125" s="27" t="s">
        <v>1713</v>
      </c>
      <c r="R1125" s="27" t="s">
        <v>1691</v>
      </c>
      <c r="S1125" s="22">
        <v>5</v>
      </c>
      <c r="T1125" s="22" t="s">
        <v>63</v>
      </c>
    </row>
    <row r="1126" spans="14:20" s="22" customFormat="1" ht="15" hidden="1" customHeight="1" x14ac:dyDescent="0.25">
      <c r="N1126" s="22" t="str">
        <f t="shared" si="34"/>
        <v>ubiegam sięOpolskieReńska Wieś_PL522</v>
      </c>
      <c r="O1126" s="22" t="s">
        <v>1654</v>
      </c>
      <c r="P1126" s="26" t="str">
        <f t="shared" si="33"/>
        <v>Reńska Wieś_PL522</v>
      </c>
      <c r="Q1126" s="27" t="s">
        <v>1713</v>
      </c>
      <c r="R1126" s="27" t="s">
        <v>1684</v>
      </c>
      <c r="S1126" s="22">
        <v>5</v>
      </c>
      <c r="T1126" s="22" t="s">
        <v>63</v>
      </c>
    </row>
    <row r="1127" spans="14:20" s="22" customFormat="1" ht="15" hidden="1" customHeight="1" x14ac:dyDescent="0.25">
      <c r="N1127" s="22" t="str">
        <f t="shared" si="34"/>
        <v>ubiegam sięOpolskieRudniki_PL522</v>
      </c>
      <c r="O1127" s="22" t="s">
        <v>1654</v>
      </c>
      <c r="P1127" s="26" t="str">
        <f t="shared" si="33"/>
        <v>Rudniki_PL522</v>
      </c>
      <c r="Q1127" s="27" t="s">
        <v>1713</v>
      </c>
      <c r="R1127" s="27" t="s">
        <v>1692</v>
      </c>
      <c r="S1127" s="22">
        <v>5</v>
      </c>
      <c r="T1127" s="22" t="s">
        <v>63</v>
      </c>
    </row>
    <row r="1128" spans="14:20" s="22" customFormat="1" ht="15" hidden="1" customHeight="1" x14ac:dyDescent="0.25">
      <c r="N1128" s="22" t="str">
        <f t="shared" si="34"/>
        <v>ubiegam sięOpolskieSkarbimierz_PL521</v>
      </c>
      <c r="O1128" s="22" t="s">
        <v>1654</v>
      </c>
      <c r="P1128" s="26" t="str">
        <f t="shared" si="33"/>
        <v>Skarbimierz_PL521</v>
      </c>
      <c r="Q1128" s="27" t="s">
        <v>1712</v>
      </c>
      <c r="R1128" s="27" t="s">
        <v>1655</v>
      </c>
      <c r="S1128" s="22">
        <v>5</v>
      </c>
      <c r="T1128" s="22" t="s">
        <v>63</v>
      </c>
    </row>
    <row r="1129" spans="14:20" s="22" customFormat="1" ht="15" hidden="1" customHeight="1" x14ac:dyDescent="0.25">
      <c r="N1129" s="22" t="str">
        <f t="shared" si="34"/>
        <v>ubiegam sięOpolskieSkoroszyce_PL521</v>
      </c>
      <c r="O1129" s="22" t="s">
        <v>1654</v>
      </c>
      <c r="P1129" s="26" t="str">
        <f t="shared" si="33"/>
        <v>Skoroszyce_PL521</v>
      </c>
      <c r="Q1129" s="27" t="s">
        <v>1712</v>
      </c>
      <c r="R1129" s="27" t="s">
        <v>1674</v>
      </c>
      <c r="S1129" s="22">
        <v>5</v>
      </c>
      <c r="T1129" s="22" t="s">
        <v>63</v>
      </c>
    </row>
    <row r="1130" spans="14:20" s="22" customFormat="1" ht="15" hidden="1" customHeight="1" x14ac:dyDescent="0.25">
      <c r="N1130" s="22" t="str">
        <f t="shared" si="34"/>
        <v>ubiegam sięOpolskieStrzelce Opolskie_PL522</v>
      </c>
      <c r="O1130" s="22" t="s">
        <v>1654</v>
      </c>
      <c r="P1130" s="26" t="str">
        <f t="shared" si="33"/>
        <v>Strzelce Opolskie_PL522</v>
      </c>
      <c r="Q1130" s="27" t="s">
        <v>1713</v>
      </c>
      <c r="R1130" s="27" t="s">
        <v>1711</v>
      </c>
      <c r="S1130" s="22">
        <v>5</v>
      </c>
      <c r="T1130" s="22" t="s">
        <v>63</v>
      </c>
    </row>
    <row r="1131" spans="14:20" s="22" customFormat="1" ht="15" hidden="1" customHeight="1" x14ac:dyDescent="0.25">
      <c r="N1131" s="22" t="str">
        <f t="shared" si="34"/>
        <v>ubiegam sięOpolskieStrzeleczki_PL522</v>
      </c>
      <c r="O1131" s="22" t="s">
        <v>1654</v>
      </c>
      <c r="P1131" s="26" t="str">
        <f t="shared" si="33"/>
        <v>Strzeleczki_PL522</v>
      </c>
      <c r="Q1131" s="27" t="s">
        <v>1713</v>
      </c>
      <c r="R1131" s="27" t="s">
        <v>1686</v>
      </c>
      <c r="S1131" s="22">
        <v>5</v>
      </c>
      <c r="T1131" s="22" t="s">
        <v>63</v>
      </c>
    </row>
    <row r="1132" spans="14:20" s="22" customFormat="1" ht="15" hidden="1" customHeight="1" x14ac:dyDescent="0.25">
      <c r="N1132" s="22" t="str">
        <f t="shared" si="34"/>
        <v>ubiegam sięOpolskieŚwierczów_PL521</v>
      </c>
      <c r="O1132" s="22" t="s">
        <v>1654</v>
      </c>
      <c r="P1132" s="26" t="str">
        <f t="shared" si="33"/>
        <v>Świerczów_PL521</v>
      </c>
      <c r="Q1132" s="27" t="s">
        <v>1712</v>
      </c>
      <c r="R1132" s="27" t="s">
        <v>1665</v>
      </c>
      <c r="S1132" s="22">
        <v>5</v>
      </c>
      <c r="T1132" s="22" t="s">
        <v>63</v>
      </c>
    </row>
    <row r="1133" spans="14:20" s="22" customFormat="1" ht="15" hidden="1" customHeight="1" x14ac:dyDescent="0.25">
      <c r="N1133" s="22" t="str">
        <f t="shared" si="34"/>
        <v>ubiegam sięOpolskieTarnów Opolski_PL522</v>
      </c>
      <c r="O1133" s="22" t="s">
        <v>1654</v>
      </c>
      <c r="P1133" s="26" t="str">
        <f t="shared" si="33"/>
        <v>Tarnów Opolski_PL522</v>
      </c>
      <c r="Q1133" s="27" t="s">
        <v>1713</v>
      </c>
      <c r="R1133" s="27" t="s">
        <v>1704</v>
      </c>
      <c r="S1133" s="22">
        <v>5</v>
      </c>
      <c r="T1133" s="22" t="s">
        <v>63</v>
      </c>
    </row>
    <row r="1134" spans="14:20" s="22" customFormat="1" ht="15" hidden="1" customHeight="1" x14ac:dyDescent="0.25">
      <c r="N1134" s="22" t="str">
        <f t="shared" si="34"/>
        <v>ubiegam sięOpolskieTułowice_PL522</v>
      </c>
      <c r="O1134" s="22" t="s">
        <v>1654</v>
      </c>
      <c r="P1134" s="26" t="str">
        <f t="shared" si="33"/>
        <v>Tułowice_PL522</v>
      </c>
      <c r="Q1134" s="27" t="s">
        <v>1713</v>
      </c>
      <c r="R1134" s="27" t="s">
        <v>1705</v>
      </c>
      <c r="S1134" s="22">
        <v>5</v>
      </c>
      <c r="T1134" s="22" t="s">
        <v>63</v>
      </c>
    </row>
    <row r="1135" spans="14:20" s="22" customFormat="1" ht="15" hidden="1" customHeight="1" x14ac:dyDescent="0.25">
      <c r="N1135" s="22" t="str">
        <f t="shared" si="34"/>
        <v>ubiegam sięOpolskieTurawa_PL522</v>
      </c>
      <c r="O1135" s="22" t="s">
        <v>1654</v>
      </c>
      <c r="P1135" s="26" t="str">
        <f t="shared" si="33"/>
        <v>Turawa_PL522</v>
      </c>
      <c r="Q1135" s="27" t="s">
        <v>1713</v>
      </c>
      <c r="R1135" s="27" t="s">
        <v>1706</v>
      </c>
      <c r="S1135" s="22">
        <v>5</v>
      </c>
      <c r="T1135" s="22" t="s">
        <v>63</v>
      </c>
    </row>
    <row r="1136" spans="14:20" s="22" customFormat="1" ht="15" hidden="1" customHeight="1" x14ac:dyDescent="0.25">
      <c r="N1136" s="22" t="str">
        <f t="shared" si="34"/>
        <v>ubiegam sięOpolskieUjazd_PL522</v>
      </c>
      <c r="O1136" s="22" t="s">
        <v>1654</v>
      </c>
      <c r="P1136" s="26" t="str">
        <f t="shared" si="33"/>
        <v>Ujazd_PL522</v>
      </c>
      <c r="Q1136" s="27" t="s">
        <v>1713</v>
      </c>
      <c r="R1136" s="27" t="s">
        <v>136</v>
      </c>
      <c r="S1136" s="22">
        <v>5</v>
      </c>
      <c r="T1136" s="22" t="s">
        <v>63</v>
      </c>
    </row>
    <row r="1137" spans="14:20" s="22" customFormat="1" ht="15" hidden="1" customHeight="1" x14ac:dyDescent="0.25">
      <c r="N1137" s="22" t="str">
        <f t="shared" si="34"/>
        <v>ubiegam sięOpolskieWalce_PL522</v>
      </c>
      <c r="O1137" s="22" t="s">
        <v>1654</v>
      </c>
      <c r="P1137" s="26" t="str">
        <f t="shared" si="33"/>
        <v>Walce_PL522</v>
      </c>
      <c r="Q1137" s="27" t="s">
        <v>1713</v>
      </c>
      <c r="R1137" s="27" t="s">
        <v>1687</v>
      </c>
      <c r="S1137" s="22">
        <v>5</v>
      </c>
      <c r="T1137" s="22" t="s">
        <v>63</v>
      </c>
    </row>
    <row r="1138" spans="14:20" s="22" customFormat="1" ht="15" hidden="1" customHeight="1" x14ac:dyDescent="0.25">
      <c r="N1138" s="22" t="str">
        <f t="shared" si="34"/>
        <v>ubiegam sięOpolskieWilków_PL521</v>
      </c>
      <c r="O1138" s="22" t="s">
        <v>1654</v>
      </c>
      <c r="P1138" s="26" t="str">
        <f t="shared" si="33"/>
        <v>Wilków_PL521</v>
      </c>
      <c r="Q1138" s="27" t="s">
        <v>1712</v>
      </c>
      <c r="R1138" s="27" t="s">
        <v>849</v>
      </c>
      <c r="S1138" s="22">
        <v>5</v>
      </c>
      <c r="T1138" s="22" t="s">
        <v>63</v>
      </c>
    </row>
    <row r="1139" spans="14:20" s="22" customFormat="1" ht="15" hidden="1" customHeight="1" x14ac:dyDescent="0.25">
      <c r="N1139" s="22" t="str">
        <f t="shared" si="34"/>
        <v>ubiegam sięOpolskieWołczyn_PL521</v>
      </c>
      <c r="O1139" s="22" t="s">
        <v>1654</v>
      </c>
      <c r="P1139" s="26" t="str">
        <f t="shared" ref="P1139:P1202" si="35">R1139&amp;Q1139</f>
        <v>Wołczyn_PL521</v>
      </c>
      <c r="Q1139" s="27" t="s">
        <v>1712</v>
      </c>
      <c r="R1139" s="27" t="s">
        <v>1661</v>
      </c>
      <c r="S1139" s="22">
        <v>5</v>
      </c>
      <c r="T1139" s="22" t="s">
        <v>63</v>
      </c>
    </row>
    <row r="1140" spans="14:20" s="22" customFormat="1" ht="15" hidden="1" customHeight="1" x14ac:dyDescent="0.25">
      <c r="N1140" s="22" t="str">
        <f t="shared" ref="N1140:N1203" si="36">T1140&amp;O1140&amp;P1140</f>
        <v>ubiegam sięOpolskieZębowice_PL522</v>
      </c>
      <c r="O1140" s="22" t="s">
        <v>1654</v>
      </c>
      <c r="P1140" s="26" t="str">
        <f t="shared" si="35"/>
        <v>Zębowice_PL522</v>
      </c>
      <c r="Q1140" s="27" t="s">
        <v>1713</v>
      </c>
      <c r="R1140" s="27" t="s">
        <v>1693</v>
      </c>
      <c r="S1140" s="22">
        <v>5</v>
      </c>
      <c r="T1140" s="22" t="s">
        <v>63</v>
      </c>
    </row>
    <row r="1141" spans="14:20" s="22" customFormat="1" ht="15" hidden="1" customHeight="1" x14ac:dyDescent="0.25">
      <c r="N1141" s="22" t="str">
        <f t="shared" si="36"/>
        <v>ubiegam sięPodkarpackieAdamówka_PL324</v>
      </c>
      <c r="O1141" s="22" t="s">
        <v>868</v>
      </c>
      <c r="P1141" s="26" t="str">
        <f t="shared" si="35"/>
        <v>Adamówka_PL324</v>
      </c>
      <c r="Q1141" s="27" t="s">
        <v>979</v>
      </c>
      <c r="R1141" s="27" t="s">
        <v>922</v>
      </c>
      <c r="S1141" s="22">
        <v>5</v>
      </c>
      <c r="T1141" s="22" t="s">
        <v>63</v>
      </c>
    </row>
    <row r="1142" spans="14:20" s="22" customFormat="1" ht="15" hidden="1" customHeight="1" x14ac:dyDescent="0.25">
      <c r="N1142" s="22" t="str">
        <f t="shared" si="36"/>
        <v>ubiegam sięPodkarpackieBaligród_PL323</v>
      </c>
      <c r="O1142" s="22" t="s">
        <v>868</v>
      </c>
      <c r="P1142" s="26" t="str">
        <f t="shared" si="35"/>
        <v>Baligród_PL323</v>
      </c>
      <c r="Q1142" s="27" t="s">
        <v>978</v>
      </c>
      <c r="R1142" s="27" t="s">
        <v>892</v>
      </c>
      <c r="S1142" s="22">
        <v>5</v>
      </c>
      <c r="T1142" s="22" t="s">
        <v>63</v>
      </c>
    </row>
    <row r="1143" spans="14:20" s="22" customFormat="1" ht="15" hidden="1" customHeight="1" x14ac:dyDescent="0.25">
      <c r="N1143" s="22" t="str">
        <f t="shared" si="36"/>
        <v>ubiegam sięPodkarpackieBaranów Sandomierski_PL326</v>
      </c>
      <c r="O1143" s="22" t="s">
        <v>868</v>
      </c>
      <c r="P1143" s="26" t="str">
        <f t="shared" si="35"/>
        <v>Baranów Sandomierski_PL326</v>
      </c>
      <c r="Q1143" s="27" t="s">
        <v>981</v>
      </c>
      <c r="R1143" s="27" t="s">
        <v>974</v>
      </c>
      <c r="S1143" s="22">
        <v>5</v>
      </c>
      <c r="T1143" s="22" t="s">
        <v>63</v>
      </c>
    </row>
    <row r="1144" spans="14:20" s="22" customFormat="1" ht="15" hidden="1" customHeight="1" x14ac:dyDescent="0.25">
      <c r="N1144" s="22" t="str">
        <f t="shared" si="36"/>
        <v>ubiegam sięPodkarpackieBesko_PL323</v>
      </c>
      <c r="O1144" s="22" t="s">
        <v>868</v>
      </c>
      <c r="P1144" s="26" t="str">
        <f t="shared" si="35"/>
        <v>Besko_PL323</v>
      </c>
      <c r="Q1144" s="27" t="s">
        <v>978</v>
      </c>
      <c r="R1144" s="27" t="s">
        <v>885</v>
      </c>
      <c r="S1144" s="22">
        <v>5</v>
      </c>
      <c r="T1144" s="22" t="s">
        <v>63</v>
      </c>
    </row>
    <row r="1145" spans="14:20" s="22" customFormat="1" ht="15" hidden="1" customHeight="1" x14ac:dyDescent="0.25">
      <c r="N1145" s="22" t="str">
        <f t="shared" si="36"/>
        <v>ubiegam sięPodkarpackieBircza_PL324</v>
      </c>
      <c r="O1145" s="22" t="s">
        <v>868</v>
      </c>
      <c r="P1145" s="26" t="str">
        <f t="shared" si="35"/>
        <v>Bircza_PL324</v>
      </c>
      <c r="Q1145" s="27" t="s">
        <v>979</v>
      </c>
      <c r="R1145" s="27" t="s">
        <v>913</v>
      </c>
      <c r="S1145" s="22">
        <v>5</v>
      </c>
      <c r="T1145" s="22" t="s">
        <v>63</v>
      </c>
    </row>
    <row r="1146" spans="14:20" s="22" customFormat="1" ht="15" hidden="1" customHeight="1" x14ac:dyDescent="0.25">
      <c r="N1146" s="22" t="str">
        <f t="shared" si="36"/>
        <v>ubiegam sięPodkarpackieBłażowa_PL325</v>
      </c>
      <c r="O1146" s="22" t="s">
        <v>868</v>
      </c>
      <c r="P1146" s="26" t="str">
        <f t="shared" si="35"/>
        <v>Błażowa_PL325</v>
      </c>
      <c r="Q1146" s="27" t="s">
        <v>980</v>
      </c>
      <c r="R1146" s="27" t="s">
        <v>940</v>
      </c>
      <c r="S1146" s="22">
        <v>5</v>
      </c>
      <c r="T1146" s="22" t="s">
        <v>63</v>
      </c>
    </row>
    <row r="1147" spans="14:20" s="22" customFormat="1" ht="15" hidden="1" customHeight="1" x14ac:dyDescent="0.25">
      <c r="N1147" s="22" t="str">
        <f t="shared" si="36"/>
        <v>ubiegam sięPodkarpackieBojanów_PL326</v>
      </c>
      <c r="O1147" s="22" t="s">
        <v>868</v>
      </c>
      <c r="P1147" s="26" t="str">
        <f t="shared" si="35"/>
        <v>Bojanów_PL326</v>
      </c>
      <c r="Q1147" s="27" t="s">
        <v>981</v>
      </c>
      <c r="R1147" s="27" t="s">
        <v>969</v>
      </c>
      <c r="S1147" s="22">
        <v>5</v>
      </c>
      <c r="T1147" s="22" t="s">
        <v>63</v>
      </c>
    </row>
    <row r="1148" spans="14:20" s="22" customFormat="1" ht="15" hidden="1" customHeight="1" x14ac:dyDescent="0.25">
      <c r="N1148" s="22" t="str">
        <f t="shared" si="36"/>
        <v>ubiegam sięPodkarpackieBorowa_PL326</v>
      </c>
      <c r="O1148" s="22" t="s">
        <v>868</v>
      </c>
      <c r="P1148" s="26" t="str">
        <f t="shared" si="35"/>
        <v>Borowa_PL326</v>
      </c>
      <c r="Q1148" s="27" t="s">
        <v>981</v>
      </c>
      <c r="R1148" s="27" t="s">
        <v>956</v>
      </c>
      <c r="S1148" s="22">
        <v>5</v>
      </c>
      <c r="T1148" s="22" t="s">
        <v>63</v>
      </c>
    </row>
    <row r="1149" spans="14:20" s="22" customFormat="1" ht="15" hidden="1" customHeight="1" x14ac:dyDescent="0.25">
      <c r="N1149" s="22" t="str">
        <f t="shared" si="36"/>
        <v>ubiegam sięPodkarpackieBrzostek_PL326</v>
      </c>
      <c r="O1149" s="22" t="s">
        <v>868</v>
      </c>
      <c r="P1149" s="26" t="str">
        <f t="shared" si="35"/>
        <v>Brzostek_PL326</v>
      </c>
      <c r="Q1149" s="27" t="s">
        <v>981</v>
      </c>
      <c r="R1149" s="27" t="s">
        <v>948</v>
      </c>
      <c r="S1149" s="22">
        <v>5</v>
      </c>
      <c r="T1149" s="22" t="s">
        <v>63</v>
      </c>
    </row>
    <row r="1150" spans="14:20" s="22" customFormat="1" ht="15" hidden="1" customHeight="1" x14ac:dyDescent="0.25">
      <c r="N1150" s="22" t="str">
        <f t="shared" si="36"/>
        <v>ubiegam sięPodkarpackieBrzozów_PL323</v>
      </c>
      <c r="O1150" s="22" t="s">
        <v>868</v>
      </c>
      <c r="P1150" s="26" t="str">
        <f t="shared" si="35"/>
        <v>Brzozów_PL323</v>
      </c>
      <c r="Q1150" s="27" t="s">
        <v>978</v>
      </c>
      <c r="R1150" s="27" t="s">
        <v>872</v>
      </c>
      <c r="S1150" s="22">
        <v>5</v>
      </c>
      <c r="T1150" s="22" t="s">
        <v>63</v>
      </c>
    </row>
    <row r="1151" spans="14:20" s="22" customFormat="1" ht="15" hidden="1" customHeight="1" x14ac:dyDescent="0.25">
      <c r="N1151" s="22" t="str">
        <f t="shared" si="36"/>
        <v>ubiegam sięPodkarpackieBukowsko_PL323</v>
      </c>
      <c r="O1151" s="22" t="s">
        <v>868</v>
      </c>
      <c r="P1151" s="26" t="str">
        <f t="shared" si="35"/>
        <v>Bukowsko_PL323</v>
      </c>
      <c r="Q1151" s="27" t="s">
        <v>978</v>
      </c>
      <c r="R1151" s="27" t="s">
        <v>886</v>
      </c>
      <c r="S1151" s="22">
        <v>5</v>
      </c>
      <c r="T1151" s="22" t="s">
        <v>63</v>
      </c>
    </row>
    <row r="1152" spans="14:20" s="22" customFormat="1" ht="15" hidden="1" customHeight="1" x14ac:dyDescent="0.25">
      <c r="N1152" s="22" t="str">
        <f t="shared" si="36"/>
        <v>ubiegam sięPodkarpackieChłopice_PL324</v>
      </c>
      <c r="O1152" s="22" t="s">
        <v>868</v>
      </c>
      <c r="P1152" s="26" t="str">
        <f t="shared" si="35"/>
        <v>Chłopice_PL324</v>
      </c>
      <c r="Q1152" s="27" t="s">
        <v>979</v>
      </c>
      <c r="R1152" s="27" t="s">
        <v>897</v>
      </c>
      <c r="S1152" s="22">
        <v>5</v>
      </c>
      <c r="T1152" s="22" t="s">
        <v>63</v>
      </c>
    </row>
    <row r="1153" spans="14:20" s="22" customFormat="1" ht="15" hidden="1" customHeight="1" x14ac:dyDescent="0.25">
      <c r="N1153" s="22" t="str">
        <f t="shared" si="36"/>
        <v>ubiegam sięPodkarpackieChmielnik_PL325</v>
      </c>
      <c r="O1153" s="22" t="s">
        <v>868</v>
      </c>
      <c r="P1153" s="26" t="str">
        <f t="shared" si="35"/>
        <v>Chmielnik_PL325</v>
      </c>
      <c r="Q1153" s="27" t="s">
        <v>980</v>
      </c>
      <c r="R1153" s="27" t="s">
        <v>941</v>
      </c>
      <c r="S1153" s="22">
        <v>5</v>
      </c>
      <c r="T1153" s="22" t="s">
        <v>63</v>
      </c>
    </row>
    <row r="1154" spans="14:20" s="22" customFormat="1" ht="15" hidden="1" customHeight="1" x14ac:dyDescent="0.25">
      <c r="N1154" s="22" t="str">
        <f t="shared" si="36"/>
        <v>ubiegam sięPodkarpackieCieszanów_PL324</v>
      </c>
      <c r="O1154" s="22" t="s">
        <v>868</v>
      </c>
      <c r="P1154" s="26" t="str">
        <f t="shared" si="35"/>
        <v>Cieszanów_PL324</v>
      </c>
      <c r="Q1154" s="27" t="s">
        <v>979</v>
      </c>
      <c r="R1154" s="27" t="s">
        <v>906</v>
      </c>
      <c r="S1154" s="22">
        <v>5</v>
      </c>
      <c r="T1154" s="22" t="s">
        <v>63</v>
      </c>
    </row>
    <row r="1155" spans="14:20" s="22" customFormat="1" ht="15" hidden="1" customHeight="1" x14ac:dyDescent="0.25">
      <c r="N1155" s="22" t="str">
        <f t="shared" si="36"/>
        <v>ubiegam sięPodkarpackieCisna_PL323</v>
      </c>
      <c r="O1155" s="22" t="s">
        <v>868</v>
      </c>
      <c r="P1155" s="26" t="str">
        <f t="shared" si="35"/>
        <v>Cisna_PL323</v>
      </c>
      <c r="Q1155" s="27" t="s">
        <v>978</v>
      </c>
      <c r="R1155" s="27" t="s">
        <v>893</v>
      </c>
      <c r="S1155" s="22">
        <v>5</v>
      </c>
      <c r="T1155" s="22" t="s">
        <v>63</v>
      </c>
    </row>
    <row r="1156" spans="14:20" s="22" customFormat="1" ht="15" hidden="1" customHeight="1" x14ac:dyDescent="0.25">
      <c r="N1156" s="22" t="str">
        <f t="shared" si="36"/>
        <v>ubiegam sięPodkarpackieCmolas_PL325</v>
      </c>
      <c r="O1156" s="22" t="s">
        <v>868</v>
      </c>
      <c r="P1156" s="26" t="str">
        <f t="shared" si="35"/>
        <v>Cmolas_PL325</v>
      </c>
      <c r="Q1156" s="27" t="s">
        <v>980</v>
      </c>
      <c r="R1156" s="27" t="s">
        <v>929</v>
      </c>
      <c r="S1156" s="22">
        <v>5</v>
      </c>
      <c r="T1156" s="22" t="s">
        <v>63</v>
      </c>
    </row>
    <row r="1157" spans="14:20" s="22" customFormat="1" ht="15" hidden="1" customHeight="1" x14ac:dyDescent="0.25">
      <c r="N1157" s="22" t="str">
        <f t="shared" si="36"/>
        <v>ubiegam sięPodkarpackieCzarna_PL323</v>
      </c>
      <c r="O1157" s="22" t="s">
        <v>868</v>
      </c>
      <c r="P1157" s="26" t="str">
        <f t="shared" si="35"/>
        <v>Czarna_PL323</v>
      </c>
      <c r="Q1157" s="27" t="s">
        <v>978</v>
      </c>
      <c r="R1157" s="27" t="s">
        <v>869</v>
      </c>
      <c r="S1157" s="22">
        <v>5</v>
      </c>
      <c r="T1157" s="22" t="s">
        <v>63</v>
      </c>
    </row>
    <row r="1158" spans="14:20" s="22" customFormat="1" ht="15" hidden="1" customHeight="1" x14ac:dyDescent="0.25">
      <c r="N1158" s="22" t="str">
        <f t="shared" si="36"/>
        <v>ubiegam sięPodkarpackieCzarna_PL325</v>
      </c>
      <c r="O1158" s="22" t="s">
        <v>868</v>
      </c>
      <c r="P1158" s="26" t="str">
        <f t="shared" si="35"/>
        <v>Czarna_PL325</v>
      </c>
      <c r="Q1158" s="27" t="s">
        <v>980</v>
      </c>
      <c r="R1158" s="27" t="s">
        <v>869</v>
      </c>
      <c r="S1158" s="22">
        <v>5</v>
      </c>
      <c r="T1158" s="22" t="s">
        <v>63</v>
      </c>
    </row>
    <row r="1159" spans="14:20" s="22" customFormat="1" ht="15" hidden="1" customHeight="1" x14ac:dyDescent="0.25">
      <c r="N1159" s="22" t="str">
        <f t="shared" si="36"/>
        <v>ubiegam sięPodkarpackieCzarna_PL326</v>
      </c>
      <c r="O1159" s="22" t="s">
        <v>868</v>
      </c>
      <c r="P1159" s="26" t="str">
        <f t="shared" si="35"/>
        <v>Czarna_PL326</v>
      </c>
      <c r="Q1159" s="27" t="s">
        <v>981</v>
      </c>
      <c r="R1159" s="27" t="s">
        <v>869</v>
      </c>
      <c r="S1159" s="22">
        <v>5</v>
      </c>
      <c r="T1159" s="22" t="s">
        <v>63</v>
      </c>
    </row>
    <row r="1160" spans="14:20" s="22" customFormat="1" ht="15" hidden="1" customHeight="1" x14ac:dyDescent="0.25">
      <c r="N1160" s="22" t="str">
        <f t="shared" si="36"/>
        <v>ubiegam sięPodkarpackieCzermin_PL326</v>
      </c>
      <c r="O1160" s="22" t="s">
        <v>868</v>
      </c>
      <c r="P1160" s="26" t="str">
        <f t="shared" si="35"/>
        <v>Czermin_PL326</v>
      </c>
      <c r="Q1160" s="27" t="s">
        <v>981</v>
      </c>
      <c r="R1160" s="27" t="s">
        <v>957</v>
      </c>
      <c r="S1160" s="22">
        <v>5</v>
      </c>
      <c r="T1160" s="22" t="s">
        <v>63</v>
      </c>
    </row>
    <row r="1161" spans="14:20" s="22" customFormat="1" ht="15" hidden="1" customHeight="1" x14ac:dyDescent="0.25">
      <c r="N1161" s="22" t="str">
        <f t="shared" si="36"/>
        <v>ubiegam sięPodkarpackieCzudec_PL325</v>
      </c>
      <c r="O1161" s="22" t="s">
        <v>868</v>
      </c>
      <c r="P1161" s="26" t="str">
        <f t="shared" si="35"/>
        <v>Czudec_PL325</v>
      </c>
      <c r="Q1161" s="27" t="s">
        <v>980</v>
      </c>
      <c r="R1161" s="27" t="s">
        <v>945</v>
      </c>
      <c r="S1161" s="22">
        <v>5</v>
      </c>
      <c r="T1161" s="22" t="s">
        <v>63</v>
      </c>
    </row>
    <row r="1162" spans="14:20" s="22" customFormat="1" ht="15" hidden="1" customHeight="1" x14ac:dyDescent="0.25">
      <c r="N1162" s="22" t="str">
        <f t="shared" si="36"/>
        <v>ubiegam sięPodkarpackieDębowiec_PL323</v>
      </c>
      <c r="O1162" s="22" t="s">
        <v>868</v>
      </c>
      <c r="P1162" s="26" t="str">
        <f t="shared" si="35"/>
        <v>Dębowiec_PL323</v>
      </c>
      <c r="Q1162" s="27" t="s">
        <v>978</v>
      </c>
      <c r="R1162" s="27" t="s">
        <v>602</v>
      </c>
      <c r="S1162" s="22">
        <v>5</v>
      </c>
      <c r="T1162" s="22" t="s">
        <v>63</v>
      </c>
    </row>
    <row r="1163" spans="14:20" s="22" customFormat="1" ht="15" hidden="1" customHeight="1" x14ac:dyDescent="0.25">
      <c r="N1163" s="22" t="str">
        <f t="shared" si="36"/>
        <v>ubiegam sięPodkarpackieDomaradz_PL323</v>
      </c>
      <c r="O1163" s="22" t="s">
        <v>868</v>
      </c>
      <c r="P1163" s="26" t="str">
        <f t="shared" si="35"/>
        <v>Domaradz_PL323</v>
      </c>
      <c r="Q1163" s="27" t="s">
        <v>978</v>
      </c>
      <c r="R1163" s="27" t="s">
        <v>873</v>
      </c>
      <c r="S1163" s="22">
        <v>5</v>
      </c>
      <c r="T1163" s="22" t="s">
        <v>63</v>
      </c>
    </row>
    <row r="1164" spans="14:20" s="22" customFormat="1" ht="15" hidden="1" customHeight="1" x14ac:dyDescent="0.25">
      <c r="N1164" s="22" t="str">
        <f t="shared" si="36"/>
        <v>ubiegam sięPodkarpackieDubiecko_PL324</v>
      </c>
      <c r="O1164" s="22" t="s">
        <v>868</v>
      </c>
      <c r="P1164" s="26" t="str">
        <f t="shared" si="35"/>
        <v>Dubiecko_PL324</v>
      </c>
      <c r="Q1164" s="27" t="s">
        <v>979</v>
      </c>
      <c r="R1164" s="27" t="s">
        <v>914</v>
      </c>
      <c r="S1164" s="22">
        <v>5</v>
      </c>
      <c r="T1164" s="22" t="s">
        <v>63</v>
      </c>
    </row>
    <row r="1165" spans="14:20" s="22" customFormat="1" ht="15" hidden="1" customHeight="1" x14ac:dyDescent="0.25">
      <c r="N1165" s="22" t="str">
        <f t="shared" si="36"/>
        <v>ubiegam sięPodkarpackieDukla_PL323</v>
      </c>
      <c r="O1165" s="22" t="s">
        <v>868</v>
      </c>
      <c r="P1165" s="26" t="str">
        <f t="shared" si="35"/>
        <v>Dukla_PL323</v>
      </c>
      <c r="Q1165" s="27" t="s">
        <v>978</v>
      </c>
      <c r="R1165" s="27" t="s">
        <v>882</v>
      </c>
      <c r="S1165" s="22">
        <v>5</v>
      </c>
      <c r="T1165" s="22" t="s">
        <v>63</v>
      </c>
    </row>
    <row r="1166" spans="14:20" s="22" customFormat="1" ht="15" hidden="1" customHeight="1" x14ac:dyDescent="0.25">
      <c r="N1166" s="22" t="str">
        <f t="shared" si="36"/>
        <v>ubiegam sięPodkarpackieDydnia_PL323</v>
      </c>
      <c r="O1166" s="22" t="s">
        <v>868</v>
      </c>
      <c r="P1166" s="26" t="str">
        <f t="shared" si="35"/>
        <v>Dydnia_PL323</v>
      </c>
      <c r="Q1166" s="27" t="s">
        <v>978</v>
      </c>
      <c r="R1166" s="27" t="s">
        <v>874</v>
      </c>
      <c r="S1166" s="22">
        <v>5</v>
      </c>
      <c r="T1166" s="22" t="s">
        <v>63</v>
      </c>
    </row>
    <row r="1167" spans="14:20" s="22" customFormat="1" ht="15" hidden="1" customHeight="1" x14ac:dyDescent="0.25">
      <c r="N1167" s="22" t="str">
        <f t="shared" si="36"/>
        <v>ubiegam sięPodkarpackieDynów_PL325</v>
      </c>
      <c r="O1167" s="22" t="s">
        <v>868</v>
      </c>
      <c r="P1167" s="26" t="str">
        <f t="shared" si="35"/>
        <v>Dynów_PL325</v>
      </c>
      <c r="Q1167" s="27" t="s">
        <v>980</v>
      </c>
      <c r="R1167" s="27" t="s">
        <v>939</v>
      </c>
      <c r="S1167" s="22">
        <v>5</v>
      </c>
      <c r="T1167" s="22" t="s">
        <v>63</v>
      </c>
    </row>
    <row r="1168" spans="14:20" s="22" customFormat="1" ht="15" hidden="1" customHeight="1" x14ac:dyDescent="0.25">
      <c r="N1168" s="22" t="str">
        <f t="shared" si="36"/>
        <v>ubiegam sięPodkarpackieDynów_PL325</v>
      </c>
      <c r="O1168" s="22" t="s">
        <v>868</v>
      </c>
      <c r="P1168" s="26" t="str">
        <f t="shared" si="35"/>
        <v>Dynów_PL325</v>
      </c>
      <c r="Q1168" s="27" t="s">
        <v>980</v>
      </c>
      <c r="R1168" s="27" t="s">
        <v>939</v>
      </c>
      <c r="S1168" s="22">
        <v>5</v>
      </c>
      <c r="T1168" s="22" t="s">
        <v>63</v>
      </c>
    </row>
    <row r="1169" spans="14:20" s="22" customFormat="1" ht="15" hidden="1" customHeight="1" x14ac:dyDescent="0.25">
      <c r="N1169" s="22" t="str">
        <f t="shared" si="36"/>
        <v>ubiegam sięPodkarpackieDzikowiec_PL325</v>
      </c>
      <c r="O1169" s="22" t="s">
        <v>868</v>
      </c>
      <c r="P1169" s="26" t="str">
        <f t="shared" si="35"/>
        <v>Dzikowiec_PL325</v>
      </c>
      <c r="Q1169" s="27" t="s">
        <v>980</v>
      </c>
      <c r="R1169" s="27" t="s">
        <v>934</v>
      </c>
      <c r="S1169" s="22">
        <v>5</v>
      </c>
      <c r="T1169" s="22" t="s">
        <v>63</v>
      </c>
    </row>
    <row r="1170" spans="14:20" s="22" customFormat="1" ht="15" hidden="1" customHeight="1" x14ac:dyDescent="0.25">
      <c r="N1170" s="22" t="str">
        <f t="shared" si="36"/>
        <v>ubiegam sięPodkarpackieFredropol_PL324</v>
      </c>
      <c r="O1170" s="22" t="s">
        <v>868</v>
      </c>
      <c r="P1170" s="26" t="str">
        <f t="shared" si="35"/>
        <v>Fredropol_PL324</v>
      </c>
      <c r="Q1170" s="27" t="s">
        <v>979</v>
      </c>
      <c r="R1170" s="27" t="s">
        <v>915</v>
      </c>
      <c r="S1170" s="22">
        <v>5</v>
      </c>
      <c r="T1170" s="22" t="s">
        <v>63</v>
      </c>
    </row>
    <row r="1171" spans="14:20" s="22" customFormat="1" ht="15" hidden="1" customHeight="1" x14ac:dyDescent="0.25">
      <c r="N1171" s="22" t="str">
        <f t="shared" si="36"/>
        <v>ubiegam sięPodkarpackieFrysztak_PL325</v>
      </c>
      <c r="O1171" s="22" t="s">
        <v>868</v>
      </c>
      <c r="P1171" s="26" t="str">
        <f t="shared" si="35"/>
        <v>Frysztak_PL325</v>
      </c>
      <c r="Q1171" s="27" t="s">
        <v>980</v>
      </c>
      <c r="R1171" s="27" t="s">
        <v>946</v>
      </c>
      <c r="S1171" s="22">
        <v>5</v>
      </c>
      <c r="T1171" s="22" t="s">
        <v>63</v>
      </c>
    </row>
    <row r="1172" spans="14:20" s="22" customFormat="1" ht="15" hidden="1" customHeight="1" x14ac:dyDescent="0.25">
      <c r="N1172" s="22" t="str">
        <f t="shared" si="36"/>
        <v>ubiegam sięPodkarpackieGawłuszowice_PL326</v>
      </c>
      <c r="O1172" s="22" t="s">
        <v>868</v>
      </c>
      <c r="P1172" s="26" t="str">
        <f t="shared" si="35"/>
        <v>Gawłuszowice_PL326</v>
      </c>
      <c r="Q1172" s="27" t="s">
        <v>981</v>
      </c>
      <c r="R1172" s="27" t="s">
        <v>958</v>
      </c>
      <c r="S1172" s="22">
        <v>5</v>
      </c>
      <c r="T1172" s="22" t="s">
        <v>63</v>
      </c>
    </row>
    <row r="1173" spans="14:20" s="22" customFormat="1" ht="15" hidden="1" customHeight="1" x14ac:dyDescent="0.25">
      <c r="N1173" s="22" t="str">
        <f t="shared" si="36"/>
        <v>ubiegam sięPodkarpackieGorzyce_PL326</v>
      </c>
      <c r="O1173" s="22" t="s">
        <v>868</v>
      </c>
      <c r="P1173" s="26" t="str">
        <f t="shared" si="35"/>
        <v>Gorzyce_PL326</v>
      </c>
      <c r="Q1173" s="27" t="s">
        <v>981</v>
      </c>
      <c r="R1173" s="27" t="s">
        <v>975</v>
      </c>
      <c r="S1173" s="22">
        <v>5</v>
      </c>
      <c r="T1173" s="22" t="s">
        <v>63</v>
      </c>
    </row>
    <row r="1174" spans="14:20" s="22" customFormat="1" ht="15" hidden="1" customHeight="1" x14ac:dyDescent="0.25">
      <c r="N1174" s="22" t="str">
        <f t="shared" si="36"/>
        <v>ubiegam sięPodkarpackieGrębów_PL326</v>
      </c>
      <c r="O1174" s="22" t="s">
        <v>868</v>
      </c>
      <c r="P1174" s="26" t="str">
        <f t="shared" si="35"/>
        <v>Grębów_PL326</v>
      </c>
      <c r="Q1174" s="27" t="s">
        <v>981</v>
      </c>
      <c r="R1174" s="27" t="s">
        <v>976</v>
      </c>
      <c r="S1174" s="22">
        <v>5</v>
      </c>
      <c r="T1174" s="22" t="s">
        <v>63</v>
      </c>
    </row>
    <row r="1175" spans="14:20" s="22" customFormat="1" ht="15" hidden="1" customHeight="1" x14ac:dyDescent="0.25">
      <c r="N1175" s="22" t="str">
        <f t="shared" si="36"/>
        <v>ubiegam sięPodkarpackieGrodzisko Dolne_PL326</v>
      </c>
      <c r="O1175" s="22" t="s">
        <v>868</v>
      </c>
      <c r="P1175" s="26" t="str">
        <f t="shared" si="35"/>
        <v>Grodzisko Dolne_PL326</v>
      </c>
      <c r="Q1175" s="27" t="s">
        <v>981</v>
      </c>
      <c r="R1175" s="27" t="s">
        <v>952</v>
      </c>
      <c r="S1175" s="22">
        <v>5</v>
      </c>
      <c r="T1175" s="22" t="s">
        <v>63</v>
      </c>
    </row>
    <row r="1176" spans="14:20" s="22" customFormat="1" ht="15" hidden="1" customHeight="1" x14ac:dyDescent="0.25">
      <c r="N1176" s="22" t="str">
        <f t="shared" si="36"/>
        <v>ubiegam sięPodkarpackieHaczów_PL323</v>
      </c>
      <c r="O1176" s="22" t="s">
        <v>868</v>
      </c>
      <c r="P1176" s="26" t="str">
        <f t="shared" si="35"/>
        <v>Haczów_PL323</v>
      </c>
      <c r="Q1176" s="27" t="s">
        <v>978</v>
      </c>
      <c r="R1176" s="27" t="s">
        <v>875</v>
      </c>
      <c r="S1176" s="22">
        <v>5</v>
      </c>
      <c r="T1176" s="22" t="s">
        <v>63</v>
      </c>
    </row>
    <row r="1177" spans="14:20" s="22" customFormat="1" ht="15" hidden="1" customHeight="1" x14ac:dyDescent="0.25">
      <c r="N1177" s="22" t="str">
        <f t="shared" si="36"/>
        <v>ubiegam sięPodkarpackieHarasiuki_PL326</v>
      </c>
      <c r="O1177" s="22" t="s">
        <v>868</v>
      </c>
      <c r="P1177" s="26" t="str">
        <f t="shared" si="35"/>
        <v>Harasiuki_PL326</v>
      </c>
      <c r="Q1177" s="27" t="s">
        <v>981</v>
      </c>
      <c r="R1177" s="27" t="s">
        <v>964</v>
      </c>
      <c r="S1177" s="22">
        <v>5</v>
      </c>
      <c r="T1177" s="22" t="s">
        <v>63</v>
      </c>
    </row>
    <row r="1178" spans="14:20" s="22" customFormat="1" ht="15" hidden="1" customHeight="1" x14ac:dyDescent="0.25">
      <c r="N1178" s="22" t="str">
        <f t="shared" si="36"/>
        <v>ubiegam sięPodkarpackieHoryniec-Zdrój_PL324</v>
      </c>
      <c r="O1178" s="22" t="s">
        <v>868</v>
      </c>
      <c r="P1178" s="26" t="str">
        <f t="shared" si="35"/>
        <v>Horyniec-Zdrój_PL324</v>
      </c>
      <c r="Q1178" s="27" t="s">
        <v>979</v>
      </c>
      <c r="R1178" s="27" t="s">
        <v>907</v>
      </c>
      <c r="S1178" s="22">
        <v>5</v>
      </c>
      <c r="T1178" s="22" t="s">
        <v>63</v>
      </c>
    </row>
    <row r="1179" spans="14:20" s="22" customFormat="1" ht="15" hidden="1" customHeight="1" x14ac:dyDescent="0.25">
      <c r="N1179" s="22" t="str">
        <f t="shared" si="36"/>
        <v>ubiegam sięPodkarpackieHyżne_PL325</v>
      </c>
      <c r="O1179" s="22" t="s">
        <v>868</v>
      </c>
      <c r="P1179" s="26" t="str">
        <f t="shared" si="35"/>
        <v>Hyżne_PL325</v>
      </c>
      <c r="Q1179" s="27" t="s">
        <v>980</v>
      </c>
      <c r="R1179" s="27" t="s">
        <v>942</v>
      </c>
      <c r="S1179" s="22">
        <v>5</v>
      </c>
      <c r="T1179" s="22" t="s">
        <v>63</v>
      </c>
    </row>
    <row r="1180" spans="14:20" s="22" customFormat="1" ht="15" hidden="1" customHeight="1" x14ac:dyDescent="0.25">
      <c r="N1180" s="22" t="str">
        <f t="shared" si="36"/>
        <v>ubiegam sięPodkarpackieIwierzyce_PL325</v>
      </c>
      <c r="O1180" s="22" t="s">
        <v>868</v>
      </c>
      <c r="P1180" s="26" t="str">
        <f t="shared" si="35"/>
        <v>Iwierzyce_PL325</v>
      </c>
      <c r="Q1180" s="27" t="s">
        <v>980</v>
      </c>
      <c r="R1180" s="27" t="s">
        <v>936</v>
      </c>
      <c r="S1180" s="22">
        <v>5</v>
      </c>
      <c r="T1180" s="22" t="s">
        <v>63</v>
      </c>
    </row>
    <row r="1181" spans="14:20" s="22" customFormat="1" ht="15" hidden="1" customHeight="1" x14ac:dyDescent="0.25">
      <c r="N1181" s="22" t="str">
        <f t="shared" si="36"/>
        <v>ubiegam sięPodkarpackieJarocin_PL326</v>
      </c>
      <c r="O1181" s="22" t="s">
        <v>868</v>
      </c>
      <c r="P1181" s="26" t="str">
        <f t="shared" si="35"/>
        <v>Jarocin_PL326</v>
      </c>
      <c r="Q1181" s="27" t="s">
        <v>981</v>
      </c>
      <c r="R1181" s="27" t="s">
        <v>965</v>
      </c>
      <c r="S1181" s="22">
        <v>5</v>
      </c>
      <c r="T1181" s="22" t="s">
        <v>63</v>
      </c>
    </row>
    <row r="1182" spans="14:20" s="22" customFormat="1" ht="15" hidden="1" customHeight="1" x14ac:dyDescent="0.25">
      <c r="N1182" s="22" t="str">
        <f t="shared" si="36"/>
        <v>ubiegam sięPodkarpackieJarosław_PL324</v>
      </c>
      <c r="O1182" s="22" t="s">
        <v>868</v>
      </c>
      <c r="P1182" s="26" t="str">
        <f t="shared" si="35"/>
        <v>Jarosław_PL324</v>
      </c>
      <c r="Q1182" s="27" t="s">
        <v>979</v>
      </c>
      <c r="R1182" s="27" t="s">
        <v>898</v>
      </c>
      <c r="S1182" s="22">
        <v>5</v>
      </c>
      <c r="T1182" s="22" t="s">
        <v>63</v>
      </c>
    </row>
    <row r="1183" spans="14:20" s="22" customFormat="1" ht="15" hidden="1" customHeight="1" x14ac:dyDescent="0.25">
      <c r="N1183" s="22" t="str">
        <f t="shared" si="36"/>
        <v>ubiegam sięPodkarpackieJasło_PL323</v>
      </c>
      <c r="O1183" s="22" t="s">
        <v>868</v>
      </c>
      <c r="P1183" s="26" t="str">
        <f t="shared" si="35"/>
        <v>Jasło_PL323</v>
      </c>
      <c r="Q1183" s="27" t="s">
        <v>978</v>
      </c>
      <c r="R1183" s="27" t="s">
        <v>877</v>
      </c>
      <c r="S1183" s="22">
        <v>5</v>
      </c>
      <c r="T1183" s="22" t="s">
        <v>63</v>
      </c>
    </row>
    <row r="1184" spans="14:20" s="22" customFormat="1" ht="15" hidden="1" customHeight="1" x14ac:dyDescent="0.25">
      <c r="N1184" s="22" t="str">
        <f t="shared" si="36"/>
        <v>ubiegam sięPodkarpackieJaśliska_PL323</v>
      </c>
      <c r="O1184" s="22" t="s">
        <v>868</v>
      </c>
      <c r="P1184" s="26" t="str">
        <f t="shared" si="35"/>
        <v>Jaśliska_PL323</v>
      </c>
      <c r="Q1184" s="27" t="s">
        <v>978</v>
      </c>
      <c r="R1184" s="27" t="s">
        <v>884</v>
      </c>
      <c r="S1184" s="22">
        <v>5</v>
      </c>
      <c r="T1184" s="22" t="s">
        <v>63</v>
      </c>
    </row>
    <row r="1185" spans="14:20" s="22" customFormat="1" ht="15" hidden="1" customHeight="1" x14ac:dyDescent="0.25">
      <c r="N1185" s="22" t="str">
        <f t="shared" si="36"/>
        <v>ubiegam sięPodkarpackieJawornik Polski_PL324</v>
      </c>
      <c r="O1185" s="22" t="s">
        <v>868</v>
      </c>
      <c r="P1185" s="26" t="str">
        <f t="shared" si="35"/>
        <v>Jawornik Polski_PL324</v>
      </c>
      <c r="Q1185" s="27" t="s">
        <v>979</v>
      </c>
      <c r="R1185" s="27" t="s">
        <v>923</v>
      </c>
      <c r="S1185" s="22">
        <v>5</v>
      </c>
      <c r="T1185" s="22" t="s">
        <v>63</v>
      </c>
    </row>
    <row r="1186" spans="14:20" s="22" customFormat="1" ht="15" hidden="1" customHeight="1" x14ac:dyDescent="0.25">
      <c r="N1186" s="22" t="str">
        <f t="shared" si="36"/>
        <v>ubiegam sięPodkarpackieJeżowe_PL326</v>
      </c>
      <c r="O1186" s="22" t="s">
        <v>868</v>
      </c>
      <c r="P1186" s="26" t="str">
        <f t="shared" si="35"/>
        <v>Jeżowe_PL326</v>
      </c>
      <c r="Q1186" s="27" t="s">
        <v>981</v>
      </c>
      <c r="R1186" s="27" t="s">
        <v>966</v>
      </c>
      <c r="S1186" s="22">
        <v>5</v>
      </c>
      <c r="T1186" s="22" t="s">
        <v>63</v>
      </c>
    </row>
    <row r="1187" spans="14:20" s="22" customFormat="1" ht="15" hidden="1" customHeight="1" x14ac:dyDescent="0.25">
      <c r="N1187" s="22" t="str">
        <f t="shared" si="36"/>
        <v>ubiegam sięPodkarpackieJodłowa_PL326</v>
      </c>
      <c r="O1187" s="22" t="s">
        <v>868</v>
      </c>
      <c r="P1187" s="26" t="str">
        <f t="shared" si="35"/>
        <v>Jodłowa_PL326</v>
      </c>
      <c r="Q1187" s="27" t="s">
        <v>981</v>
      </c>
      <c r="R1187" s="27" t="s">
        <v>949</v>
      </c>
      <c r="S1187" s="22">
        <v>5</v>
      </c>
      <c r="T1187" s="22" t="s">
        <v>63</v>
      </c>
    </row>
    <row r="1188" spans="14:20" s="22" customFormat="1" ht="15" hidden="1" customHeight="1" x14ac:dyDescent="0.25">
      <c r="N1188" s="22" t="str">
        <f t="shared" si="36"/>
        <v>ubiegam sięPodkarpackieKamień_PL325</v>
      </c>
      <c r="O1188" s="22" t="s">
        <v>868</v>
      </c>
      <c r="P1188" s="26" t="str">
        <f t="shared" si="35"/>
        <v>Kamień_PL325</v>
      </c>
      <c r="Q1188" s="27" t="s">
        <v>980</v>
      </c>
      <c r="R1188" s="27" t="s">
        <v>738</v>
      </c>
      <c r="S1188" s="22">
        <v>5</v>
      </c>
      <c r="T1188" s="22" t="s">
        <v>63</v>
      </c>
    </row>
    <row r="1189" spans="14:20" s="22" customFormat="1" ht="15" hidden="1" customHeight="1" x14ac:dyDescent="0.25">
      <c r="N1189" s="22" t="str">
        <f t="shared" si="36"/>
        <v>ubiegam sięPodkarpackieKańczuga_PL324</v>
      </c>
      <c r="O1189" s="22" t="s">
        <v>868</v>
      </c>
      <c r="P1189" s="26" t="str">
        <f t="shared" si="35"/>
        <v>Kańczuga_PL324</v>
      </c>
      <c r="Q1189" s="27" t="s">
        <v>979</v>
      </c>
      <c r="R1189" s="27" t="s">
        <v>924</v>
      </c>
      <c r="S1189" s="22">
        <v>5</v>
      </c>
      <c r="T1189" s="22" t="s">
        <v>63</v>
      </c>
    </row>
    <row r="1190" spans="14:20" s="22" customFormat="1" ht="15" hidden="1" customHeight="1" x14ac:dyDescent="0.25">
      <c r="N1190" s="22" t="str">
        <f t="shared" si="36"/>
        <v>ubiegam sięPodkarpackieKolbuszowa_PL325</v>
      </c>
      <c r="O1190" s="22" t="s">
        <v>868</v>
      </c>
      <c r="P1190" s="26" t="str">
        <f t="shared" si="35"/>
        <v>Kolbuszowa_PL325</v>
      </c>
      <c r="Q1190" s="27" t="s">
        <v>980</v>
      </c>
      <c r="R1190" s="27" t="s">
        <v>930</v>
      </c>
      <c r="S1190" s="22">
        <v>5</v>
      </c>
      <c r="T1190" s="22" t="s">
        <v>63</v>
      </c>
    </row>
    <row r="1191" spans="14:20" s="22" customFormat="1" ht="15" hidden="1" customHeight="1" x14ac:dyDescent="0.25">
      <c r="N1191" s="22" t="str">
        <f t="shared" si="36"/>
        <v>ubiegam sięPodkarpackieKomańcza_PL323</v>
      </c>
      <c r="O1191" s="22" t="s">
        <v>868</v>
      </c>
      <c r="P1191" s="26" t="str">
        <f t="shared" si="35"/>
        <v>Komańcza_PL323</v>
      </c>
      <c r="Q1191" s="27" t="s">
        <v>978</v>
      </c>
      <c r="R1191" s="27" t="s">
        <v>887</v>
      </c>
      <c r="S1191" s="22">
        <v>5</v>
      </c>
      <c r="T1191" s="22" t="s">
        <v>63</v>
      </c>
    </row>
    <row r="1192" spans="14:20" s="22" customFormat="1" ht="15" hidden="1" customHeight="1" x14ac:dyDescent="0.25">
      <c r="N1192" s="22" t="str">
        <f t="shared" si="36"/>
        <v>ubiegam sięPodkarpackieKrasiczyn_PL324</v>
      </c>
      <c r="O1192" s="22" t="s">
        <v>868</v>
      </c>
      <c r="P1192" s="26" t="str">
        <f t="shared" si="35"/>
        <v>Krasiczyn_PL324</v>
      </c>
      <c r="Q1192" s="27" t="s">
        <v>979</v>
      </c>
      <c r="R1192" s="27" t="s">
        <v>916</v>
      </c>
      <c r="S1192" s="22">
        <v>5</v>
      </c>
      <c r="T1192" s="22" t="s">
        <v>63</v>
      </c>
    </row>
    <row r="1193" spans="14:20" s="22" customFormat="1" ht="15" hidden="1" customHeight="1" x14ac:dyDescent="0.25">
      <c r="N1193" s="22" t="str">
        <f t="shared" si="36"/>
        <v>ubiegam sięPodkarpackieKrempna_PL323</v>
      </c>
      <c r="O1193" s="22" t="s">
        <v>868</v>
      </c>
      <c r="P1193" s="26" t="str">
        <f t="shared" si="35"/>
        <v>Krempna_PL323</v>
      </c>
      <c r="Q1193" s="27" t="s">
        <v>978</v>
      </c>
      <c r="R1193" s="27" t="s">
        <v>878</v>
      </c>
      <c r="S1193" s="22">
        <v>5</v>
      </c>
      <c r="T1193" s="22" t="s">
        <v>63</v>
      </c>
    </row>
    <row r="1194" spans="14:20" s="22" customFormat="1" ht="15" hidden="1" customHeight="1" x14ac:dyDescent="0.25">
      <c r="N1194" s="22" t="str">
        <f t="shared" si="36"/>
        <v>ubiegam sięPodkarpackieKrzeszów_PL326</v>
      </c>
      <c r="O1194" s="22" t="s">
        <v>868</v>
      </c>
      <c r="P1194" s="26" t="str">
        <f t="shared" si="35"/>
        <v>Krzeszów_PL326</v>
      </c>
      <c r="Q1194" s="27" t="s">
        <v>981</v>
      </c>
      <c r="R1194" s="27" t="s">
        <v>967</v>
      </c>
      <c r="S1194" s="22">
        <v>5</v>
      </c>
      <c r="T1194" s="22" t="s">
        <v>63</v>
      </c>
    </row>
    <row r="1195" spans="14:20" s="22" customFormat="1" ht="15" hidden="1" customHeight="1" x14ac:dyDescent="0.25">
      <c r="N1195" s="22" t="str">
        <f t="shared" si="36"/>
        <v>ubiegam sięPodkarpackieKrzywcza_PL324</v>
      </c>
      <c r="O1195" s="22" t="s">
        <v>868</v>
      </c>
      <c r="P1195" s="26" t="str">
        <f t="shared" si="35"/>
        <v>Krzywcza_PL324</v>
      </c>
      <c r="Q1195" s="27" t="s">
        <v>979</v>
      </c>
      <c r="R1195" s="27" t="s">
        <v>917</v>
      </c>
      <c r="S1195" s="22">
        <v>5</v>
      </c>
      <c r="T1195" s="22" t="s">
        <v>63</v>
      </c>
    </row>
    <row r="1196" spans="14:20" s="22" customFormat="1" ht="15" hidden="1" customHeight="1" x14ac:dyDescent="0.25">
      <c r="N1196" s="22" t="str">
        <f t="shared" si="36"/>
        <v>ubiegam sięPodkarpackieKuryłówka_PL326</v>
      </c>
      <c r="O1196" s="22" t="s">
        <v>868</v>
      </c>
      <c r="P1196" s="26" t="str">
        <f t="shared" si="35"/>
        <v>Kuryłówka_PL326</v>
      </c>
      <c r="Q1196" s="27" t="s">
        <v>981</v>
      </c>
      <c r="R1196" s="27" t="s">
        <v>953</v>
      </c>
      <c r="S1196" s="22">
        <v>5</v>
      </c>
      <c r="T1196" s="22" t="s">
        <v>63</v>
      </c>
    </row>
    <row r="1197" spans="14:20" s="22" customFormat="1" ht="15" hidden="1" customHeight="1" x14ac:dyDescent="0.25">
      <c r="N1197" s="22" t="str">
        <f t="shared" si="36"/>
        <v>ubiegam sięPodkarpackieLaszki_PL324</v>
      </c>
      <c r="O1197" s="22" t="s">
        <v>868</v>
      </c>
      <c r="P1197" s="26" t="str">
        <f t="shared" si="35"/>
        <v>Laszki_PL324</v>
      </c>
      <c r="Q1197" s="27" t="s">
        <v>979</v>
      </c>
      <c r="R1197" s="27" t="s">
        <v>899</v>
      </c>
      <c r="S1197" s="22">
        <v>5</v>
      </c>
      <c r="T1197" s="22" t="s">
        <v>63</v>
      </c>
    </row>
    <row r="1198" spans="14:20" s="22" customFormat="1" ht="15" hidden="1" customHeight="1" x14ac:dyDescent="0.25">
      <c r="N1198" s="22" t="str">
        <f t="shared" si="36"/>
        <v>ubiegam sięPodkarpackieLesko_PL323</v>
      </c>
      <c r="O1198" s="22" t="s">
        <v>868</v>
      </c>
      <c r="P1198" s="26" t="str">
        <f t="shared" si="35"/>
        <v>Lesko_PL323</v>
      </c>
      <c r="Q1198" s="27" t="s">
        <v>978</v>
      </c>
      <c r="R1198" s="27" t="s">
        <v>894</v>
      </c>
      <c r="S1198" s="22">
        <v>5</v>
      </c>
      <c r="T1198" s="22" t="s">
        <v>63</v>
      </c>
    </row>
    <row r="1199" spans="14:20" s="22" customFormat="1" ht="15" hidden="1" customHeight="1" x14ac:dyDescent="0.25">
      <c r="N1199" s="22" t="str">
        <f t="shared" si="36"/>
        <v>ubiegam sięPodkarpackieLeżajsk_PL326</v>
      </c>
      <c r="O1199" s="22" t="s">
        <v>868</v>
      </c>
      <c r="P1199" s="26" t="str">
        <f t="shared" si="35"/>
        <v>Leżajsk_PL326</v>
      </c>
      <c r="Q1199" s="27" t="s">
        <v>981</v>
      </c>
      <c r="R1199" s="27" t="s">
        <v>954</v>
      </c>
      <c r="S1199" s="22">
        <v>5</v>
      </c>
      <c r="T1199" s="22" t="s">
        <v>63</v>
      </c>
    </row>
    <row r="1200" spans="14:20" s="22" customFormat="1" ht="15" hidden="1" customHeight="1" x14ac:dyDescent="0.25">
      <c r="N1200" s="22" t="str">
        <f t="shared" si="36"/>
        <v>ubiegam sięPodkarpackieLubaczów_PL324</v>
      </c>
      <c r="O1200" s="22" t="s">
        <v>868</v>
      </c>
      <c r="P1200" s="26" t="str">
        <f t="shared" si="35"/>
        <v>Lubaczów_PL324</v>
      </c>
      <c r="Q1200" s="27" t="s">
        <v>979</v>
      </c>
      <c r="R1200" s="27" t="s">
        <v>908</v>
      </c>
      <c r="S1200" s="22">
        <v>5</v>
      </c>
      <c r="T1200" s="22" t="s">
        <v>63</v>
      </c>
    </row>
    <row r="1201" spans="14:20" s="22" customFormat="1" ht="15" hidden="1" customHeight="1" x14ac:dyDescent="0.25">
      <c r="N1201" s="22" t="str">
        <f t="shared" si="36"/>
        <v>ubiegam sięPodkarpackieLutowiska_PL323</v>
      </c>
      <c r="O1201" s="22" t="s">
        <v>868</v>
      </c>
      <c r="P1201" s="26" t="str">
        <f t="shared" si="35"/>
        <v>Lutowiska_PL323</v>
      </c>
      <c r="Q1201" s="27" t="s">
        <v>978</v>
      </c>
      <c r="R1201" s="27" t="s">
        <v>870</v>
      </c>
      <c r="S1201" s="22">
        <v>5</v>
      </c>
      <c r="T1201" s="22" t="s">
        <v>63</v>
      </c>
    </row>
    <row r="1202" spans="14:20" s="22" customFormat="1" ht="15" hidden="1" customHeight="1" x14ac:dyDescent="0.25">
      <c r="N1202" s="22" t="str">
        <f t="shared" si="36"/>
        <v>ubiegam sięPodkarpackieMajdan Królewski_PL325</v>
      </c>
      <c r="O1202" s="22" t="s">
        <v>868</v>
      </c>
      <c r="P1202" s="26" t="str">
        <f t="shared" si="35"/>
        <v>Majdan Królewski_PL325</v>
      </c>
      <c r="Q1202" s="27" t="s">
        <v>980</v>
      </c>
      <c r="R1202" s="27" t="s">
        <v>931</v>
      </c>
      <c r="S1202" s="22">
        <v>5</v>
      </c>
      <c r="T1202" s="22" t="s">
        <v>63</v>
      </c>
    </row>
    <row r="1203" spans="14:20" s="22" customFormat="1" ht="15" hidden="1" customHeight="1" x14ac:dyDescent="0.25">
      <c r="N1203" s="22" t="str">
        <f t="shared" si="36"/>
        <v>ubiegam sięPodkarpackieMedyka_PL324</v>
      </c>
      <c r="O1203" s="22" t="s">
        <v>868</v>
      </c>
      <c r="P1203" s="26" t="str">
        <f t="shared" ref="P1203:P1266" si="37">R1203&amp;Q1203</f>
        <v>Medyka_PL324</v>
      </c>
      <c r="Q1203" s="27" t="s">
        <v>979</v>
      </c>
      <c r="R1203" s="27" t="s">
        <v>918</v>
      </c>
      <c r="S1203" s="22">
        <v>5</v>
      </c>
      <c r="T1203" s="22" t="s">
        <v>63</v>
      </c>
    </row>
    <row r="1204" spans="14:20" s="22" customFormat="1" ht="15" hidden="1" customHeight="1" x14ac:dyDescent="0.25">
      <c r="N1204" s="22" t="str">
        <f t="shared" ref="N1204:N1267" si="38">T1204&amp;O1204&amp;P1204</f>
        <v>ubiegam sięPodkarpackieNarol_PL324</v>
      </c>
      <c r="O1204" s="22" t="s">
        <v>868</v>
      </c>
      <c r="P1204" s="26" t="str">
        <f t="shared" si="37"/>
        <v>Narol_PL324</v>
      </c>
      <c r="Q1204" s="27" t="s">
        <v>979</v>
      </c>
      <c r="R1204" s="27" t="s">
        <v>909</v>
      </c>
      <c r="S1204" s="22">
        <v>5</v>
      </c>
      <c r="T1204" s="22" t="s">
        <v>63</v>
      </c>
    </row>
    <row r="1205" spans="14:20" s="22" customFormat="1" ht="15" hidden="1" customHeight="1" x14ac:dyDescent="0.25">
      <c r="N1205" s="22" t="str">
        <f t="shared" si="38"/>
        <v>ubiegam sięPodkarpackieNiebylec_PL325</v>
      </c>
      <c r="O1205" s="22" t="s">
        <v>868</v>
      </c>
      <c r="P1205" s="26" t="str">
        <f t="shared" si="37"/>
        <v>Niebylec_PL325</v>
      </c>
      <c r="Q1205" s="27" t="s">
        <v>980</v>
      </c>
      <c r="R1205" s="27" t="s">
        <v>947</v>
      </c>
      <c r="S1205" s="22">
        <v>5</v>
      </c>
      <c r="T1205" s="22" t="s">
        <v>63</v>
      </c>
    </row>
    <row r="1206" spans="14:20" s="22" customFormat="1" ht="15" hidden="1" customHeight="1" x14ac:dyDescent="0.25">
      <c r="N1206" s="22" t="str">
        <f t="shared" si="38"/>
        <v>ubiegam sięPodkarpackieNiwiska_PL325</v>
      </c>
      <c r="O1206" s="22" t="s">
        <v>868</v>
      </c>
      <c r="P1206" s="26" t="str">
        <f t="shared" si="37"/>
        <v>Niwiska_PL325</v>
      </c>
      <c r="Q1206" s="27" t="s">
        <v>980</v>
      </c>
      <c r="R1206" s="27" t="s">
        <v>932</v>
      </c>
      <c r="S1206" s="22">
        <v>5</v>
      </c>
      <c r="T1206" s="22" t="s">
        <v>63</v>
      </c>
    </row>
    <row r="1207" spans="14:20" s="22" customFormat="1" ht="15" hidden="1" customHeight="1" x14ac:dyDescent="0.25">
      <c r="N1207" s="22" t="str">
        <f t="shared" si="38"/>
        <v>ubiegam sięPodkarpackieNowa Dęba_PL326</v>
      </c>
      <c r="O1207" s="22" t="s">
        <v>868</v>
      </c>
      <c r="P1207" s="26" t="str">
        <f t="shared" si="37"/>
        <v>Nowa Dęba_PL326</v>
      </c>
      <c r="Q1207" s="27" t="s">
        <v>981</v>
      </c>
      <c r="R1207" s="27" t="s">
        <v>977</v>
      </c>
      <c r="S1207" s="22">
        <v>5</v>
      </c>
      <c r="T1207" s="22" t="s">
        <v>63</v>
      </c>
    </row>
    <row r="1208" spans="14:20" s="22" customFormat="1" ht="15" hidden="1" customHeight="1" x14ac:dyDescent="0.25">
      <c r="N1208" s="22" t="str">
        <f t="shared" si="38"/>
        <v>ubiegam sięPodkarpackieNowa Sarzyna_PL326</v>
      </c>
      <c r="O1208" s="22" t="s">
        <v>868</v>
      </c>
      <c r="P1208" s="26" t="str">
        <f t="shared" si="37"/>
        <v>Nowa Sarzyna_PL326</v>
      </c>
      <c r="Q1208" s="27" t="s">
        <v>981</v>
      </c>
      <c r="R1208" s="27" t="s">
        <v>955</v>
      </c>
      <c r="S1208" s="22">
        <v>5</v>
      </c>
      <c r="T1208" s="22" t="s">
        <v>63</v>
      </c>
    </row>
    <row r="1209" spans="14:20" s="22" customFormat="1" ht="15" hidden="1" customHeight="1" x14ac:dyDescent="0.25">
      <c r="N1209" s="22" t="str">
        <f t="shared" si="38"/>
        <v>ubiegam sięPodkarpackieNowy Żmigród_PL323</v>
      </c>
      <c r="O1209" s="22" t="s">
        <v>868</v>
      </c>
      <c r="P1209" s="26" t="str">
        <f t="shared" si="37"/>
        <v>Nowy Żmigród_PL323</v>
      </c>
      <c r="Q1209" s="27" t="s">
        <v>978</v>
      </c>
      <c r="R1209" s="27" t="s">
        <v>879</v>
      </c>
      <c r="S1209" s="22">
        <v>5</v>
      </c>
      <c r="T1209" s="22" t="s">
        <v>63</v>
      </c>
    </row>
    <row r="1210" spans="14:20" s="22" customFormat="1" ht="15" hidden="1" customHeight="1" x14ac:dyDescent="0.25">
      <c r="N1210" s="22" t="str">
        <f t="shared" si="38"/>
        <v>ubiegam sięPodkarpackieNozdrzec_PL323</v>
      </c>
      <c r="O1210" s="22" t="s">
        <v>868</v>
      </c>
      <c r="P1210" s="26" t="str">
        <f t="shared" si="37"/>
        <v>Nozdrzec_PL323</v>
      </c>
      <c r="Q1210" s="27" t="s">
        <v>978</v>
      </c>
      <c r="R1210" s="27" t="s">
        <v>876</v>
      </c>
      <c r="S1210" s="22">
        <v>5</v>
      </c>
      <c r="T1210" s="22" t="s">
        <v>63</v>
      </c>
    </row>
    <row r="1211" spans="14:20" s="22" customFormat="1" ht="15" hidden="1" customHeight="1" x14ac:dyDescent="0.25">
      <c r="N1211" s="22" t="str">
        <f t="shared" si="38"/>
        <v>ubiegam sięPodkarpackieOleszyce_PL324</v>
      </c>
      <c r="O1211" s="22" t="s">
        <v>868</v>
      </c>
      <c r="P1211" s="26" t="str">
        <f t="shared" si="37"/>
        <v>Oleszyce_PL324</v>
      </c>
      <c r="Q1211" s="27" t="s">
        <v>979</v>
      </c>
      <c r="R1211" s="27" t="s">
        <v>910</v>
      </c>
      <c r="S1211" s="22">
        <v>5</v>
      </c>
      <c r="T1211" s="22" t="s">
        <v>63</v>
      </c>
    </row>
    <row r="1212" spans="14:20" s="22" customFormat="1" ht="15" hidden="1" customHeight="1" x14ac:dyDescent="0.25">
      <c r="N1212" s="22" t="str">
        <f t="shared" si="38"/>
        <v>ubiegam sięPodkarpackieOlszanica_PL323</v>
      </c>
      <c r="O1212" s="22" t="s">
        <v>868</v>
      </c>
      <c r="P1212" s="26" t="str">
        <f t="shared" si="37"/>
        <v>Olszanica_PL323</v>
      </c>
      <c r="Q1212" s="27" t="s">
        <v>978</v>
      </c>
      <c r="R1212" s="27" t="s">
        <v>895</v>
      </c>
      <c r="S1212" s="22">
        <v>5</v>
      </c>
      <c r="T1212" s="22" t="s">
        <v>63</v>
      </c>
    </row>
    <row r="1213" spans="14:20" s="22" customFormat="1" ht="15" hidden="1" customHeight="1" x14ac:dyDescent="0.25">
      <c r="N1213" s="22" t="str">
        <f t="shared" si="38"/>
        <v>ubiegam sięPodkarpackieOrły_PL324</v>
      </c>
      <c r="O1213" s="22" t="s">
        <v>868</v>
      </c>
      <c r="P1213" s="26" t="str">
        <f t="shared" si="37"/>
        <v>Orły_PL324</v>
      </c>
      <c r="Q1213" s="27" t="s">
        <v>979</v>
      </c>
      <c r="R1213" s="27" t="s">
        <v>919</v>
      </c>
      <c r="S1213" s="22">
        <v>5</v>
      </c>
      <c r="T1213" s="22" t="s">
        <v>63</v>
      </c>
    </row>
    <row r="1214" spans="14:20" s="22" customFormat="1" ht="15" hidden="1" customHeight="1" x14ac:dyDescent="0.25">
      <c r="N1214" s="22" t="str">
        <f t="shared" si="38"/>
        <v>ubiegam sięPodkarpackieOsiek Jasielski_PL323</v>
      </c>
      <c r="O1214" s="22" t="s">
        <v>868</v>
      </c>
      <c r="P1214" s="26" t="str">
        <f t="shared" si="37"/>
        <v>Osiek Jasielski_PL323</v>
      </c>
      <c r="Q1214" s="27" t="s">
        <v>978</v>
      </c>
      <c r="R1214" s="27" t="s">
        <v>880</v>
      </c>
      <c r="S1214" s="22">
        <v>5</v>
      </c>
      <c r="T1214" s="22" t="s">
        <v>63</v>
      </c>
    </row>
    <row r="1215" spans="14:20" s="22" customFormat="1" ht="15" hidden="1" customHeight="1" x14ac:dyDescent="0.25">
      <c r="N1215" s="22" t="str">
        <f t="shared" si="38"/>
        <v>ubiegam sięPodkarpackieOstrów_PL325</v>
      </c>
      <c r="O1215" s="22" t="s">
        <v>868</v>
      </c>
      <c r="P1215" s="26" t="str">
        <f t="shared" si="37"/>
        <v>Ostrów_PL325</v>
      </c>
      <c r="Q1215" s="27" t="s">
        <v>980</v>
      </c>
      <c r="R1215" s="27" t="s">
        <v>937</v>
      </c>
      <c r="S1215" s="22">
        <v>5</v>
      </c>
      <c r="T1215" s="22" t="s">
        <v>63</v>
      </c>
    </row>
    <row r="1216" spans="14:20" s="22" customFormat="1" ht="15" hidden="1" customHeight="1" x14ac:dyDescent="0.25">
      <c r="N1216" s="22" t="str">
        <f t="shared" si="38"/>
        <v>ubiegam sięPodkarpackiePadew Narodowa_PL326</v>
      </c>
      <c r="O1216" s="22" t="s">
        <v>868</v>
      </c>
      <c r="P1216" s="26" t="str">
        <f t="shared" si="37"/>
        <v>Padew Narodowa_PL326</v>
      </c>
      <c r="Q1216" s="27" t="s">
        <v>981</v>
      </c>
      <c r="R1216" s="27" t="s">
        <v>959</v>
      </c>
      <c r="S1216" s="22">
        <v>5</v>
      </c>
      <c r="T1216" s="22" t="s">
        <v>63</v>
      </c>
    </row>
    <row r="1217" spans="14:20" s="22" customFormat="1" ht="15" hidden="1" customHeight="1" x14ac:dyDescent="0.25">
      <c r="N1217" s="22" t="str">
        <f t="shared" si="38"/>
        <v>ubiegam sięPodkarpackiePawłosiów_PL324</v>
      </c>
      <c r="O1217" s="22" t="s">
        <v>868</v>
      </c>
      <c r="P1217" s="26" t="str">
        <f t="shared" si="37"/>
        <v>Pawłosiów_PL324</v>
      </c>
      <c r="Q1217" s="27" t="s">
        <v>979</v>
      </c>
      <c r="R1217" s="27" t="s">
        <v>900</v>
      </c>
      <c r="S1217" s="22">
        <v>5</v>
      </c>
      <c r="T1217" s="22" t="s">
        <v>63</v>
      </c>
    </row>
    <row r="1218" spans="14:20" s="22" customFormat="1" ht="15" hidden="1" customHeight="1" x14ac:dyDescent="0.25">
      <c r="N1218" s="22" t="str">
        <f t="shared" si="38"/>
        <v>ubiegam sięPodkarpackiePilzno_PL326</v>
      </c>
      <c r="O1218" s="22" t="s">
        <v>868</v>
      </c>
      <c r="P1218" s="26" t="str">
        <f t="shared" si="37"/>
        <v>Pilzno_PL326</v>
      </c>
      <c r="Q1218" s="27" t="s">
        <v>981</v>
      </c>
      <c r="R1218" s="27" t="s">
        <v>950</v>
      </c>
      <c r="S1218" s="22">
        <v>5</v>
      </c>
      <c r="T1218" s="22" t="s">
        <v>63</v>
      </c>
    </row>
    <row r="1219" spans="14:20" s="22" customFormat="1" ht="15" hidden="1" customHeight="1" x14ac:dyDescent="0.25">
      <c r="N1219" s="22" t="str">
        <f t="shared" si="38"/>
        <v>ubiegam sięPodkarpackiePruchnik_PL324</v>
      </c>
      <c r="O1219" s="22" t="s">
        <v>868</v>
      </c>
      <c r="P1219" s="26" t="str">
        <f t="shared" si="37"/>
        <v>Pruchnik_PL324</v>
      </c>
      <c r="Q1219" s="27" t="s">
        <v>979</v>
      </c>
      <c r="R1219" s="27" t="s">
        <v>901</v>
      </c>
      <c r="S1219" s="22">
        <v>5</v>
      </c>
      <c r="T1219" s="22" t="s">
        <v>63</v>
      </c>
    </row>
    <row r="1220" spans="14:20" s="22" customFormat="1" ht="15" hidden="1" customHeight="1" x14ac:dyDescent="0.25">
      <c r="N1220" s="22" t="str">
        <f t="shared" si="38"/>
        <v>ubiegam sięPodkarpackiePrzecław_PL326</v>
      </c>
      <c r="O1220" s="22" t="s">
        <v>868</v>
      </c>
      <c r="P1220" s="26" t="str">
        <f t="shared" si="37"/>
        <v>Przecław_PL326</v>
      </c>
      <c r="Q1220" s="27" t="s">
        <v>981</v>
      </c>
      <c r="R1220" s="27" t="s">
        <v>960</v>
      </c>
      <c r="S1220" s="22">
        <v>5</v>
      </c>
      <c r="T1220" s="22" t="s">
        <v>63</v>
      </c>
    </row>
    <row r="1221" spans="14:20" s="22" customFormat="1" ht="15" hidden="1" customHeight="1" x14ac:dyDescent="0.25">
      <c r="N1221" s="22" t="str">
        <f t="shared" si="38"/>
        <v>ubiegam sięPodkarpackiePrzemyśl_PL324</v>
      </c>
      <c r="O1221" s="22" t="s">
        <v>868</v>
      </c>
      <c r="P1221" s="26" t="str">
        <f t="shared" si="37"/>
        <v>Przemyśl_PL324</v>
      </c>
      <c r="Q1221" s="27" t="s">
        <v>979</v>
      </c>
      <c r="R1221" s="27" t="s">
        <v>920</v>
      </c>
      <c r="S1221" s="22">
        <v>5</v>
      </c>
      <c r="T1221" s="22" t="s">
        <v>63</v>
      </c>
    </row>
    <row r="1222" spans="14:20" s="22" customFormat="1" ht="15" hidden="1" customHeight="1" x14ac:dyDescent="0.25">
      <c r="N1222" s="22" t="str">
        <f t="shared" si="38"/>
        <v>ubiegam sięPodkarpackiePrzeworsk_PL324</v>
      </c>
      <c r="O1222" s="22" t="s">
        <v>868</v>
      </c>
      <c r="P1222" s="26" t="str">
        <f t="shared" si="37"/>
        <v>Przeworsk_PL324</v>
      </c>
      <c r="Q1222" s="27" t="s">
        <v>979</v>
      </c>
      <c r="R1222" s="27" t="s">
        <v>925</v>
      </c>
      <c r="S1222" s="22">
        <v>5</v>
      </c>
      <c r="T1222" s="22" t="s">
        <v>63</v>
      </c>
    </row>
    <row r="1223" spans="14:20" s="22" customFormat="1" ht="15" hidden="1" customHeight="1" x14ac:dyDescent="0.25">
      <c r="N1223" s="22" t="str">
        <f t="shared" si="38"/>
        <v>ubiegam sięPodkarpackiePysznica_PL326</v>
      </c>
      <c r="O1223" s="22" t="s">
        <v>868</v>
      </c>
      <c r="P1223" s="26" t="str">
        <f t="shared" si="37"/>
        <v>Pysznica_PL326</v>
      </c>
      <c r="Q1223" s="27" t="s">
        <v>981</v>
      </c>
      <c r="R1223" s="27" t="s">
        <v>970</v>
      </c>
      <c r="S1223" s="22">
        <v>5</v>
      </c>
      <c r="T1223" s="22" t="s">
        <v>63</v>
      </c>
    </row>
    <row r="1224" spans="14:20" s="22" customFormat="1" ht="15" hidden="1" customHeight="1" x14ac:dyDescent="0.25">
      <c r="N1224" s="22" t="str">
        <f t="shared" si="38"/>
        <v>ubiegam sięPodkarpackieRadomyśl nad Sanem_PL326</v>
      </c>
      <c r="O1224" s="22" t="s">
        <v>868</v>
      </c>
      <c r="P1224" s="26" t="str">
        <f t="shared" si="37"/>
        <v>Radomyśl nad Sanem_PL326</v>
      </c>
      <c r="Q1224" s="27" t="s">
        <v>981</v>
      </c>
      <c r="R1224" s="27" t="s">
        <v>971</v>
      </c>
      <c r="S1224" s="22">
        <v>5</v>
      </c>
      <c r="T1224" s="22" t="s">
        <v>63</v>
      </c>
    </row>
    <row r="1225" spans="14:20" s="22" customFormat="1" ht="15" hidden="1" customHeight="1" x14ac:dyDescent="0.25">
      <c r="N1225" s="22" t="str">
        <f t="shared" si="38"/>
        <v>ubiegam sięPodkarpackieRadomyśl Wielki_PL326</v>
      </c>
      <c r="O1225" s="22" t="s">
        <v>868</v>
      </c>
      <c r="P1225" s="26" t="str">
        <f t="shared" si="37"/>
        <v>Radomyśl Wielki_PL326</v>
      </c>
      <c r="Q1225" s="27" t="s">
        <v>981</v>
      </c>
      <c r="R1225" s="27" t="s">
        <v>961</v>
      </c>
      <c r="S1225" s="22">
        <v>5</v>
      </c>
      <c r="T1225" s="22" t="s">
        <v>63</v>
      </c>
    </row>
    <row r="1226" spans="14:20" s="22" customFormat="1" ht="15" hidden="1" customHeight="1" x14ac:dyDescent="0.25">
      <c r="N1226" s="22" t="str">
        <f t="shared" si="38"/>
        <v>ubiegam sięPodkarpackieRadymno_PL324</v>
      </c>
      <c r="O1226" s="22" t="s">
        <v>868</v>
      </c>
      <c r="P1226" s="26" t="str">
        <f t="shared" si="37"/>
        <v>Radymno_PL324</v>
      </c>
      <c r="Q1226" s="27" t="s">
        <v>979</v>
      </c>
      <c r="R1226" s="27" t="s">
        <v>902</v>
      </c>
      <c r="S1226" s="22">
        <v>5</v>
      </c>
      <c r="T1226" s="22" t="s">
        <v>63</v>
      </c>
    </row>
    <row r="1227" spans="14:20" s="22" customFormat="1" ht="15" hidden="1" customHeight="1" x14ac:dyDescent="0.25">
      <c r="N1227" s="22" t="str">
        <f t="shared" si="38"/>
        <v>ubiegam sięPodkarpackieRaniżów_PL325</v>
      </c>
      <c r="O1227" s="22" t="s">
        <v>868</v>
      </c>
      <c r="P1227" s="26" t="str">
        <f t="shared" si="37"/>
        <v>Raniżów_PL325</v>
      </c>
      <c r="Q1227" s="27" t="s">
        <v>980</v>
      </c>
      <c r="R1227" s="27" t="s">
        <v>933</v>
      </c>
      <c r="S1227" s="22">
        <v>5</v>
      </c>
      <c r="T1227" s="22" t="s">
        <v>63</v>
      </c>
    </row>
    <row r="1228" spans="14:20" s="22" customFormat="1" ht="15" hidden="1" customHeight="1" x14ac:dyDescent="0.25">
      <c r="N1228" s="22" t="str">
        <f t="shared" si="38"/>
        <v>ubiegam sięPodkarpackieRokietnica_PL324</v>
      </c>
      <c r="O1228" s="22" t="s">
        <v>868</v>
      </c>
      <c r="P1228" s="26" t="str">
        <f t="shared" si="37"/>
        <v>Rokietnica_PL324</v>
      </c>
      <c r="Q1228" s="27" t="s">
        <v>979</v>
      </c>
      <c r="R1228" s="27" t="s">
        <v>903</v>
      </c>
      <c r="S1228" s="22">
        <v>5</v>
      </c>
      <c r="T1228" s="22" t="s">
        <v>63</v>
      </c>
    </row>
    <row r="1229" spans="14:20" s="22" customFormat="1" ht="15" hidden="1" customHeight="1" x14ac:dyDescent="0.25">
      <c r="N1229" s="22" t="str">
        <f t="shared" si="38"/>
        <v>ubiegam sięPodkarpackieRoźwienica_PL324</v>
      </c>
      <c r="O1229" s="22" t="s">
        <v>868</v>
      </c>
      <c r="P1229" s="26" t="str">
        <f t="shared" si="37"/>
        <v>Roźwienica_PL324</v>
      </c>
      <c r="Q1229" s="27" t="s">
        <v>979</v>
      </c>
      <c r="R1229" s="27" t="s">
        <v>904</v>
      </c>
      <c r="S1229" s="22">
        <v>5</v>
      </c>
      <c r="T1229" s="22" t="s">
        <v>63</v>
      </c>
    </row>
    <row r="1230" spans="14:20" s="22" customFormat="1" ht="15" hidden="1" customHeight="1" x14ac:dyDescent="0.25">
      <c r="N1230" s="22" t="str">
        <f t="shared" si="38"/>
        <v>ubiegam sięPodkarpackieSanok_PL323</v>
      </c>
      <c r="O1230" s="22" t="s">
        <v>868</v>
      </c>
      <c r="P1230" s="26" t="str">
        <f t="shared" si="37"/>
        <v>Sanok_PL323</v>
      </c>
      <c r="Q1230" s="27" t="s">
        <v>978</v>
      </c>
      <c r="R1230" s="27" t="s">
        <v>888</v>
      </c>
      <c r="S1230" s="22">
        <v>5</v>
      </c>
      <c r="T1230" s="22" t="s">
        <v>63</v>
      </c>
    </row>
    <row r="1231" spans="14:20" s="22" customFormat="1" ht="15" hidden="1" customHeight="1" x14ac:dyDescent="0.25">
      <c r="N1231" s="22" t="str">
        <f t="shared" si="38"/>
        <v>ubiegam sięPodkarpackieSieniawa_PL324</v>
      </c>
      <c r="O1231" s="22" t="s">
        <v>868</v>
      </c>
      <c r="P1231" s="26" t="str">
        <f t="shared" si="37"/>
        <v>Sieniawa_PL324</v>
      </c>
      <c r="Q1231" s="27" t="s">
        <v>979</v>
      </c>
      <c r="R1231" s="27" t="s">
        <v>926</v>
      </c>
      <c r="S1231" s="22">
        <v>5</v>
      </c>
      <c r="T1231" s="22" t="s">
        <v>63</v>
      </c>
    </row>
    <row r="1232" spans="14:20" s="22" customFormat="1" ht="15" hidden="1" customHeight="1" x14ac:dyDescent="0.25">
      <c r="N1232" s="22" t="str">
        <f t="shared" si="38"/>
        <v>ubiegam sięPodkarpackieSokołów Małopolski_PL325</v>
      </c>
      <c r="O1232" s="22" t="s">
        <v>868</v>
      </c>
      <c r="P1232" s="26" t="str">
        <f t="shared" si="37"/>
        <v>Sokołów Małopolski_PL325</v>
      </c>
      <c r="Q1232" s="27" t="s">
        <v>980</v>
      </c>
      <c r="R1232" s="27" t="s">
        <v>943</v>
      </c>
      <c r="S1232" s="22">
        <v>5</v>
      </c>
      <c r="T1232" s="22" t="s">
        <v>63</v>
      </c>
    </row>
    <row r="1233" spans="14:20" s="22" customFormat="1" ht="15" hidden="1" customHeight="1" x14ac:dyDescent="0.25">
      <c r="N1233" s="22" t="str">
        <f t="shared" si="38"/>
        <v>ubiegam sięPodkarpackieSolina_PL323</v>
      </c>
      <c r="O1233" s="22" t="s">
        <v>868</v>
      </c>
      <c r="P1233" s="26" t="str">
        <f t="shared" si="37"/>
        <v>Solina_PL323</v>
      </c>
      <c r="Q1233" s="27" t="s">
        <v>978</v>
      </c>
      <c r="R1233" s="27" t="s">
        <v>896</v>
      </c>
      <c r="S1233" s="22">
        <v>5</v>
      </c>
      <c r="T1233" s="22" t="s">
        <v>63</v>
      </c>
    </row>
    <row r="1234" spans="14:20" s="22" customFormat="1" ht="15" hidden="1" customHeight="1" x14ac:dyDescent="0.25">
      <c r="N1234" s="22" t="str">
        <f t="shared" si="38"/>
        <v>ubiegam sięPodkarpackieStary Dzików_PL324</v>
      </c>
      <c r="O1234" s="22" t="s">
        <v>868</v>
      </c>
      <c r="P1234" s="26" t="str">
        <f t="shared" si="37"/>
        <v>Stary Dzików_PL324</v>
      </c>
      <c r="Q1234" s="27" t="s">
        <v>979</v>
      </c>
      <c r="R1234" s="27" t="s">
        <v>911</v>
      </c>
      <c r="S1234" s="22">
        <v>5</v>
      </c>
      <c r="T1234" s="22" t="s">
        <v>63</v>
      </c>
    </row>
    <row r="1235" spans="14:20" s="22" customFormat="1" ht="15" hidden="1" customHeight="1" x14ac:dyDescent="0.25">
      <c r="N1235" s="22" t="str">
        <f t="shared" si="38"/>
        <v>ubiegam sięPodkarpackieStubno_PL324</v>
      </c>
      <c r="O1235" s="22" t="s">
        <v>868</v>
      </c>
      <c r="P1235" s="26" t="str">
        <f t="shared" si="37"/>
        <v>Stubno_PL324</v>
      </c>
      <c r="Q1235" s="27" t="s">
        <v>979</v>
      </c>
      <c r="R1235" s="27" t="s">
        <v>921</v>
      </c>
      <c r="S1235" s="22">
        <v>5</v>
      </c>
      <c r="T1235" s="22" t="s">
        <v>63</v>
      </c>
    </row>
    <row r="1236" spans="14:20" s="22" customFormat="1" ht="15" hidden="1" customHeight="1" x14ac:dyDescent="0.25">
      <c r="N1236" s="22" t="str">
        <f t="shared" si="38"/>
        <v>ubiegam sięPodkarpackieŚwilcza_PL325</v>
      </c>
      <c r="O1236" s="22" t="s">
        <v>868</v>
      </c>
      <c r="P1236" s="26" t="str">
        <f t="shared" si="37"/>
        <v>Świlcza_PL325</v>
      </c>
      <c r="Q1236" s="27" t="s">
        <v>980</v>
      </c>
      <c r="R1236" s="27" t="s">
        <v>944</v>
      </c>
      <c r="S1236" s="22">
        <v>5</v>
      </c>
      <c r="T1236" s="22" t="s">
        <v>63</v>
      </c>
    </row>
    <row r="1237" spans="14:20" s="22" customFormat="1" ht="15" hidden="1" customHeight="1" x14ac:dyDescent="0.25">
      <c r="N1237" s="22" t="str">
        <f t="shared" si="38"/>
        <v>ubiegam sięPodkarpackieTarnowiec_PL323</v>
      </c>
      <c r="O1237" s="22" t="s">
        <v>868</v>
      </c>
      <c r="P1237" s="26" t="str">
        <f t="shared" si="37"/>
        <v>Tarnowiec_PL323</v>
      </c>
      <c r="Q1237" s="27" t="s">
        <v>978</v>
      </c>
      <c r="R1237" s="27" t="s">
        <v>881</v>
      </c>
      <c r="S1237" s="22">
        <v>5</v>
      </c>
      <c r="T1237" s="22" t="s">
        <v>63</v>
      </c>
    </row>
    <row r="1238" spans="14:20" s="22" customFormat="1" ht="15" hidden="1" customHeight="1" x14ac:dyDescent="0.25">
      <c r="N1238" s="22" t="str">
        <f t="shared" si="38"/>
        <v>ubiegam sięPodkarpackieTryńcza_PL324</v>
      </c>
      <c r="O1238" s="22" t="s">
        <v>868</v>
      </c>
      <c r="P1238" s="26" t="str">
        <f t="shared" si="37"/>
        <v>Tryńcza_PL324</v>
      </c>
      <c r="Q1238" s="27" t="s">
        <v>979</v>
      </c>
      <c r="R1238" s="27" t="s">
        <v>927</v>
      </c>
      <c r="S1238" s="22">
        <v>5</v>
      </c>
      <c r="T1238" s="22" t="s">
        <v>63</v>
      </c>
    </row>
    <row r="1239" spans="14:20" s="22" customFormat="1" ht="15" hidden="1" customHeight="1" x14ac:dyDescent="0.25">
      <c r="N1239" s="22" t="str">
        <f t="shared" si="38"/>
        <v>ubiegam sięPodkarpackieTuszów Narodowy_PL326</v>
      </c>
      <c r="O1239" s="22" t="s">
        <v>868</v>
      </c>
      <c r="P1239" s="26" t="str">
        <f t="shared" si="37"/>
        <v>Tuszów Narodowy_PL326</v>
      </c>
      <c r="Q1239" s="27" t="s">
        <v>981</v>
      </c>
      <c r="R1239" s="27" t="s">
        <v>962</v>
      </c>
      <c r="S1239" s="22">
        <v>5</v>
      </c>
      <c r="T1239" s="22" t="s">
        <v>63</v>
      </c>
    </row>
    <row r="1240" spans="14:20" s="22" customFormat="1" ht="15" hidden="1" customHeight="1" x14ac:dyDescent="0.25">
      <c r="N1240" s="22" t="str">
        <f t="shared" si="38"/>
        <v>ubiegam sięPodkarpackieTyrawa Wołoska_PL323</v>
      </c>
      <c r="O1240" s="22" t="s">
        <v>868</v>
      </c>
      <c r="P1240" s="26" t="str">
        <f t="shared" si="37"/>
        <v>Tyrawa Wołoska_PL323</v>
      </c>
      <c r="Q1240" s="27" t="s">
        <v>978</v>
      </c>
      <c r="R1240" s="27" t="s">
        <v>889</v>
      </c>
      <c r="S1240" s="22">
        <v>5</v>
      </c>
      <c r="T1240" s="22" t="s">
        <v>63</v>
      </c>
    </row>
    <row r="1241" spans="14:20" s="22" customFormat="1" ht="15" hidden="1" customHeight="1" x14ac:dyDescent="0.25">
      <c r="N1241" s="22" t="str">
        <f t="shared" si="38"/>
        <v>ubiegam sięPodkarpackieUlanów_PL326</v>
      </c>
      <c r="O1241" s="22" t="s">
        <v>868</v>
      </c>
      <c r="P1241" s="26" t="str">
        <f t="shared" si="37"/>
        <v>Ulanów_PL326</v>
      </c>
      <c r="Q1241" s="27" t="s">
        <v>981</v>
      </c>
      <c r="R1241" s="27" t="s">
        <v>968</v>
      </c>
      <c r="S1241" s="22">
        <v>5</v>
      </c>
      <c r="T1241" s="22" t="s">
        <v>63</v>
      </c>
    </row>
    <row r="1242" spans="14:20" s="22" customFormat="1" ht="15" hidden="1" customHeight="1" x14ac:dyDescent="0.25">
      <c r="N1242" s="22" t="str">
        <f t="shared" si="38"/>
        <v>ubiegam sięPodkarpackieUstrzyki Dolne_PL323</v>
      </c>
      <c r="O1242" s="22" t="s">
        <v>868</v>
      </c>
      <c r="P1242" s="26" t="str">
        <f t="shared" si="37"/>
        <v>Ustrzyki Dolne_PL323</v>
      </c>
      <c r="Q1242" s="27" t="s">
        <v>978</v>
      </c>
      <c r="R1242" s="27" t="s">
        <v>871</v>
      </c>
      <c r="S1242" s="22">
        <v>5</v>
      </c>
      <c r="T1242" s="22" t="s">
        <v>63</v>
      </c>
    </row>
    <row r="1243" spans="14:20" s="22" customFormat="1" ht="15" hidden="1" customHeight="1" x14ac:dyDescent="0.25">
      <c r="N1243" s="22" t="str">
        <f t="shared" si="38"/>
        <v>ubiegam sięPodkarpackieWadowice Górne_PL326</v>
      </c>
      <c r="O1243" s="22" t="s">
        <v>868</v>
      </c>
      <c r="P1243" s="26" t="str">
        <f t="shared" si="37"/>
        <v>Wadowice Górne_PL326</v>
      </c>
      <c r="Q1243" s="27" t="s">
        <v>981</v>
      </c>
      <c r="R1243" s="27" t="s">
        <v>963</v>
      </c>
      <c r="S1243" s="22">
        <v>5</v>
      </c>
      <c r="T1243" s="22" t="s">
        <v>63</v>
      </c>
    </row>
    <row r="1244" spans="14:20" s="22" customFormat="1" ht="15" hidden="1" customHeight="1" x14ac:dyDescent="0.25">
      <c r="N1244" s="22" t="str">
        <f t="shared" si="38"/>
        <v>ubiegam sięPodkarpackieWiązownica_PL324</v>
      </c>
      <c r="O1244" s="22" t="s">
        <v>868</v>
      </c>
      <c r="P1244" s="26" t="str">
        <f t="shared" si="37"/>
        <v>Wiązownica_PL324</v>
      </c>
      <c r="Q1244" s="27" t="s">
        <v>979</v>
      </c>
      <c r="R1244" s="27" t="s">
        <v>905</v>
      </c>
      <c r="S1244" s="22">
        <v>5</v>
      </c>
      <c r="T1244" s="22" t="s">
        <v>63</v>
      </c>
    </row>
    <row r="1245" spans="14:20" s="22" customFormat="1" ht="15" hidden="1" customHeight="1" x14ac:dyDescent="0.25">
      <c r="N1245" s="22" t="str">
        <f t="shared" si="38"/>
        <v>ubiegam sięPodkarpackieWielkie Oczy_PL324</v>
      </c>
      <c r="O1245" s="22" t="s">
        <v>868</v>
      </c>
      <c r="P1245" s="26" t="str">
        <f t="shared" si="37"/>
        <v>Wielkie Oczy_PL324</v>
      </c>
      <c r="Q1245" s="27" t="s">
        <v>979</v>
      </c>
      <c r="R1245" s="27" t="s">
        <v>912</v>
      </c>
      <c r="S1245" s="22">
        <v>5</v>
      </c>
      <c r="T1245" s="22" t="s">
        <v>63</v>
      </c>
    </row>
    <row r="1246" spans="14:20" s="22" customFormat="1" ht="15" hidden="1" customHeight="1" x14ac:dyDescent="0.25">
      <c r="N1246" s="22" t="str">
        <f t="shared" si="38"/>
        <v>ubiegam sięPodkarpackieWielopole Skrzyńskie_PL325</v>
      </c>
      <c r="O1246" s="22" t="s">
        <v>868</v>
      </c>
      <c r="P1246" s="26" t="str">
        <f t="shared" si="37"/>
        <v>Wielopole Skrzyńskie_PL325</v>
      </c>
      <c r="Q1246" s="27" t="s">
        <v>980</v>
      </c>
      <c r="R1246" s="27" t="s">
        <v>938</v>
      </c>
      <c r="S1246" s="22">
        <v>5</v>
      </c>
      <c r="T1246" s="22" t="s">
        <v>63</v>
      </c>
    </row>
    <row r="1247" spans="14:20" s="22" customFormat="1" ht="15" hidden="1" customHeight="1" x14ac:dyDescent="0.25">
      <c r="N1247" s="22" t="str">
        <f t="shared" si="38"/>
        <v>ubiegam sięPodkarpackieWiśniowa_PL325</v>
      </c>
      <c r="O1247" s="22" t="s">
        <v>868</v>
      </c>
      <c r="P1247" s="26" t="str">
        <f t="shared" si="37"/>
        <v>Wiśniowa_PL325</v>
      </c>
      <c r="Q1247" s="27" t="s">
        <v>980</v>
      </c>
      <c r="R1247" s="27" t="s">
        <v>504</v>
      </c>
      <c r="S1247" s="22">
        <v>5</v>
      </c>
      <c r="T1247" s="22" t="s">
        <v>63</v>
      </c>
    </row>
    <row r="1248" spans="14:20" s="22" customFormat="1" ht="15" hidden="1" customHeight="1" x14ac:dyDescent="0.25">
      <c r="N1248" s="22" t="str">
        <f t="shared" si="38"/>
        <v>ubiegam sięPodkarpackieWojaszówka_PL323</v>
      </c>
      <c r="O1248" s="22" t="s">
        <v>868</v>
      </c>
      <c r="P1248" s="26" t="str">
        <f t="shared" si="37"/>
        <v>Wojaszówka_PL323</v>
      </c>
      <c r="Q1248" s="27" t="s">
        <v>978</v>
      </c>
      <c r="R1248" s="27" t="s">
        <v>883</v>
      </c>
      <c r="S1248" s="22">
        <v>5</v>
      </c>
      <c r="T1248" s="22" t="s">
        <v>63</v>
      </c>
    </row>
    <row r="1249" spans="14:20" s="22" customFormat="1" ht="15" hidden="1" customHeight="1" x14ac:dyDescent="0.25">
      <c r="N1249" s="22" t="str">
        <f t="shared" si="38"/>
        <v>ubiegam sięPodkarpackieZagórz_PL323</v>
      </c>
      <c r="O1249" s="22" t="s">
        <v>868</v>
      </c>
      <c r="P1249" s="26" t="str">
        <f t="shared" si="37"/>
        <v>Zagórz_PL323</v>
      </c>
      <c r="Q1249" s="27" t="s">
        <v>978</v>
      </c>
      <c r="R1249" s="27" t="s">
        <v>890</v>
      </c>
      <c r="S1249" s="22">
        <v>5</v>
      </c>
      <c r="T1249" s="22" t="s">
        <v>63</v>
      </c>
    </row>
    <row r="1250" spans="14:20" s="22" customFormat="1" ht="15" hidden="1" customHeight="1" x14ac:dyDescent="0.25">
      <c r="N1250" s="22" t="str">
        <f t="shared" si="38"/>
        <v>ubiegam sięPodkarpackieZaklików_PL326</v>
      </c>
      <c r="O1250" s="22" t="s">
        <v>868</v>
      </c>
      <c r="P1250" s="26" t="str">
        <f t="shared" si="37"/>
        <v>Zaklików_PL326</v>
      </c>
      <c r="Q1250" s="27" t="s">
        <v>981</v>
      </c>
      <c r="R1250" s="27" t="s">
        <v>972</v>
      </c>
      <c r="S1250" s="22">
        <v>5</v>
      </c>
      <c r="T1250" s="22" t="s">
        <v>63</v>
      </c>
    </row>
    <row r="1251" spans="14:20" s="22" customFormat="1" ht="15" hidden="1" customHeight="1" x14ac:dyDescent="0.25">
      <c r="N1251" s="22" t="str">
        <f t="shared" si="38"/>
        <v>ubiegam sięPodkarpackieZaleszany_PL326</v>
      </c>
      <c r="O1251" s="22" t="s">
        <v>868</v>
      </c>
      <c r="P1251" s="26" t="str">
        <f t="shared" si="37"/>
        <v>Zaleszany_PL326</v>
      </c>
      <c r="Q1251" s="27" t="s">
        <v>981</v>
      </c>
      <c r="R1251" s="27" t="s">
        <v>973</v>
      </c>
      <c r="S1251" s="22">
        <v>5</v>
      </c>
      <c r="T1251" s="22" t="s">
        <v>63</v>
      </c>
    </row>
    <row r="1252" spans="14:20" s="22" customFormat="1" ht="15" hidden="1" customHeight="1" x14ac:dyDescent="0.25">
      <c r="N1252" s="22" t="str">
        <f t="shared" si="38"/>
        <v>ubiegam sięPodkarpackieZarszyn_PL323</v>
      </c>
      <c r="O1252" s="22" t="s">
        <v>868</v>
      </c>
      <c r="P1252" s="26" t="str">
        <f t="shared" si="37"/>
        <v>Zarszyn_PL323</v>
      </c>
      <c r="Q1252" s="27" t="s">
        <v>978</v>
      </c>
      <c r="R1252" s="27" t="s">
        <v>891</v>
      </c>
      <c r="S1252" s="22">
        <v>5</v>
      </c>
      <c r="T1252" s="22" t="s">
        <v>63</v>
      </c>
    </row>
    <row r="1253" spans="14:20" s="22" customFormat="1" ht="15" hidden="1" customHeight="1" x14ac:dyDescent="0.25">
      <c r="N1253" s="22" t="str">
        <f t="shared" si="38"/>
        <v>ubiegam sięPodkarpackieZarzecze_PL324</v>
      </c>
      <c r="O1253" s="22" t="s">
        <v>868</v>
      </c>
      <c r="P1253" s="26" t="str">
        <f t="shared" si="37"/>
        <v>Zarzecze_PL324</v>
      </c>
      <c r="Q1253" s="27" t="s">
        <v>979</v>
      </c>
      <c r="R1253" s="27" t="s">
        <v>928</v>
      </c>
      <c r="S1253" s="22">
        <v>5</v>
      </c>
      <c r="T1253" s="22" t="s">
        <v>63</v>
      </c>
    </row>
    <row r="1254" spans="14:20" s="22" customFormat="1" ht="15" hidden="1" customHeight="1" x14ac:dyDescent="0.25">
      <c r="N1254" s="22" t="str">
        <f t="shared" si="38"/>
        <v>ubiegam sięPodkarpackieŻołynia_PL325</v>
      </c>
      <c r="O1254" s="22" t="s">
        <v>868</v>
      </c>
      <c r="P1254" s="26" t="str">
        <f t="shared" si="37"/>
        <v>Żołynia_PL325</v>
      </c>
      <c r="Q1254" s="27" t="s">
        <v>980</v>
      </c>
      <c r="R1254" s="27" t="s">
        <v>935</v>
      </c>
      <c r="S1254" s="22">
        <v>5</v>
      </c>
      <c r="T1254" s="22" t="s">
        <v>63</v>
      </c>
    </row>
    <row r="1255" spans="14:20" s="22" customFormat="1" ht="15" hidden="1" customHeight="1" x14ac:dyDescent="0.25">
      <c r="N1255" s="22" t="str">
        <f t="shared" si="38"/>
        <v>ubiegam sięPodkarpackieŻyraków_PL326</v>
      </c>
      <c r="O1255" s="22" t="s">
        <v>868</v>
      </c>
      <c r="P1255" s="26" t="str">
        <f t="shared" si="37"/>
        <v>Żyraków_PL326</v>
      </c>
      <c r="Q1255" s="27" t="s">
        <v>981</v>
      </c>
      <c r="R1255" s="27" t="s">
        <v>951</v>
      </c>
      <c r="S1255" s="22">
        <v>5</v>
      </c>
      <c r="T1255" s="22" t="s">
        <v>63</v>
      </c>
    </row>
    <row r="1256" spans="14:20" s="22" customFormat="1" ht="15" hidden="1" customHeight="1" x14ac:dyDescent="0.25">
      <c r="N1256" s="22" t="str">
        <f t="shared" si="38"/>
        <v>ubiegam sięPodlaskieAugustów_PL345</v>
      </c>
      <c r="O1256" s="22" t="s">
        <v>1070</v>
      </c>
      <c r="P1256" s="26" t="str">
        <f t="shared" si="37"/>
        <v>Augustów_PL345</v>
      </c>
      <c r="Q1256" s="27" t="s">
        <v>1174</v>
      </c>
      <c r="R1256" s="27" t="s">
        <v>1141</v>
      </c>
      <c r="S1256" s="22">
        <v>5</v>
      </c>
      <c r="T1256" s="22" t="s">
        <v>63</v>
      </c>
    </row>
    <row r="1257" spans="14:20" s="22" customFormat="1" ht="15" hidden="1" customHeight="1" x14ac:dyDescent="0.25">
      <c r="N1257" s="22" t="str">
        <f t="shared" si="38"/>
        <v>ubiegam sięPodlaskieBakałarzewo_PL345</v>
      </c>
      <c r="O1257" s="22" t="s">
        <v>1070</v>
      </c>
      <c r="P1257" s="26" t="str">
        <f t="shared" si="37"/>
        <v>Bakałarzewo_PL345</v>
      </c>
      <c r="Q1257" s="27" t="s">
        <v>1174</v>
      </c>
      <c r="R1257" s="27" t="s">
        <v>1163</v>
      </c>
      <c r="S1257" s="22">
        <v>5</v>
      </c>
      <c r="T1257" s="22" t="s">
        <v>63</v>
      </c>
    </row>
    <row r="1258" spans="14:20" s="22" customFormat="1" ht="15" hidden="1" customHeight="1" x14ac:dyDescent="0.25">
      <c r="N1258" s="22" t="str">
        <f t="shared" si="38"/>
        <v>ubiegam sięPodlaskieBargłów Kościelny_PL345</v>
      </c>
      <c r="O1258" s="22" t="s">
        <v>1070</v>
      </c>
      <c r="P1258" s="26" t="str">
        <f t="shared" si="37"/>
        <v>Bargłów Kościelny_PL345</v>
      </c>
      <c r="Q1258" s="27" t="s">
        <v>1174</v>
      </c>
      <c r="R1258" s="27" t="s">
        <v>1142</v>
      </c>
      <c r="S1258" s="22">
        <v>5</v>
      </c>
      <c r="T1258" s="22" t="s">
        <v>63</v>
      </c>
    </row>
    <row r="1259" spans="14:20" s="22" customFormat="1" ht="15" hidden="1" customHeight="1" x14ac:dyDescent="0.25">
      <c r="N1259" s="22" t="str">
        <f t="shared" si="38"/>
        <v>ubiegam sięPodlaskieBiałowieża_PL344</v>
      </c>
      <c r="O1259" s="22" t="s">
        <v>1070</v>
      </c>
      <c r="P1259" s="26" t="str">
        <f t="shared" si="37"/>
        <v>Białowieża_PL344</v>
      </c>
      <c r="Q1259" s="27" t="s">
        <v>1173</v>
      </c>
      <c r="R1259" s="27" t="s">
        <v>1098</v>
      </c>
      <c r="S1259" s="22">
        <v>5</v>
      </c>
      <c r="T1259" s="22" t="s">
        <v>63</v>
      </c>
    </row>
    <row r="1260" spans="14:20" s="22" customFormat="1" ht="15" hidden="1" customHeight="1" x14ac:dyDescent="0.25">
      <c r="N1260" s="22" t="str">
        <f t="shared" si="38"/>
        <v>ubiegam sięPodlaskieBielsk Podlaski_PL344</v>
      </c>
      <c r="O1260" s="22" t="s">
        <v>1070</v>
      </c>
      <c r="P1260" s="26" t="str">
        <f t="shared" si="37"/>
        <v>Bielsk Podlaski_PL344</v>
      </c>
      <c r="Q1260" s="27" t="s">
        <v>1173</v>
      </c>
      <c r="R1260" s="27" t="s">
        <v>1093</v>
      </c>
      <c r="S1260" s="22">
        <v>5</v>
      </c>
      <c r="T1260" s="22" t="s">
        <v>63</v>
      </c>
    </row>
    <row r="1261" spans="14:20" s="22" customFormat="1" ht="15" hidden="1" customHeight="1" x14ac:dyDescent="0.25">
      <c r="N1261" s="22" t="str">
        <f t="shared" si="38"/>
        <v>ubiegam sięPodlaskieBoćki_PL344</v>
      </c>
      <c r="O1261" s="22" t="s">
        <v>1070</v>
      </c>
      <c r="P1261" s="26" t="str">
        <f t="shared" si="37"/>
        <v>Boćki_PL344</v>
      </c>
      <c r="Q1261" s="27" t="s">
        <v>1173</v>
      </c>
      <c r="R1261" s="27" t="s">
        <v>1094</v>
      </c>
      <c r="S1261" s="22">
        <v>5</v>
      </c>
      <c r="T1261" s="22" t="s">
        <v>63</v>
      </c>
    </row>
    <row r="1262" spans="14:20" s="22" customFormat="1" ht="15" hidden="1" customHeight="1" x14ac:dyDescent="0.25">
      <c r="N1262" s="22" t="str">
        <f t="shared" si="38"/>
        <v>ubiegam sięPodlaskieBrańsk_PL344</v>
      </c>
      <c r="O1262" s="22" t="s">
        <v>1070</v>
      </c>
      <c r="P1262" s="26" t="str">
        <f t="shared" si="37"/>
        <v>Brańsk_PL344</v>
      </c>
      <c r="Q1262" s="27" t="s">
        <v>1173</v>
      </c>
      <c r="R1262" s="27" t="s">
        <v>1092</v>
      </c>
      <c r="S1262" s="22">
        <v>5</v>
      </c>
      <c r="T1262" s="22" t="s">
        <v>63</v>
      </c>
    </row>
    <row r="1263" spans="14:20" s="22" customFormat="1" ht="15" hidden="1" customHeight="1" x14ac:dyDescent="0.25">
      <c r="N1263" s="22" t="str">
        <f t="shared" si="38"/>
        <v>ubiegam sięPodlaskieBrańsk_PL344</v>
      </c>
      <c r="O1263" s="22" t="s">
        <v>1070</v>
      </c>
      <c r="P1263" s="26" t="str">
        <f t="shared" si="37"/>
        <v>Brańsk_PL344</v>
      </c>
      <c r="Q1263" s="27" t="s">
        <v>1173</v>
      </c>
      <c r="R1263" s="27" t="s">
        <v>1092</v>
      </c>
      <c r="S1263" s="22">
        <v>5</v>
      </c>
      <c r="T1263" s="22" t="s">
        <v>63</v>
      </c>
    </row>
    <row r="1264" spans="14:20" s="22" customFormat="1" ht="15" hidden="1" customHeight="1" x14ac:dyDescent="0.25">
      <c r="N1264" s="22" t="str">
        <f t="shared" si="38"/>
        <v>ubiegam sięPodlaskieChoroszcz_PL343</v>
      </c>
      <c r="O1264" s="22" t="s">
        <v>1070</v>
      </c>
      <c r="P1264" s="26" t="str">
        <f t="shared" si="37"/>
        <v>Choroszcz_PL343</v>
      </c>
      <c r="Q1264" s="27" t="s">
        <v>1172</v>
      </c>
      <c r="R1264" s="27" t="s">
        <v>1071</v>
      </c>
      <c r="S1264" s="22">
        <v>5</v>
      </c>
      <c r="T1264" s="22" t="s">
        <v>63</v>
      </c>
    </row>
    <row r="1265" spans="14:20" s="22" customFormat="1" ht="15" hidden="1" customHeight="1" x14ac:dyDescent="0.25">
      <c r="N1265" s="22" t="str">
        <f t="shared" si="38"/>
        <v>ubiegam sięPodlaskieCiechanowiec_PL344</v>
      </c>
      <c r="O1265" s="22" t="s">
        <v>1070</v>
      </c>
      <c r="P1265" s="26" t="str">
        <f t="shared" si="37"/>
        <v>Ciechanowiec_PL344</v>
      </c>
      <c r="Q1265" s="27" t="s">
        <v>1173</v>
      </c>
      <c r="R1265" s="27" t="s">
        <v>1128</v>
      </c>
      <c r="S1265" s="22">
        <v>5</v>
      </c>
      <c r="T1265" s="22" t="s">
        <v>63</v>
      </c>
    </row>
    <row r="1266" spans="14:20" s="22" customFormat="1" ht="15" hidden="1" customHeight="1" x14ac:dyDescent="0.25">
      <c r="N1266" s="22" t="str">
        <f t="shared" si="38"/>
        <v>ubiegam sięPodlaskieCzeremcha_PL344</v>
      </c>
      <c r="O1266" s="22" t="s">
        <v>1070</v>
      </c>
      <c r="P1266" s="26" t="str">
        <f t="shared" si="37"/>
        <v>Czeremcha_PL344</v>
      </c>
      <c r="Q1266" s="27" t="s">
        <v>1173</v>
      </c>
      <c r="R1266" s="27" t="s">
        <v>1099</v>
      </c>
      <c r="S1266" s="22">
        <v>5</v>
      </c>
      <c r="T1266" s="22" t="s">
        <v>63</v>
      </c>
    </row>
    <row r="1267" spans="14:20" s="22" customFormat="1" ht="15" hidden="1" customHeight="1" x14ac:dyDescent="0.25">
      <c r="N1267" s="22" t="str">
        <f t="shared" si="38"/>
        <v>ubiegam sięPodlaskieCzyże_PL344</v>
      </c>
      <c r="O1267" s="22" t="s">
        <v>1070</v>
      </c>
      <c r="P1267" s="26" t="str">
        <f t="shared" ref="P1267:P1330" si="39">R1267&amp;Q1267</f>
        <v>Czyże_PL344</v>
      </c>
      <c r="Q1267" s="27" t="s">
        <v>1173</v>
      </c>
      <c r="R1267" s="27" t="s">
        <v>1100</v>
      </c>
      <c r="S1267" s="22">
        <v>5</v>
      </c>
      <c r="T1267" s="22" t="s">
        <v>63</v>
      </c>
    </row>
    <row r="1268" spans="14:20" s="22" customFormat="1" ht="15" hidden="1" customHeight="1" x14ac:dyDescent="0.25">
      <c r="N1268" s="22" t="str">
        <f t="shared" ref="N1268:N1331" si="40">T1268&amp;O1268&amp;P1268</f>
        <v>ubiegam sięPodlaskieCzyżew_PL344</v>
      </c>
      <c r="O1268" s="22" t="s">
        <v>1070</v>
      </c>
      <c r="P1268" s="26" t="str">
        <f t="shared" si="39"/>
        <v>Czyżew_PL344</v>
      </c>
      <c r="Q1268" s="27" t="s">
        <v>1173</v>
      </c>
      <c r="R1268" s="27" t="s">
        <v>1129</v>
      </c>
      <c r="S1268" s="22">
        <v>5</v>
      </c>
      <c r="T1268" s="22" t="s">
        <v>63</v>
      </c>
    </row>
    <row r="1269" spans="14:20" s="22" customFormat="1" ht="15" hidden="1" customHeight="1" x14ac:dyDescent="0.25">
      <c r="N1269" s="22" t="str">
        <f t="shared" si="40"/>
        <v>ubiegam sięPodlaskieDąbrowa Białostocka_PL343</v>
      </c>
      <c r="O1269" s="22" t="s">
        <v>1070</v>
      </c>
      <c r="P1269" s="26" t="str">
        <f t="shared" si="39"/>
        <v>Dąbrowa Białostocka_PL343</v>
      </c>
      <c r="Q1269" s="27" t="s">
        <v>1172</v>
      </c>
      <c r="R1269" s="27" t="s">
        <v>1083</v>
      </c>
      <c r="S1269" s="22">
        <v>5</v>
      </c>
      <c r="T1269" s="22" t="s">
        <v>63</v>
      </c>
    </row>
    <row r="1270" spans="14:20" s="22" customFormat="1" ht="15" hidden="1" customHeight="1" x14ac:dyDescent="0.25">
      <c r="N1270" s="22" t="str">
        <f t="shared" si="40"/>
        <v>ubiegam sięPodlaskieDobrzyniewo Duże_PL343</v>
      </c>
      <c r="O1270" s="22" t="s">
        <v>1070</v>
      </c>
      <c r="P1270" s="26" t="str">
        <f t="shared" si="39"/>
        <v>Dobrzyniewo Duże_PL343</v>
      </c>
      <c r="Q1270" s="27" t="s">
        <v>1172</v>
      </c>
      <c r="R1270" s="27" t="s">
        <v>1072</v>
      </c>
      <c r="S1270" s="22">
        <v>5</v>
      </c>
      <c r="T1270" s="22" t="s">
        <v>63</v>
      </c>
    </row>
    <row r="1271" spans="14:20" s="22" customFormat="1" ht="15" hidden="1" customHeight="1" x14ac:dyDescent="0.25">
      <c r="N1271" s="22" t="str">
        <f t="shared" si="40"/>
        <v>ubiegam sięPodlaskieDrohiczyn_PL344</v>
      </c>
      <c r="O1271" s="22" t="s">
        <v>1070</v>
      </c>
      <c r="P1271" s="26" t="str">
        <f t="shared" si="39"/>
        <v>Drohiczyn_PL344</v>
      </c>
      <c r="Q1271" s="27" t="s">
        <v>1173</v>
      </c>
      <c r="R1271" s="27" t="s">
        <v>1120</v>
      </c>
      <c r="S1271" s="22">
        <v>5</v>
      </c>
      <c r="T1271" s="22" t="s">
        <v>63</v>
      </c>
    </row>
    <row r="1272" spans="14:20" s="22" customFormat="1" ht="15" hidden="1" customHeight="1" x14ac:dyDescent="0.25">
      <c r="N1272" s="22" t="str">
        <f t="shared" si="40"/>
        <v>ubiegam sięPodlaskieDubicze Cerkiewne_PL344</v>
      </c>
      <c r="O1272" s="22" t="s">
        <v>1070</v>
      </c>
      <c r="P1272" s="26" t="str">
        <f t="shared" si="39"/>
        <v>Dubicze Cerkiewne_PL344</v>
      </c>
      <c r="Q1272" s="27" t="s">
        <v>1173</v>
      </c>
      <c r="R1272" s="27" t="s">
        <v>1101</v>
      </c>
      <c r="S1272" s="22">
        <v>5</v>
      </c>
      <c r="T1272" s="22" t="s">
        <v>63</v>
      </c>
    </row>
    <row r="1273" spans="14:20" s="22" customFormat="1" ht="15" hidden="1" customHeight="1" x14ac:dyDescent="0.25">
      <c r="N1273" s="22" t="str">
        <f t="shared" si="40"/>
        <v>ubiegam sięPodlaskieDziadkowice_PL344</v>
      </c>
      <c r="O1273" s="22" t="s">
        <v>1070</v>
      </c>
      <c r="P1273" s="26" t="str">
        <f t="shared" si="39"/>
        <v>Dziadkowice_PL344</v>
      </c>
      <c r="Q1273" s="27" t="s">
        <v>1173</v>
      </c>
      <c r="R1273" s="27" t="s">
        <v>1121</v>
      </c>
      <c r="S1273" s="22">
        <v>5</v>
      </c>
      <c r="T1273" s="22" t="s">
        <v>63</v>
      </c>
    </row>
    <row r="1274" spans="14:20" s="22" customFormat="1" ht="15" hidden="1" customHeight="1" x14ac:dyDescent="0.25">
      <c r="N1274" s="22" t="str">
        <f t="shared" si="40"/>
        <v>ubiegam sięPodlaskieFilipów_PL345</v>
      </c>
      <c r="O1274" s="22" t="s">
        <v>1070</v>
      </c>
      <c r="P1274" s="26" t="str">
        <f t="shared" si="39"/>
        <v>Filipów_PL345</v>
      </c>
      <c r="Q1274" s="27" t="s">
        <v>1174</v>
      </c>
      <c r="R1274" s="27" t="s">
        <v>1164</v>
      </c>
      <c r="S1274" s="22">
        <v>5</v>
      </c>
      <c r="T1274" s="22" t="s">
        <v>63</v>
      </c>
    </row>
    <row r="1275" spans="14:20" s="22" customFormat="1" ht="15" hidden="1" customHeight="1" x14ac:dyDescent="0.25">
      <c r="N1275" s="22" t="str">
        <f t="shared" si="40"/>
        <v>ubiegam sięPodlaskieGiby_PL345</v>
      </c>
      <c r="O1275" s="22" t="s">
        <v>1070</v>
      </c>
      <c r="P1275" s="26" t="str">
        <f t="shared" si="39"/>
        <v>Giby_PL345</v>
      </c>
      <c r="Q1275" s="27" t="s">
        <v>1174</v>
      </c>
      <c r="R1275" s="27" t="s">
        <v>1159</v>
      </c>
      <c r="S1275" s="22">
        <v>5</v>
      </c>
      <c r="T1275" s="22" t="s">
        <v>63</v>
      </c>
    </row>
    <row r="1276" spans="14:20" s="22" customFormat="1" ht="15" hidden="1" customHeight="1" x14ac:dyDescent="0.25">
      <c r="N1276" s="22" t="str">
        <f t="shared" si="40"/>
        <v>ubiegam sięPodlaskieGoniądz_PL345</v>
      </c>
      <c r="O1276" s="22" t="s">
        <v>1070</v>
      </c>
      <c r="P1276" s="26" t="str">
        <f t="shared" si="39"/>
        <v>Goniądz_PL345</v>
      </c>
      <c r="Q1276" s="27" t="s">
        <v>1174</v>
      </c>
      <c r="R1276" s="27" t="s">
        <v>1152</v>
      </c>
      <c r="S1276" s="22">
        <v>5</v>
      </c>
      <c r="T1276" s="22" t="s">
        <v>63</v>
      </c>
    </row>
    <row r="1277" spans="14:20" s="22" customFormat="1" ht="15" hidden="1" customHeight="1" x14ac:dyDescent="0.25">
      <c r="N1277" s="22" t="str">
        <f t="shared" si="40"/>
        <v>ubiegam sięPodlaskieGrabowo_PL344</v>
      </c>
      <c r="O1277" s="22" t="s">
        <v>1070</v>
      </c>
      <c r="P1277" s="26" t="str">
        <f t="shared" si="39"/>
        <v>Grabowo_PL344</v>
      </c>
      <c r="Q1277" s="27" t="s">
        <v>1173</v>
      </c>
      <c r="R1277" s="27" t="s">
        <v>1106</v>
      </c>
      <c r="S1277" s="22">
        <v>5</v>
      </c>
      <c r="T1277" s="22" t="s">
        <v>63</v>
      </c>
    </row>
    <row r="1278" spans="14:20" s="22" customFormat="1" ht="15" hidden="1" customHeight="1" x14ac:dyDescent="0.25">
      <c r="N1278" s="22" t="str">
        <f t="shared" si="40"/>
        <v>ubiegam sięPodlaskieGrajewo_PL345</v>
      </c>
      <c r="O1278" s="22" t="s">
        <v>1070</v>
      </c>
      <c r="P1278" s="26" t="str">
        <f t="shared" si="39"/>
        <v>Grajewo_PL345</v>
      </c>
      <c r="Q1278" s="27" t="s">
        <v>1174</v>
      </c>
      <c r="R1278" s="27" t="s">
        <v>1147</v>
      </c>
      <c r="S1278" s="22">
        <v>5</v>
      </c>
      <c r="T1278" s="22" t="s">
        <v>63</v>
      </c>
    </row>
    <row r="1279" spans="14:20" s="22" customFormat="1" ht="15" hidden="1" customHeight="1" x14ac:dyDescent="0.25">
      <c r="N1279" s="22" t="str">
        <f t="shared" si="40"/>
        <v>ubiegam sięPodlaskieGrodzisk_PL344</v>
      </c>
      <c r="O1279" s="22" t="s">
        <v>1070</v>
      </c>
      <c r="P1279" s="26" t="str">
        <f t="shared" si="39"/>
        <v>Grodzisk_PL344</v>
      </c>
      <c r="Q1279" s="27" t="s">
        <v>1173</v>
      </c>
      <c r="R1279" s="27" t="s">
        <v>1122</v>
      </c>
      <c r="S1279" s="22">
        <v>5</v>
      </c>
      <c r="T1279" s="22" t="s">
        <v>63</v>
      </c>
    </row>
    <row r="1280" spans="14:20" s="22" customFormat="1" ht="15" hidden="1" customHeight="1" x14ac:dyDescent="0.25">
      <c r="N1280" s="22" t="str">
        <f t="shared" si="40"/>
        <v>ubiegam sięPodlaskieGródek_PL343</v>
      </c>
      <c r="O1280" s="22" t="s">
        <v>1070</v>
      </c>
      <c r="P1280" s="26" t="str">
        <f t="shared" si="39"/>
        <v>Gródek_PL343</v>
      </c>
      <c r="Q1280" s="27" t="s">
        <v>1172</v>
      </c>
      <c r="R1280" s="27" t="s">
        <v>1073</v>
      </c>
      <c r="S1280" s="22">
        <v>5</v>
      </c>
      <c r="T1280" s="22" t="s">
        <v>63</v>
      </c>
    </row>
    <row r="1281" spans="14:20" s="22" customFormat="1" ht="15" hidden="1" customHeight="1" x14ac:dyDescent="0.25">
      <c r="N1281" s="22" t="str">
        <f t="shared" si="40"/>
        <v>ubiegam sięPodlaskieHajnówka_PL344</v>
      </c>
      <c r="O1281" s="22" t="s">
        <v>1070</v>
      </c>
      <c r="P1281" s="26" t="str">
        <f t="shared" si="39"/>
        <v>Hajnówka_PL344</v>
      </c>
      <c r="Q1281" s="27" t="s">
        <v>1173</v>
      </c>
      <c r="R1281" s="27" t="s">
        <v>1102</v>
      </c>
      <c r="S1281" s="22">
        <v>5</v>
      </c>
      <c r="T1281" s="22" t="s">
        <v>63</v>
      </c>
    </row>
    <row r="1282" spans="14:20" s="22" customFormat="1" ht="15" hidden="1" customHeight="1" x14ac:dyDescent="0.25">
      <c r="N1282" s="22" t="str">
        <f t="shared" si="40"/>
        <v>ubiegam sięPodlaskieJanów_PL343</v>
      </c>
      <c r="O1282" s="22" t="s">
        <v>1070</v>
      </c>
      <c r="P1282" s="26" t="str">
        <f t="shared" si="39"/>
        <v>Janów_PL343</v>
      </c>
      <c r="Q1282" s="27" t="s">
        <v>1172</v>
      </c>
      <c r="R1282" s="27" t="s">
        <v>626</v>
      </c>
      <c r="S1282" s="22">
        <v>5</v>
      </c>
      <c r="T1282" s="22" t="s">
        <v>63</v>
      </c>
    </row>
    <row r="1283" spans="14:20" s="22" customFormat="1" ht="15" hidden="1" customHeight="1" x14ac:dyDescent="0.25">
      <c r="N1283" s="22" t="str">
        <f t="shared" si="40"/>
        <v>ubiegam sięPodlaskieJasionówka_PL345</v>
      </c>
      <c r="O1283" s="22" t="s">
        <v>1070</v>
      </c>
      <c r="P1283" s="26" t="str">
        <f t="shared" si="39"/>
        <v>Jasionówka_PL345</v>
      </c>
      <c r="Q1283" s="27" t="s">
        <v>1174</v>
      </c>
      <c r="R1283" s="27" t="s">
        <v>1153</v>
      </c>
      <c r="S1283" s="22">
        <v>5</v>
      </c>
      <c r="T1283" s="22" t="s">
        <v>63</v>
      </c>
    </row>
    <row r="1284" spans="14:20" s="22" customFormat="1" ht="15" hidden="1" customHeight="1" x14ac:dyDescent="0.25">
      <c r="N1284" s="22" t="str">
        <f t="shared" si="40"/>
        <v>ubiegam sięPodlaskieJaświły_PL345</v>
      </c>
      <c r="O1284" s="22" t="s">
        <v>1070</v>
      </c>
      <c r="P1284" s="26" t="str">
        <f t="shared" si="39"/>
        <v>Jaświły_PL345</v>
      </c>
      <c r="Q1284" s="27" t="s">
        <v>1174</v>
      </c>
      <c r="R1284" s="27" t="s">
        <v>1154</v>
      </c>
      <c r="S1284" s="22">
        <v>5</v>
      </c>
      <c r="T1284" s="22" t="s">
        <v>63</v>
      </c>
    </row>
    <row r="1285" spans="14:20" s="22" customFormat="1" ht="15" hidden="1" customHeight="1" x14ac:dyDescent="0.25">
      <c r="N1285" s="22" t="str">
        <f t="shared" si="40"/>
        <v>ubiegam sięPodlaskieJedwabne_PL344</v>
      </c>
      <c r="O1285" s="22" t="s">
        <v>1070</v>
      </c>
      <c r="P1285" s="26" t="str">
        <f t="shared" si="39"/>
        <v>Jedwabne_PL344</v>
      </c>
      <c r="Q1285" s="27" t="s">
        <v>1173</v>
      </c>
      <c r="R1285" s="27" t="s">
        <v>1111</v>
      </c>
      <c r="S1285" s="22">
        <v>5</v>
      </c>
      <c r="T1285" s="22" t="s">
        <v>63</v>
      </c>
    </row>
    <row r="1286" spans="14:20" s="22" customFormat="1" ht="15" hidden="1" customHeight="1" x14ac:dyDescent="0.25">
      <c r="N1286" s="22" t="str">
        <f t="shared" si="40"/>
        <v>ubiegam sięPodlaskieJeleniewo_PL345</v>
      </c>
      <c r="O1286" s="22" t="s">
        <v>1070</v>
      </c>
      <c r="P1286" s="26" t="str">
        <f t="shared" si="39"/>
        <v>Jeleniewo_PL345</v>
      </c>
      <c r="Q1286" s="27" t="s">
        <v>1174</v>
      </c>
      <c r="R1286" s="27" t="s">
        <v>1165</v>
      </c>
      <c r="S1286" s="22">
        <v>5</v>
      </c>
      <c r="T1286" s="22" t="s">
        <v>63</v>
      </c>
    </row>
    <row r="1287" spans="14:20" s="22" customFormat="1" ht="15" hidden="1" customHeight="1" x14ac:dyDescent="0.25">
      <c r="N1287" s="22" t="str">
        <f t="shared" si="40"/>
        <v>ubiegam sięPodlaskieJuchnowiec Kościelny_PL343</v>
      </c>
      <c r="O1287" s="22" t="s">
        <v>1070</v>
      </c>
      <c r="P1287" s="26" t="str">
        <f t="shared" si="39"/>
        <v>Juchnowiec Kościelny_PL343</v>
      </c>
      <c r="Q1287" s="27" t="s">
        <v>1172</v>
      </c>
      <c r="R1287" s="27" t="s">
        <v>1074</v>
      </c>
      <c r="S1287" s="22">
        <v>5</v>
      </c>
      <c r="T1287" s="22" t="s">
        <v>63</v>
      </c>
    </row>
    <row r="1288" spans="14:20" s="22" customFormat="1" ht="15" hidden="1" customHeight="1" x14ac:dyDescent="0.25">
      <c r="N1288" s="22" t="str">
        <f t="shared" si="40"/>
        <v>ubiegam sięPodlaskieKleszczele_PL344</v>
      </c>
      <c r="O1288" s="22" t="s">
        <v>1070</v>
      </c>
      <c r="P1288" s="26" t="str">
        <f t="shared" si="39"/>
        <v>Kleszczele_PL344</v>
      </c>
      <c r="Q1288" s="27" t="s">
        <v>1173</v>
      </c>
      <c r="R1288" s="27" t="s">
        <v>1103</v>
      </c>
      <c r="S1288" s="22">
        <v>5</v>
      </c>
      <c r="T1288" s="22" t="s">
        <v>63</v>
      </c>
    </row>
    <row r="1289" spans="14:20" s="22" customFormat="1" ht="15" hidden="1" customHeight="1" x14ac:dyDescent="0.25">
      <c r="N1289" s="22" t="str">
        <f t="shared" si="40"/>
        <v>ubiegam sięPodlaskieKlukowo_PL344</v>
      </c>
      <c r="O1289" s="22" t="s">
        <v>1070</v>
      </c>
      <c r="P1289" s="26" t="str">
        <f t="shared" si="39"/>
        <v>Klukowo_PL344</v>
      </c>
      <c r="Q1289" s="27" t="s">
        <v>1173</v>
      </c>
      <c r="R1289" s="27" t="s">
        <v>1130</v>
      </c>
      <c r="S1289" s="22">
        <v>5</v>
      </c>
      <c r="T1289" s="22" t="s">
        <v>63</v>
      </c>
    </row>
    <row r="1290" spans="14:20" s="22" customFormat="1" ht="15" hidden="1" customHeight="1" x14ac:dyDescent="0.25">
      <c r="N1290" s="22" t="str">
        <f t="shared" si="40"/>
        <v>ubiegam sięPodlaskieKnyszyn_PL345</v>
      </c>
      <c r="O1290" s="22" t="s">
        <v>1070</v>
      </c>
      <c r="P1290" s="26" t="str">
        <f t="shared" si="39"/>
        <v>Knyszyn_PL345</v>
      </c>
      <c r="Q1290" s="27" t="s">
        <v>1174</v>
      </c>
      <c r="R1290" s="27" t="s">
        <v>1155</v>
      </c>
      <c r="S1290" s="22">
        <v>5</v>
      </c>
      <c r="T1290" s="22" t="s">
        <v>63</v>
      </c>
    </row>
    <row r="1291" spans="14:20" s="22" customFormat="1" ht="15" hidden="1" customHeight="1" x14ac:dyDescent="0.25">
      <c r="N1291" s="22" t="str">
        <f t="shared" si="40"/>
        <v>ubiegam sięPodlaskieKobylin-Borzymy_PL344</v>
      </c>
      <c r="O1291" s="22" t="s">
        <v>1070</v>
      </c>
      <c r="P1291" s="26" t="str">
        <f t="shared" si="39"/>
        <v>Kobylin-Borzymy_PL344</v>
      </c>
      <c r="Q1291" s="27" t="s">
        <v>1173</v>
      </c>
      <c r="R1291" s="27" t="s">
        <v>1131</v>
      </c>
      <c r="S1291" s="22">
        <v>5</v>
      </c>
      <c r="T1291" s="22" t="s">
        <v>63</v>
      </c>
    </row>
    <row r="1292" spans="14:20" s="22" customFormat="1" ht="15" hidden="1" customHeight="1" x14ac:dyDescent="0.25">
      <c r="N1292" s="22" t="str">
        <f t="shared" si="40"/>
        <v>ubiegam sięPodlaskieKolno_PL344</v>
      </c>
      <c r="O1292" s="22" t="s">
        <v>1070</v>
      </c>
      <c r="P1292" s="26" t="str">
        <f t="shared" si="39"/>
        <v>Kolno_PL344</v>
      </c>
      <c r="Q1292" s="27" t="s">
        <v>1173</v>
      </c>
      <c r="R1292" s="27" t="s">
        <v>1107</v>
      </c>
      <c r="S1292" s="22">
        <v>5</v>
      </c>
      <c r="T1292" s="22" t="s">
        <v>63</v>
      </c>
    </row>
    <row r="1293" spans="14:20" s="22" customFormat="1" ht="15" hidden="1" customHeight="1" x14ac:dyDescent="0.25">
      <c r="N1293" s="22" t="str">
        <f t="shared" si="40"/>
        <v>ubiegam sięPodlaskieKołaki Kościelne_PL344</v>
      </c>
      <c r="O1293" s="22" t="s">
        <v>1070</v>
      </c>
      <c r="P1293" s="26" t="str">
        <f t="shared" si="39"/>
        <v>Kołaki Kościelne_PL344</v>
      </c>
      <c r="Q1293" s="27" t="s">
        <v>1173</v>
      </c>
      <c r="R1293" s="27" t="s">
        <v>1137</v>
      </c>
      <c r="S1293" s="22">
        <v>5</v>
      </c>
      <c r="T1293" s="22" t="s">
        <v>63</v>
      </c>
    </row>
    <row r="1294" spans="14:20" s="22" customFormat="1" ht="15" hidden="1" customHeight="1" x14ac:dyDescent="0.25">
      <c r="N1294" s="22" t="str">
        <f t="shared" si="40"/>
        <v>ubiegam sięPodlaskieKorycin_PL343</v>
      </c>
      <c r="O1294" s="22" t="s">
        <v>1070</v>
      </c>
      <c r="P1294" s="26" t="str">
        <f t="shared" si="39"/>
        <v>Korycin_PL343</v>
      </c>
      <c r="Q1294" s="27" t="s">
        <v>1172</v>
      </c>
      <c r="R1294" s="27" t="s">
        <v>1084</v>
      </c>
      <c r="S1294" s="22">
        <v>5</v>
      </c>
      <c r="T1294" s="22" t="s">
        <v>63</v>
      </c>
    </row>
    <row r="1295" spans="14:20" s="22" customFormat="1" ht="15" hidden="1" customHeight="1" x14ac:dyDescent="0.25">
      <c r="N1295" s="22" t="str">
        <f t="shared" si="40"/>
        <v>ubiegam sięPodlaskieKrasnopol_PL345</v>
      </c>
      <c r="O1295" s="22" t="s">
        <v>1070</v>
      </c>
      <c r="P1295" s="26" t="str">
        <f t="shared" si="39"/>
        <v>Krasnopol_PL345</v>
      </c>
      <c r="Q1295" s="27" t="s">
        <v>1174</v>
      </c>
      <c r="R1295" s="27" t="s">
        <v>1160</v>
      </c>
      <c r="S1295" s="22">
        <v>5</v>
      </c>
      <c r="T1295" s="22" t="s">
        <v>63</v>
      </c>
    </row>
    <row r="1296" spans="14:20" s="22" customFormat="1" ht="15" hidden="1" customHeight="1" x14ac:dyDescent="0.25">
      <c r="N1296" s="22" t="str">
        <f t="shared" si="40"/>
        <v>ubiegam sięPodlaskieKrynki_PL343</v>
      </c>
      <c r="O1296" s="22" t="s">
        <v>1070</v>
      </c>
      <c r="P1296" s="26" t="str">
        <f t="shared" si="39"/>
        <v>Krynki_PL343</v>
      </c>
      <c r="Q1296" s="27" t="s">
        <v>1172</v>
      </c>
      <c r="R1296" s="27" t="s">
        <v>1085</v>
      </c>
      <c r="S1296" s="22">
        <v>5</v>
      </c>
      <c r="T1296" s="22" t="s">
        <v>63</v>
      </c>
    </row>
    <row r="1297" spans="14:20" s="22" customFormat="1" ht="15" hidden="1" customHeight="1" x14ac:dyDescent="0.25">
      <c r="N1297" s="22" t="str">
        <f t="shared" si="40"/>
        <v>ubiegam sięPodlaskieKrypno_PL345</v>
      </c>
      <c r="O1297" s="22" t="s">
        <v>1070</v>
      </c>
      <c r="P1297" s="26" t="str">
        <f t="shared" si="39"/>
        <v>Krypno_PL345</v>
      </c>
      <c r="Q1297" s="27" t="s">
        <v>1174</v>
      </c>
      <c r="R1297" s="27" t="s">
        <v>1156</v>
      </c>
      <c r="S1297" s="22">
        <v>5</v>
      </c>
      <c r="T1297" s="22" t="s">
        <v>63</v>
      </c>
    </row>
    <row r="1298" spans="14:20" s="22" customFormat="1" ht="15" hidden="1" customHeight="1" x14ac:dyDescent="0.25">
      <c r="N1298" s="22" t="str">
        <f t="shared" si="40"/>
        <v>ubiegam sięPodlaskieKulesze Kościelne_PL344</v>
      </c>
      <c r="O1298" s="22" t="s">
        <v>1070</v>
      </c>
      <c r="P1298" s="26" t="str">
        <f t="shared" si="39"/>
        <v>Kulesze Kościelne_PL344</v>
      </c>
      <c r="Q1298" s="27" t="s">
        <v>1173</v>
      </c>
      <c r="R1298" s="27" t="s">
        <v>1132</v>
      </c>
      <c r="S1298" s="22">
        <v>5</v>
      </c>
      <c r="T1298" s="22" t="s">
        <v>63</v>
      </c>
    </row>
    <row r="1299" spans="14:20" s="22" customFormat="1" ht="15" hidden="1" customHeight="1" x14ac:dyDescent="0.25">
      <c r="N1299" s="22" t="str">
        <f t="shared" si="40"/>
        <v>ubiegam sięPodlaskieKuźnica_PL343</v>
      </c>
      <c r="O1299" s="22" t="s">
        <v>1070</v>
      </c>
      <c r="P1299" s="26" t="str">
        <f t="shared" si="39"/>
        <v>Kuźnica_PL343</v>
      </c>
      <c r="Q1299" s="27" t="s">
        <v>1172</v>
      </c>
      <c r="R1299" s="27" t="s">
        <v>1086</v>
      </c>
      <c r="S1299" s="22">
        <v>5</v>
      </c>
      <c r="T1299" s="22" t="s">
        <v>63</v>
      </c>
    </row>
    <row r="1300" spans="14:20" s="22" customFormat="1" ht="15" hidden="1" customHeight="1" x14ac:dyDescent="0.25">
      <c r="N1300" s="22" t="str">
        <f t="shared" si="40"/>
        <v>ubiegam sięPodlaskieLipsk_PL345</v>
      </c>
      <c r="O1300" s="22" t="s">
        <v>1070</v>
      </c>
      <c r="P1300" s="26" t="str">
        <f t="shared" si="39"/>
        <v>Lipsk_PL345</v>
      </c>
      <c r="Q1300" s="27" t="s">
        <v>1174</v>
      </c>
      <c r="R1300" s="27" t="s">
        <v>1143</v>
      </c>
      <c r="S1300" s="22">
        <v>5</v>
      </c>
      <c r="T1300" s="22" t="s">
        <v>63</v>
      </c>
    </row>
    <row r="1301" spans="14:20" s="22" customFormat="1" ht="15" hidden="1" customHeight="1" x14ac:dyDescent="0.25">
      <c r="N1301" s="22" t="str">
        <f t="shared" si="40"/>
        <v>ubiegam sięPodlaskieŁomża_PL344</v>
      </c>
      <c r="O1301" s="22" t="s">
        <v>1070</v>
      </c>
      <c r="P1301" s="26" t="str">
        <f t="shared" si="39"/>
        <v>Łomża_PL344</v>
      </c>
      <c r="Q1301" s="27" t="s">
        <v>1173</v>
      </c>
      <c r="R1301" s="27" t="s">
        <v>1112</v>
      </c>
      <c r="S1301" s="22">
        <v>5</v>
      </c>
      <c r="T1301" s="22" t="s">
        <v>63</v>
      </c>
    </row>
    <row r="1302" spans="14:20" s="22" customFormat="1" ht="15" hidden="1" customHeight="1" x14ac:dyDescent="0.25">
      <c r="N1302" s="22" t="str">
        <f t="shared" si="40"/>
        <v>ubiegam sięPodlaskieMały Płock_PL344</v>
      </c>
      <c r="O1302" s="22" t="s">
        <v>1070</v>
      </c>
      <c r="P1302" s="26" t="str">
        <f t="shared" si="39"/>
        <v>Mały Płock_PL344</v>
      </c>
      <c r="Q1302" s="27" t="s">
        <v>1173</v>
      </c>
      <c r="R1302" s="27" t="s">
        <v>1108</v>
      </c>
      <c r="S1302" s="22">
        <v>5</v>
      </c>
      <c r="T1302" s="22" t="s">
        <v>63</v>
      </c>
    </row>
    <row r="1303" spans="14:20" s="22" customFormat="1" ht="15" hidden="1" customHeight="1" x14ac:dyDescent="0.25">
      <c r="N1303" s="22" t="str">
        <f t="shared" si="40"/>
        <v>ubiegam sięPodlaskieMiastkowo_PL344</v>
      </c>
      <c r="O1303" s="22" t="s">
        <v>1070</v>
      </c>
      <c r="P1303" s="26" t="str">
        <f t="shared" si="39"/>
        <v>Miastkowo_PL344</v>
      </c>
      <c r="Q1303" s="27" t="s">
        <v>1173</v>
      </c>
      <c r="R1303" s="27" t="s">
        <v>1113</v>
      </c>
      <c r="S1303" s="22">
        <v>5</v>
      </c>
      <c r="T1303" s="22" t="s">
        <v>63</v>
      </c>
    </row>
    <row r="1304" spans="14:20" s="22" customFormat="1" ht="15" hidden="1" customHeight="1" x14ac:dyDescent="0.25">
      <c r="N1304" s="22" t="str">
        <f t="shared" si="40"/>
        <v>ubiegam sięPodlaskieMichałowo_PL343</v>
      </c>
      <c r="O1304" s="22" t="s">
        <v>1070</v>
      </c>
      <c r="P1304" s="26" t="str">
        <f t="shared" si="39"/>
        <v>Michałowo_PL343</v>
      </c>
      <c r="Q1304" s="27" t="s">
        <v>1172</v>
      </c>
      <c r="R1304" s="27" t="s">
        <v>1075</v>
      </c>
      <c r="S1304" s="22">
        <v>5</v>
      </c>
      <c r="T1304" s="22" t="s">
        <v>63</v>
      </c>
    </row>
    <row r="1305" spans="14:20" s="22" customFormat="1" ht="15" hidden="1" customHeight="1" x14ac:dyDescent="0.25">
      <c r="N1305" s="22" t="str">
        <f t="shared" si="40"/>
        <v>ubiegam sięPodlaskieMielnik_PL344</v>
      </c>
      <c r="O1305" s="22" t="s">
        <v>1070</v>
      </c>
      <c r="P1305" s="26" t="str">
        <f t="shared" si="39"/>
        <v>Mielnik_PL344</v>
      </c>
      <c r="Q1305" s="27" t="s">
        <v>1173</v>
      </c>
      <c r="R1305" s="27" t="s">
        <v>1123</v>
      </c>
      <c r="S1305" s="22">
        <v>5</v>
      </c>
      <c r="T1305" s="22" t="s">
        <v>63</v>
      </c>
    </row>
    <row r="1306" spans="14:20" s="22" customFormat="1" ht="15" hidden="1" customHeight="1" x14ac:dyDescent="0.25">
      <c r="N1306" s="22" t="str">
        <f t="shared" si="40"/>
        <v>ubiegam sięPodlaskieMilejczyce_PL344</v>
      </c>
      <c r="O1306" s="22" t="s">
        <v>1070</v>
      </c>
      <c r="P1306" s="26" t="str">
        <f t="shared" si="39"/>
        <v>Milejczyce_PL344</v>
      </c>
      <c r="Q1306" s="27" t="s">
        <v>1173</v>
      </c>
      <c r="R1306" s="27" t="s">
        <v>1124</v>
      </c>
      <c r="S1306" s="22">
        <v>5</v>
      </c>
      <c r="T1306" s="22" t="s">
        <v>63</v>
      </c>
    </row>
    <row r="1307" spans="14:20" s="22" customFormat="1" ht="15" hidden="1" customHeight="1" x14ac:dyDescent="0.25">
      <c r="N1307" s="22" t="str">
        <f t="shared" si="40"/>
        <v>ubiegam sięPodlaskieMońki_PL345</v>
      </c>
      <c r="O1307" s="22" t="s">
        <v>1070</v>
      </c>
      <c r="P1307" s="26" t="str">
        <f t="shared" si="39"/>
        <v>Mońki_PL345</v>
      </c>
      <c r="Q1307" s="27" t="s">
        <v>1174</v>
      </c>
      <c r="R1307" s="27" t="s">
        <v>1157</v>
      </c>
      <c r="S1307" s="22">
        <v>5</v>
      </c>
      <c r="T1307" s="22" t="s">
        <v>63</v>
      </c>
    </row>
    <row r="1308" spans="14:20" s="22" customFormat="1" ht="15" hidden="1" customHeight="1" x14ac:dyDescent="0.25">
      <c r="N1308" s="22" t="str">
        <f t="shared" si="40"/>
        <v>ubiegam sięPodlaskieNarew_PL344</v>
      </c>
      <c r="O1308" s="22" t="s">
        <v>1070</v>
      </c>
      <c r="P1308" s="26" t="str">
        <f t="shared" si="39"/>
        <v>Narew_PL344</v>
      </c>
      <c r="Q1308" s="27" t="s">
        <v>1173</v>
      </c>
      <c r="R1308" s="27" t="s">
        <v>1104</v>
      </c>
      <c r="S1308" s="22">
        <v>5</v>
      </c>
      <c r="T1308" s="22" t="s">
        <v>63</v>
      </c>
    </row>
    <row r="1309" spans="14:20" s="22" customFormat="1" ht="15" hidden="1" customHeight="1" x14ac:dyDescent="0.25">
      <c r="N1309" s="22" t="str">
        <f t="shared" si="40"/>
        <v>ubiegam sięPodlaskieNarewka_PL344</v>
      </c>
      <c r="O1309" s="22" t="s">
        <v>1070</v>
      </c>
      <c r="P1309" s="26" t="str">
        <f t="shared" si="39"/>
        <v>Narewka_PL344</v>
      </c>
      <c r="Q1309" s="27" t="s">
        <v>1173</v>
      </c>
      <c r="R1309" s="27" t="s">
        <v>1105</v>
      </c>
      <c r="S1309" s="22">
        <v>5</v>
      </c>
      <c r="T1309" s="22" t="s">
        <v>63</v>
      </c>
    </row>
    <row r="1310" spans="14:20" s="22" customFormat="1" ht="15" hidden="1" customHeight="1" x14ac:dyDescent="0.25">
      <c r="N1310" s="22" t="str">
        <f t="shared" si="40"/>
        <v>ubiegam sięPodlaskieNowe Piekuty_PL344</v>
      </c>
      <c r="O1310" s="22" t="s">
        <v>1070</v>
      </c>
      <c r="P1310" s="26" t="str">
        <f t="shared" si="39"/>
        <v>Nowe Piekuty_PL344</v>
      </c>
      <c r="Q1310" s="27" t="s">
        <v>1173</v>
      </c>
      <c r="R1310" s="27" t="s">
        <v>1133</v>
      </c>
      <c r="S1310" s="22">
        <v>5</v>
      </c>
      <c r="T1310" s="22" t="s">
        <v>63</v>
      </c>
    </row>
    <row r="1311" spans="14:20" s="22" customFormat="1" ht="15" hidden="1" customHeight="1" x14ac:dyDescent="0.25">
      <c r="N1311" s="22" t="str">
        <f t="shared" si="40"/>
        <v>ubiegam sięPodlaskieNowinka_PL345</v>
      </c>
      <c r="O1311" s="22" t="s">
        <v>1070</v>
      </c>
      <c r="P1311" s="26" t="str">
        <f t="shared" si="39"/>
        <v>Nowinka_PL345</v>
      </c>
      <c r="Q1311" s="27" t="s">
        <v>1174</v>
      </c>
      <c r="R1311" s="27" t="s">
        <v>1144</v>
      </c>
      <c r="S1311" s="22">
        <v>5</v>
      </c>
      <c r="T1311" s="22" t="s">
        <v>63</v>
      </c>
    </row>
    <row r="1312" spans="14:20" s="22" customFormat="1" ht="15" hidden="1" customHeight="1" x14ac:dyDescent="0.25">
      <c r="N1312" s="22" t="str">
        <f t="shared" si="40"/>
        <v>ubiegam sięPodlaskieNowogród_PL344</v>
      </c>
      <c r="O1312" s="22" t="s">
        <v>1070</v>
      </c>
      <c r="P1312" s="26" t="str">
        <f t="shared" si="39"/>
        <v>Nowogród_PL344</v>
      </c>
      <c r="Q1312" s="27" t="s">
        <v>1173</v>
      </c>
      <c r="R1312" s="27" t="s">
        <v>1114</v>
      </c>
      <c r="S1312" s="22">
        <v>5</v>
      </c>
      <c r="T1312" s="22" t="s">
        <v>63</v>
      </c>
    </row>
    <row r="1313" spans="14:20" s="22" customFormat="1" ht="15" hidden="1" customHeight="1" x14ac:dyDescent="0.25">
      <c r="N1313" s="22" t="str">
        <f t="shared" si="40"/>
        <v>ubiegam sięPodlaskieNowy Dwór_PL343</v>
      </c>
      <c r="O1313" s="22" t="s">
        <v>1070</v>
      </c>
      <c r="P1313" s="26" t="str">
        <f t="shared" si="39"/>
        <v>Nowy Dwór_PL343</v>
      </c>
      <c r="Q1313" s="27" t="s">
        <v>1172</v>
      </c>
      <c r="R1313" s="27" t="s">
        <v>1087</v>
      </c>
      <c r="S1313" s="22">
        <v>5</v>
      </c>
      <c r="T1313" s="22" t="s">
        <v>63</v>
      </c>
    </row>
    <row r="1314" spans="14:20" s="22" customFormat="1" ht="15" hidden="1" customHeight="1" x14ac:dyDescent="0.25">
      <c r="N1314" s="22" t="str">
        <f t="shared" si="40"/>
        <v>ubiegam sięPodlaskieNurzec-Stacja_PL344</v>
      </c>
      <c r="O1314" s="22" t="s">
        <v>1070</v>
      </c>
      <c r="P1314" s="26" t="str">
        <f t="shared" si="39"/>
        <v>Nurzec-Stacja_PL344</v>
      </c>
      <c r="Q1314" s="27" t="s">
        <v>1173</v>
      </c>
      <c r="R1314" s="27" t="s">
        <v>1125</v>
      </c>
      <c r="S1314" s="22">
        <v>5</v>
      </c>
      <c r="T1314" s="22" t="s">
        <v>63</v>
      </c>
    </row>
    <row r="1315" spans="14:20" s="22" customFormat="1" ht="15" hidden="1" customHeight="1" x14ac:dyDescent="0.25">
      <c r="N1315" s="22" t="str">
        <f t="shared" si="40"/>
        <v>ubiegam sięPodlaskieOrla_PL344</v>
      </c>
      <c r="O1315" s="22" t="s">
        <v>1070</v>
      </c>
      <c r="P1315" s="26" t="str">
        <f t="shared" si="39"/>
        <v>Orla_PL344</v>
      </c>
      <c r="Q1315" s="27" t="s">
        <v>1173</v>
      </c>
      <c r="R1315" s="27" t="s">
        <v>1095</v>
      </c>
      <c r="S1315" s="22">
        <v>5</v>
      </c>
      <c r="T1315" s="22" t="s">
        <v>63</v>
      </c>
    </row>
    <row r="1316" spans="14:20" s="22" customFormat="1" ht="15" hidden="1" customHeight="1" x14ac:dyDescent="0.25">
      <c r="N1316" s="22" t="str">
        <f t="shared" si="40"/>
        <v>ubiegam sięPodlaskiePerlejewo_PL344</v>
      </c>
      <c r="O1316" s="22" t="s">
        <v>1070</v>
      </c>
      <c r="P1316" s="26" t="str">
        <f t="shared" si="39"/>
        <v>Perlejewo_PL344</v>
      </c>
      <c r="Q1316" s="27" t="s">
        <v>1173</v>
      </c>
      <c r="R1316" s="27" t="s">
        <v>1126</v>
      </c>
      <c r="S1316" s="22">
        <v>5</v>
      </c>
      <c r="T1316" s="22" t="s">
        <v>63</v>
      </c>
    </row>
    <row r="1317" spans="14:20" s="22" customFormat="1" ht="15" hidden="1" customHeight="1" x14ac:dyDescent="0.25">
      <c r="N1317" s="22" t="str">
        <f t="shared" si="40"/>
        <v>ubiegam sięPodlaskiePiątnica_PL344</v>
      </c>
      <c r="O1317" s="22" t="s">
        <v>1070</v>
      </c>
      <c r="P1317" s="26" t="str">
        <f t="shared" si="39"/>
        <v>Piątnica_PL344</v>
      </c>
      <c r="Q1317" s="27" t="s">
        <v>1173</v>
      </c>
      <c r="R1317" s="27" t="s">
        <v>1115</v>
      </c>
      <c r="S1317" s="22">
        <v>5</v>
      </c>
      <c r="T1317" s="22" t="s">
        <v>63</v>
      </c>
    </row>
    <row r="1318" spans="14:20" s="22" customFormat="1" ht="15" hidden="1" customHeight="1" x14ac:dyDescent="0.25">
      <c r="N1318" s="22" t="str">
        <f t="shared" si="40"/>
        <v>ubiegam sięPodlaskiePłaska_PL345</v>
      </c>
      <c r="O1318" s="22" t="s">
        <v>1070</v>
      </c>
      <c r="P1318" s="26" t="str">
        <f t="shared" si="39"/>
        <v>Płaska_PL345</v>
      </c>
      <c r="Q1318" s="27" t="s">
        <v>1174</v>
      </c>
      <c r="R1318" s="27" t="s">
        <v>1145</v>
      </c>
      <c r="S1318" s="22">
        <v>5</v>
      </c>
      <c r="T1318" s="22" t="s">
        <v>63</v>
      </c>
    </row>
    <row r="1319" spans="14:20" s="22" customFormat="1" ht="15" hidden="1" customHeight="1" x14ac:dyDescent="0.25">
      <c r="N1319" s="22" t="str">
        <f t="shared" si="40"/>
        <v>ubiegam sięPodlaskiePoświętne_PL343</v>
      </c>
      <c r="O1319" s="22" t="s">
        <v>1070</v>
      </c>
      <c r="P1319" s="26" t="str">
        <f t="shared" si="39"/>
        <v>Poświętne_PL343</v>
      </c>
      <c r="Q1319" s="27" t="s">
        <v>1172</v>
      </c>
      <c r="R1319" s="27" t="s">
        <v>102</v>
      </c>
      <c r="S1319" s="22">
        <v>5</v>
      </c>
      <c r="T1319" s="22" t="s">
        <v>63</v>
      </c>
    </row>
    <row r="1320" spans="14:20" s="22" customFormat="1" ht="15" hidden="1" customHeight="1" x14ac:dyDescent="0.25">
      <c r="N1320" s="22" t="str">
        <f t="shared" si="40"/>
        <v>ubiegam sięPodlaskiePrzerośl_PL345</v>
      </c>
      <c r="O1320" s="22" t="s">
        <v>1070</v>
      </c>
      <c r="P1320" s="26" t="str">
        <f t="shared" si="39"/>
        <v>Przerośl_PL345</v>
      </c>
      <c r="Q1320" s="27" t="s">
        <v>1174</v>
      </c>
      <c r="R1320" s="27" t="s">
        <v>1166</v>
      </c>
      <c r="S1320" s="22">
        <v>5</v>
      </c>
      <c r="T1320" s="22" t="s">
        <v>63</v>
      </c>
    </row>
    <row r="1321" spans="14:20" s="22" customFormat="1" ht="15" hidden="1" customHeight="1" x14ac:dyDescent="0.25">
      <c r="N1321" s="22" t="str">
        <f t="shared" si="40"/>
        <v>ubiegam sięPodlaskiePrzytuły_PL344</v>
      </c>
      <c r="O1321" s="22" t="s">
        <v>1070</v>
      </c>
      <c r="P1321" s="26" t="str">
        <f t="shared" si="39"/>
        <v>Przytuły_PL344</v>
      </c>
      <c r="Q1321" s="27" t="s">
        <v>1173</v>
      </c>
      <c r="R1321" s="27" t="s">
        <v>1116</v>
      </c>
      <c r="S1321" s="22">
        <v>5</v>
      </c>
      <c r="T1321" s="22" t="s">
        <v>63</v>
      </c>
    </row>
    <row r="1322" spans="14:20" s="22" customFormat="1" ht="15" hidden="1" customHeight="1" x14ac:dyDescent="0.25">
      <c r="N1322" s="22" t="str">
        <f t="shared" si="40"/>
        <v>ubiegam sięPodlaskiePuńsk_PL345</v>
      </c>
      <c r="O1322" s="22" t="s">
        <v>1070</v>
      </c>
      <c r="P1322" s="26" t="str">
        <f t="shared" si="39"/>
        <v>Puńsk_PL345</v>
      </c>
      <c r="Q1322" s="27" t="s">
        <v>1174</v>
      </c>
      <c r="R1322" s="27" t="s">
        <v>1161</v>
      </c>
      <c r="S1322" s="22">
        <v>5</v>
      </c>
      <c r="T1322" s="22" t="s">
        <v>63</v>
      </c>
    </row>
    <row r="1323" spans="14:20" s="22" customFormat="1" ht="15" hidden="1" customHeight="1" x14ac:dyDescent="0.25">
      <c r="N1323" s="22" t="str">
        <f t="shared" si="40"/>
        <v>ubiegam sięPodlaskieRaczki_PL345</v>
      </c>
      <c r="O1323" s="22" t="s">
        <v>1070</v>
      </c>
      <c r="P1323" s="26" t="str">
        <f t="shared" si="39"/>
        <v>Raczki_PL345</v>
      </c>
      <c r="Q1323" s="27" t="s">
        <v>1174</v>
      </c>
      <c r="R1323" s="27" t="s">
        <v>1167</v>
      </c>
      <c r="S1323" s="22">
        <v>5</v>
      </c>
      <c r="T1323" s="22" t="s">
        <v>63</v>
      </c>
    </row>
    <row r="1324" spans="14:20" s="22" customFormat="1" ht="15" hidden="1" customHeight="1" x14ac:dyDescent="0.25">
      <c r="N1324" s="22" t="str">
        <f t="shared" si="40"/>
        <v>ubiegam sięPodlaskieRadziłów_PL345</v>
      </c>
      <c r="O1324" s="22" t="s">
        <v>1070</v>
      </c>
      <c r="P1324" s="26" t="str">
        <f t="shared" si="39"/>
        <v>Radziłów_PL345</v>
      </c>
      <c r="Q1324" s="27" t="s">
        <v>1174</v>
      </c>
      <c r="R1324" s="27" t="s">
        <v>1148</v>
      </c>
      <c r="S1324" s="22">
        <v>5</v>
      </c>
      <c r="T1324" s="22" t="s">
        <v>63</v>
      </c>
    </row>
    <row r="1325" spans="14:20" s="22" customFormat="1" ht="15" hidden="1" customHeight="1" x14ac:dyDescent="0.25">
      <c r="N1325" s="22" t="str">
        <f t="shared" si="40"/>
        <v>ubiegam sięPodlaskieRajgród_PL345</v>
      </c>
      <c r="O1325" s="22" t="s">
        <v>1070</v>
      </c>
      <c r="P1325" s="26" t="str">
        <f t="shared" si="39"/>
        <v>Rajgród_PL345</v>
      </c>
      <c r="Q1325" s="27" t="s">
        <v>1174</v>
      </c>
      <c r="R1325" s="27" t="s">
        <v>1149</v>
      </c>
      <c r="S1325" s="22">
        <v>5</v>
      </c>
      <c r="T1325" s="22" t="s">
        <v>63</v>
      </c>
    </row>
    <row r="1326" spans="14:20" s="22" customFormat="1" ht="15" hidden="1" customHeight="1" x14ac:dyDescent="0.25">
      <c r="N1326" s="22" t="str">
        <f t="shared" si="40"/>
        <v>ubiegam sięPodlaskieRudka_PL344</v>
      </c>
      <c r="O1326" s="22" t="s">
        <v>1070</v>
      </c>
      <c r="P1326" s="26" t="str">
        <f t="shared" si="39"/>
        <v>Rudka_PL344</v>
      </c>
      <c r="Q1326" s="27" t="s">
        <v>1173</v>
      </c>
      <c r="R1326" s="27" t="s">
        <v>1096</v>
      </c>
      <c r="S1326" s="22">
        <v>5</v>
      </c>
      <c r="T1326" s="22" t="s">
        <v>63</v>
      </c>
    </row>
    <row r="1327" spans="14:20" s="22" customFormat="1" ht="15" hidden="1" customHeight="1" x14ac:dyDescent="0.25">
      <c r="N1327" s="22" t="str">
        <f t="shared" si="40"/>
        <v>ubiegam sięPodlaskieRutka-Tartak_PL345</v>
      </c>
      <c r="O1327" s="22" t="s">
        <v>1070</v>
      </c>
      <c r="P1327" s="26" t="str">
        <f t="shared" si="39"/>
        <v>Rutka-Tartak_PL345</v>
      </c>
      <c r="Q1327" s="27" t="s">
        <v>1174</v>
      </c>
      <c r="R1327" s="27" t="s">
        <v>1168</v>
      </c>
      <c r="S1327" s="22">
        <v>5</v>
      </c>
      <c r="T1327" s="22" t="s">
        <v>63</v>
      </c>
    </row>
    <row r="1328" spans="14:20" s="22" customFormat="1" ht="15" hidden="1" customHeight="1" x14ac:dyDescent="0.25">
      <c r="N1328" s="22" t="str">
        <f t="shared" si="40"/>
        <v>ubiegam sięPodlaskieRutki_PL344</v>
      </c>
      <c r="O1328" s="22" t="s">
        <v>1070</v>
      </c>
      <c r="P1328" s="26" t="str">
        <f t="shared" si="39"/>
        <v>Rutki_PL344</v>
      </c>
      <c r="Q1328" s="27" t="s">
        <v>1173</v>
      </c>
      <c r="R1328" s="27" t="s">
        <v>1138</v>
      </c>
      <c r="S1328" s="22">
        <v>5</v>
      </c>
      <c r="T1328" s="22" t="s">
        <v>63</v>
      </c>
    </row>
    <row r="1329" spans="14:20" s="22" customFormat="1" ht="15" hidden="1" customHeight="1" x14ac:dyDescent="0.25">
      <c r="N1329" s="22" t="str">
        <f t="shared" si="40"/>
        <v>ubiegam sięPodlaskieSejny_PL345</v>
      </c>
      <c r="O1329" s="22" t="s">
        <v>1070</v>
      </c>
      <c r="P1329" s="26" t="str">
        <f t="shared" si="39"/>
        <v>Sejny_PL345</v>
      </c>
      <c r="Q1329" s="27" t="s">
        <v>1174</v>
      </c>
      <c r="R1329" s="27" t="s">
        <v>1162</v>
      </c>
      <c r="S1329" s="22">
        <v>5</v>
      </c>
      <c r="T1329" s="22" t="s">
        <v>63</v>
      </c>
    </row>
    <row r="1330" spans="14:20" s="22" customFormat="1" ht="15" hidden="1" customHeight="1" x14ac:dyDescent="0.25">
      <c r="N1330" s="22" t="str">
        <f t="shared" si="40"/>
        <v>ubiegam sięPodlaskieSidra_PL343</v>
      </c>
      <c r="O1330" s="22" t="s">
        <v>1070</v>
      </c>
      <c r="P1330" s="26" t="str">
        <f t="shared" si="39"/>
        <v>Sidra_PL343</v>
      </c>
      <c r="Q1330" s="27" t="s">
        <v>1172</v>
      </c>
      <c r="R1330" s="27" t="s">
        <v>1088</v>
      </c>
      <c r="S1330" s="22">
        <v>5</v>
      </c>
      <c r="T1330" s="22" t="s">
        <v>63</v>
      </c>
    </row>
    <row r="1331" spans="14:20" s="22" customFormat="1" ht="15" hidden="1" customHeight="1" x14ac:dyDescent="0.25">
      <c r="N1331" s="22" t="str">
        <f t="shared" si="40"/>
        <v>ubiegam sięPodlaskieSiemiatycze_PL344</v>
      </c>
      <c r="O1331" s="22" t="s">
        <v>1070</v>
      </c>
      <c r="P1331" s="26" t="str">
        <f t="shared" ref="P1331:P1394" si="41">R1331&amp;Q1331</f>
        <v>Siemiatycze_PL344</v>
      </c>
      <c r="Q1331" s="27" t="s">
        <v>1173</v>
      </c>
      <c r="R1331" s="27" t="s">
        <v>1127</v>
      </c>
      <c r="S1331" s="22">
        <v>5</v>
      </c>
      <c r="T1331" s="22" t="s">
        <v>63</v>
      </c>
    </row>
    <row r="1332" spans="14:20" s="22" customFormat="1" ht="15" hidden="1" customHeight="1" x14ac:dyDescent="0.25">
      <c r="N1332" s="22" t="str">
        <f t="shared" ref="N1332:N1395" si="42">T1332&amp;O1332&amp;P1332</f>
        <v>ubiegam sięPodlaskieSokoły_PL344</v>
      </c>
      <c r="O1332" s="22" t="s">
        <v>1070</v>
      </c>
      <c r="P1332" s="26" t="str">
        <f t="shared" si="41"/>
        <v>Sokoły_PL344</v>
      </c>
      <c r="Q1332" s="27" t="s">
        <v>1173</v>
      </c>
      <c r="R1332" s="27" t="s">
        <v>1134</v>
      </c>
      <c r="S1332" s="22">
        <v>5</v>
      </c>
      <c r="T1332" s="22" t="s">
        <v>63</v>
      </c>
    </row>
    <row r="1333" spans="14:20" s="22" customFormat="1" ht="15" hidden="1" customHeight="1" x14ac:dyDescent="0.25">
      <c r="N1333" s="22" t="str">
        <f t="shared" si="42"/>
        <v>ubiegam sięPodlaskieSokółka_PL343</v>
      </c>
      <c r="O1333" s="22" t="s">
        <v>1070</v>
      </c>
      <c r="P1333" s="26" t="str">
        <f t="shared" si="41"/>
        <v>Sokółka_PL343</v>
      </c>
      <c r="Q1333" s="27" t="s">
        <v>1172</v>
      </c>
      <c r="R1333" s="27" t="s">
        <v>1089</v>
      </c>
      <c r="S1333" s="22">
        <v>5</v>
      </c>
      <c r="T1333" s="22" t="s">
        <v>63</v>
      </c>
    </row>
    <row r="1334" spans="14:20" s="22" customFormat="1" ht="15" hidden="1" customHeight="1" x14ac:dyDescent="0.25">
      <c r="N1334" s="22" t="str">
        <f t="shared" si="42"/>
        <v>ubiegam sięPodlaskieStawiski_PL344</v>
      </c>
      <c r="O1334" s="22" t="s">
        <v>1070</v>
      </c>
      <c r="P1334" s="26" t="str">
        <f t="shared" si="41"/>
        <v>Stawiski_PL344</v>
      </c>
      <c r="Q1334" s="27" t="s">
        <v>1173</v>
      </c>
      <c r="R1334" s="27" t="s">
        <v>1109</v>
      </c>
      <c r="S1334" s="22">
        <v>5</v>
      </c>
      <c r="T1334" s="22" t="s">
        <v>63</v>
      </c>
    </row>
    <row r="1335" spans="14:20" s="22" customFormat="1" ht="15" hidden="1" customHeight="1" x14ac:dyDescent="0.25">
      <c r="N1335" s="22" t="str">
        <f t="shared" si="42"/>
        <v>ubiegam sięPodlaskieSuchowola_PL343</v>
      </c>
      <c r="O1335" s="22" t="s">
        <v>1070</v>
      </c>
      <c r="P1335" s="26" t="str">
        <f t="shared" si="41"/>
        <v>Suchowola_PL343</v>
      </c>
      <c r="Q1335" s="27" t="s">
        <v>1172</v>
      </c>
      <c r="R1335" s="27" t="s">
        <v>1090</v>
      </c>
      <c r="S1335" s="22">
        <v>5</v>
      </c>
      <c r="T1335" s="22" t="s">
        <v>63</v>
      </c>
    </row>
    <row r="1336" spans="14:20" s="22" customFormat="1" ht="15" hidden="1" customHeight="1" x14ac:dyDescent="0.25">
      <c r="N1336" s="22" t="str">
        <f t="shared" si="42"/>
        <v>ubiegam sięPodlaskieSupraśl_PL343</v>
      </c>
      <c r="O1336" s="22" t="s">
        <v>1070</v>
      </c>
      <c r="P1336" s="26" t="str">
        <f t="shared" si="41"/>
        <v>Supraśl_PL343</v>
      </c>
      <c r="Q1336" s="27" t="s">
        <v>1172</v>
      </c>
      <c r="R1336" s="27" t="s">
        <v>1076</v>
      </c>
      <c r="S1336" s="22">
        <v>5</v>
      </c>
      <c r="T1336" s="22" t="s">
        <v>63</v>
      </c>
    </row>
    <row r="1337" spans="14:20" s="22" customFormat="1" ht="15" hidden="1" customHeight="1" x14ac:dyDescent="0.25">
      <c r="N1337" s="22" t="str">
        <f t="shared" si="42"/>
        <v>ubiegam sięPodlaskieSuraż_PL343</v>
      </c>
      <c r="O1337" s="22" t="s">
        <v>1070</v>
      </c>
      <c r="P1337" s="26" t="str">
        <f t="shared" si="41"/>
        <v>Suraż_PL343</v>
      </c>
      <c r="Q1337" s="27" t="s">
        <v>1172</v>
      </c>
      <c r="R1337" s="27" t="s">
        <v>1077</v>
      </c>
      <c r="S1337" s="22">
        <v>5</v>
      </c>
      <c r="T1337" s="22" t="s">
        <v>63</v>
      </c>
    </row>
    <row r="1338" spans="14:20" s="22" customFormat="1" ht="15" hidden="1" customHeight="1" x14ac:dyDescent="0.25">
      <c r="N1338" s="22" t="str">
        <f t="shared" si="42"/>
        <v>ubiegam sięPodlaskieSuwałki_PL345</v>
      </c>
      <c r="O1338" s="22" t="s">
        <v>1070</v>
      </c>
      <c r="P1338" s="26" t="str">
        <f t="shared" si="41"/>
        <v>Suwałki_PL345</v>
      </c>
      <c r="Q1338" s="27" t="s">
        <v>1174</v>
      </c>
      <c r="R1338" s="27" t="s">
        <v>1169</v>
      </c>
      <c r="S1338" s="22">
        <v>5</v>
      </c>
      <c r="T1338" s="22" t="s">
        <v>63</v>
      </c>
    </row>
    <row r="1339" spans="14:20" s="22" customFormat="1" ht="15" hidden="1" customHeight="1" x14ac:dyDescent="0.25">
      <c r="N1339" s="22" t="str">
        <f t="shared" si="42"/>
        <v>ubiegam sięPodlaskieSzczuczyn_PL345</v>
      </c>
      <c r="O1339" s="22" t="s">
        <v>1070</v>
      </c>
      <c r="P1339" s="26" t="str">
        <f t="shared" si="41"/>
        <v>Szczuczyn_PL345</v>
      </c>
      <c r="Q1339" s="27" t="s">
        <v>1174</v>
      </c>
      <c r="R1339" s="27" t="s">
        <v>1150</v>
      </c>
      <c r="S1339" s="22">
        <v>5</v>
      </c>
      <c r="T1339" s="22" t="s">
        <v>63</v>
      </c>
    </row>
    <row r="1340" spans="14:20" s="22" customFormat="1" ht="15" hidden="1" customHeight="1" x14ac:dyDescent="0.25">
      <c r="N1340" s="22" t="str">
        <f t="shared" si="42"/>
        <v>ubiegam sięPodlaskieSzepietowo_PL344</v>
      </c>
      <c r="O1340" s="22" t="s">
        <v>1070</v>
      </c>
      <c r="P1340" s="26" t="str">
        <f t="shared" si="41"/>
        <v>Szepietowo_PL344</v>
      </c>
      <c r="Q1340" s="27" t="s">
        <v>1173</v>
      </c>
      <c r="R1340" s="27" t="s">
        <v>1135</v>
      </c>
      <c r="S1340" s="22">
        <v>5</v>
      </c>
      <c r="T1340" s="22" t="s">
        <v>63</v>
      </c>
    </row>
    <row r="1341" spans="14:20" s="22" customFormat="1" ht="15" hidden="1" customHeight="1" x14ac:dyDescent="0.25">
      <c r="N1341" s="22" t="str">
        <f t="shared" si="42"/>
        <v>ubiegam sięPodlaskieSztabin_PL345</v>
      </c>
      <c r="O1341" s="22" t="s">
        <v>1070</v>
      </c>
      <c r="P1341" s="26" t="str">
        <f t="shared" si="41"/>
        <v>Sztabin_PL345</v>
      </c>
      <c r="Q1341" s="27" t="s">
        <v>1174</v>
      </c>
      <c r="R1341" s="27" t="s">
        <v>1146</v>
      </c>
      <c r="S1341" s="22">
        <v>5</v>
      </c>
      <c r="T1341" s="22" t="s">
        <v>63</v>
      </c>
    </row>
    <row r="1342" spans="14:20" s="22" customFormat="1" ht="15" hidden="1" customHeight="1" x14ac:dyDescent="0.25">
      <c r="N1342" s="22" t="str">
        <f t="shared" si="42"/>
        <v>ubiegam sięPodlaskieSzudziałowo_PL343</v>
      </c>
      <c r="O1342" s="22" t="s">
        <v>1070</v>
      </c>
      <c r="P1342" s="26" t="str">
        <f t="shared" si="41"/>
        <v>Szudziałowo_PL343</v>
      </c>
      <c r="Q1342" s="27" t="s">
        <v>1172</v>
      </c>
      <c r="R1342" s="27" t="s">
        <v>1091</v>
      </c>
      <c r="S1342" s="22">
        <v>5</v>
      </c>
      <c r="T1342" s="22" t="s">
        <v>63</v>
      </c>
    </row>
    <row r="1343" spans="14:20" s="22" customFormat="1" ht="15" hidden="1" customHeight="1" x14ac:dyDescent="0.25">
      <c r="N1343" s="22" t="str">
        <f t="shared" si="42"/>
        <v>ubiegam sięPodlaskieSzumowo_PL344</v>
      </c>
      <c r="O1343" s="22" t="s">
        <v>1070</v>
      </c>
      <c r="P1343" s="26" t="str">
        <f t="shared" si="41"/>
        <v>Szumowo_PL344</v>
      </c>
      <c r="Q1343" s="27" t="s">
        <v>1173</v>
      </c>
      <c r="R1343" s="27" t="s">
        <v>1139</v>
      </c>
      <c r="S1343" s="22">
        <v>5</v>
      </c>
      <c r="T1343" s="22" t="s">
        <v>63</v>
      </c>
    </row>
    <row r="1344" spans="14:20" s="22" customFormat="1" ht="15" hidden="1" customHeight="1" x14ac:dyDescent="0.25">
      <c r="N1344" s="22" t="str">
        <f t="shared" si="42"/>
        <v>ubiegam sięPodlaskieSzypliszki_PL345</v>
      </c>
      <c r="O1344" s="22" t="s">
        <v>1070</v>
      </c>
      <c r="P1344" s="26" t="str">
        <f t="shared" si="41"/>
        <v>Szypliszki_PL345</v>
      </c>
      <c r="Q1344" s="27" t="s">
        <v>1174</v>
      </c>
      <c r="R1344" s="27" t="s">
        <v>1170</v>
      </c>
      <c r="S1344" s="22">
        <v>5</v>
      </c>
      <c r="T1344" s="22" t="s">
        <v>63</v>
      </c>
    </row>
    <row r="1345" spans="14:20" s="22" customFormat="1" ht="15" hidden="1" customHeight="1" x14ac:dyDescent="0.25">
      <c r="N1345" s="22" t="str">
        <f t="shared" si="42"/>
        <v>ubiegam sięPodlaskieŚniadowo_PL344</v>
      </c>
      <c r="O1345" s="22" t="s">
        <v>1070</v>
      </c>
      <c r="P1345" s="26" t="str">
        <f t="shared" si="41"/>
        <v>Śniadowo_PL344</v>
      </c>
      <c r="Q1345" s="27" t="s">
        <v>1173</v>
      </c>
      <c r="R1345" s="27" t="s">
        <v>1117</v>
      </c>
      <c r="S1345" s="22">
        <v>5</v>
      </c>
      <c r="T1345" s="22" t="s">
        <v>63</v>
      </c>
    </row>
    <row r="1346" spans="14:20" s="22" customFormat="1" ht="15" hidden="1" customHeight="1" x14ac:dyDescent="0.25">
      <c r="N1346" s="22" t="str">
        <f t="shared" si="42"/>
        <v>ubiegam sięPodlaskieTrzcianne_PL345</v>
      </c>
      <c r="O1346" s="22" t="s">
        <v>1070</v>
      </c>
      <c r="P1346" s="26" t="str">
        <f t="shared" si="41"/>
        <v>Trzcianne_PL345</v>
      </c>
      <c r="Q1346" s="27" t="s">
        <v>1174</v>
      </c>
      <c r="R1346" s="27" t="s">
        <v>1158</v>
      </c>
      <c r="S1346" s="22">
        <v>5</v>
      </c>
      <c r="T1346" s="22" t="s">
        <v>63</v>
      </c>
    </row>
    <row r="1347" spans="14:20" s="22" customFormat="1" ht="15" hidden="1" customHeight="1" x14ac:dyDescent="0.25">
      <c r="N1347" s="22" t="str">
        <f t="shared" si="42"/>
        <v>ubiegam sięPodlaskieTurośl_PL344</v>
      </c>
      <c r="O1347" s="22" t="s">
        <v>1070</v>
      </c>
      <c r="P1347" s="26" t="str">
        <f t="shared" si="41"/>
        <v>Turośl_PL344</v>
      </c>
      <c r="Q1347" s="27" t="s">
        <v>1173</v>
      </c>
      <c r="R1347" s="27" t="s">
        <v>1110</v>
      </c>
      <c r="S1347" s="22">
        <v>5</v>
      </c>
      <c r="T1347" s="22" t="s">
        <v>63</v>
      </c>
    </row>
    <row r="1348" spans="14:20" s="22" customFormat="1" ht="15" hidden="1" customHeight="1" x14ac:dyDescent="0.25">
      <c r="N1348" s="22" t="str">
        <f t="shared" si="42"/>
        <v>ubiegam sięPodlaskieTurośń Kościelna_PL343</v>
      </c>
      <c r="O1348" s="22" t="s">
        <v>1070</v>
      </c>
      <c r="P1348" s="26" t="str">
        <f t="shared" si="41"/>
        <v>Turośń Kościelna_PL343</v>
      </c>
      <c r="Q1348" s="27" t="s">
        <v>1172</v>
      </c>
      <c r="R1348" s="27" t="s">
        <v>1078</v>
      </c>
      <c r="S1348" s="22">
        <v>5</v>
      </c>
      <c r="T1348" s="22" t="s">
        <v>63</v>
      </c>
    </row>
    <row r="1349" spans="14:20" s="22" customFormat="1" ht="15" hidden="1" customHeight="1" x14ac:dyDescent="0.25">
      <c r="N1349" s="22" t="str">
        <f t="shared" si="42"/>
        <v>ubiegam sięPodlaskieTykocin_PL343</v>
      </c>
      <c r="O1349" s="22" t="s">
        <v>1070</v>
      </c>
      <c r="P1349" s="26" t="str">
        <f t="shared" si="41"/>
        <v>Tykocin_PL343</v>
      </c>
      <c r="Q1349" s="27" t="s">
        <v>1172</v>
      </c>
      <c r="R1349" s="27" t="s">
        <v>1079</v>
      </c>
      <c r="S1349" s="22">
        <v>5</v>
      </c>
      <c r="T1349" s="22" t="s">
        <v>63</v>
      </c>
    </row>
    <row r="1350" spans="14:20" s="22" customFormat="1" ht="15" hidden="1" customHeight="1" x14ac:dyDescent="0.25">
      <c r="N1350" s="22" t="str">
        <f t="shared" si="42"/>
        <v>ubiegam sięPodlaskieWasilków_PL343</v>
      </c>
      <c r="O1350" s="22" t="s">
        <v>1070</v>
      </c>
      <c r="P1350" s="26" t="str">
        <f t="shared" si="41"/>
        <v>Wasilków_PL343</v>
      </c>
      <c r="Q1350" s="27" t="s">
        <v>1172</v>
      </c>
      <c r="R1350" s="27" t="s">
        <v>1080</v>
      </c>
      <c r="S1350" s="22">
        <v>5</v>
      </c>
      <c r="T1350" s="22" t="s">
        <v>63</v>
      </c>
    </row>
    <row r="1351" spans="14:20" s="22" customFormat="1" ht="15" hidden="1" customHeight="1" x14ac:dyDescent="0.25">
      <c r="N1351" s="22" t="str">
        <f t="shared" si="42"/>
        <v>ubiegam sięPodlaskieWąsosz_PL345</v>
      </c>
      <c r="O1351" s="22" t="s">
        <v>1070</v>
      </c>
      <c r="P1351" s="26" t="str">
        <f t="shared" si="41"/>
        <v>Wąsosz_PL345</v>
      </c>
      <c r="Q1351" s="27" t="s">
        <v>1174</v>
      </c>
      <c r="R1351" s="27" t="s">
        <v>1151</v>
      </c>
      <c r="S1351" s="22">
        <v>5</v>
      </c>
      <c r="T1351" s="22" t="s">
        <v>63</v>
      </c>
    </row>
    <row r="1352" spans="14:20" s="22" customFormat="1" ht="15" hidden="1" customHeight="1" x14ac:dyDescent="0.25">
      <c r="N1352" s="22" t="str">
        <f t="shared" si="42"/>
        <v>ubiegam sięPodlaskieWizna_PL344</v>
      </c>
      <c r="O1352" s="22" t="s">
        <v>1070</v>
      </c>
      <c r="P1352" s="26" t="str">
        <f t="shared" si="41"/>
        <v>Wizna_PL344</v>
      </c>
      <c r="Q1352" s="27" t="s">
        <v>1173</v>
      </c>
      <c r="R1352" s="27" t="s">
        <v>1118</v>
      </c>
      <c r="S1352" s="22">
        <v>5</v>
      </c>
      <c r="T1352" s="22" t="s">
        <v>63</v>
      </c>
    </row>
    <row r="1353" spans="14:20" s="22" customFormat="1" ht="15" hidden="1" customHeight="1" x14ac:dyDescent="0.25">
      <c r="N1353" s="22" t="str">
        <f t="shared" si="42"/>
        <v>ubiegam sięPodlaskieWiżajny_PL345</v>
      </c>
      <c r="O1353" s="22" t="s">
        <v>1070</v>
      </c>
      <c r="P1353" s="26" t="str">
        <f t="shared" si="41"/>
        <v>Wiżajny_PL345</v>
      </c>
      <c r="Q1353" s="27" t="s">
        <v>1174</v>
      </c>
      <c r="R1353" s="27" t="s">
        <v>1171</v>
      </c>
      <c r="S1353" s="22">
        <v>5</v>
      </c>
      <c r="T1353" s="22" t="s">
        <v>63</v>
      </c>
    </row>
    <row r="1354" spans="14:20" s="22" customFormat="1" ht="15" hidden="1" customHeight="1" x14ac:dyDescent="0.25">
      <c r="N1354" s="22" t="str">
        <f t="shared" si="42"/>
        <v>ubiegam sięPodlaskieWysokie Mazowieckie_PL344</v>
      </c>
      <c r="O1354" s="22" t="s">
        <v>1070</v>
      </c>
      <c r="P1354" s="26" t="str">
        <f t="shared" si="41"/>
        <v>Wysokie Mazowieckie_PL344</v>
      </c>
      <c r="Q1354" s="27" t="s">
        <v>1173</v>
      </c>
      <c r="R1354" s="27" t="s">
        <v>1136</v>
      </c>
      <c r="S1354" s="22">
        <v>5</v>
      </c>
      <c r="T1354" s="22" t="s">
        <v>63</v>
      </c>
    </row>
    <row r="1355" spans="14:20" s="22" customFormat="1" ht="15" hidden="1" customHeight="1" x14ac:dyDescent="0.25">
      <c r="N1355" s="22" t="str">
        <f t="shared" si="42"/>
        <v>ubiegam sięPodlaskieWyszki_PL344</v>
      </c>
      <c r="O1355" s="22" t="s">
        <v>1070</v>
      </c>
      <c r="P1355" s="26" t="str">
        <f t="shared" si="41"/>
        <v>Wyszki_PL344</v>
      </c>
      <c r="Q1355" s="27" t="s">
        <v>1173</v>
      </c>
      <c r="R1355" s="27" t="s">
        <v>1097</v>
      </c>
      <c r="S1355" s="22">
        <v>5</v>
      </c>
      <c r="T1355" s="22" t="s">
        <v>63</v>
      </c>
    </row>
    <row r="1356" spans="14:20" s="22" customFormat="1" ht="15" hidden="1" customHeight="1" x14ac:dyDescent="0.25">
      <c r="N1356" s="22" t="str">
        <f t="shared" si="42"/>
        <v>ubiegam sięPodlaskieZabłudów_PL343</v>
      </c>
      <c r="O1356" s="22" t="s">
        <v>1070</v>
      </c>
      <c r="P1356" s="26" t="str">
        <f t="shared" si="41"/>
        <v>Zabłudów_PL343</v>
      </c>
      <c r="Q1356" s="27" t="s">
        <v>1172</v>
      </c>
      <c r="R1356" s="27" t="s">
        <v>1081</v>
      </c>
      <c r="S1356" s="22">
        <v>5</v>
      </c>
      <c r="T1356" s="22" t="s">
        <v>63</v>
      </c>
    </row>
    <row r="1357" spans="14:20" s="22" customFormat="1" ht="15" hidden="1" customHeight="1" x14ac:dyDescent="0.25">
      <c r="N1357" s="22" t="str">
        <f t="shared" si="42"/>
        <v>ubiegam sięPodlaskieZambrów_PL344</v>
      </c>
      <c r="O1357" s="22" t="s">
        <v>1070</v>
      </c>
      <c r="P1357" s="26" t="str">
        <f t="shared" si="41"/>
        <v>Zambrów_PL344</v>
      </c>
      <c r="Q1357" s="27" t="s">
        <v>1173</v>
      </c>
      <c r="R1357" s="27" t="s">
        <v>1140</v>
      </c>
      <c r="S1357" s="22">
        <v>5</v>
      </c>
      <c r="T1357" s="22" t="s">
        <v>63</v>
      </c>
    </row>
    <row r="1358" spans="14:20" s="22" customFormat="1" ht="15" hidden="1" customHeight="1" x14ac:dyDescent="0.25">
      <c r="N1358" s="22" t="str">
        <f t="shared" si="42"/>
        <v>ubiegam sięPodlaskieZawady_PL343</v>
      </c>
      <c r="O1358" s="22" t="s">
        <v>1070</v>
      </c>
      <c r="P1358" s="26" t="str">
        <f t="shared" si="41"/>
        <v>Zawady_PL343</v>
      </c>
      <c r="Q1358" s="27" t="s">
        <v>1172</v>
      </c>
      <c r="R1358" s="27" t="s">
        <v>1082</v>
      </c>
      <c r="S1358" s="22">
        <v>5</v>
      </c>
      <c r="T1358" s="22" t="s">
        <v>63</v>
      </c>
    </row>
    <row r="1359" spans="14:20" s="22" customFormat="1" ht="15" hidden="1" customHeight="1" x14ac:dyDescent="0.25">
      <c r="N1359" s="22" t="str">
        <f t="shared" si="42"/>
        <v>ubiegam sięPodlaskieZbójna_PL344</v>
      </c>
      <c r="O1359" s="22" t="s">
        <v>1070</v>
      </c>
      <c r="P1359" s="26" t="str">
        <f t="shared" si="41"/>
        <v>Zbójna_PL344</v>
      </c>
      <c r="Q1359" s="27" t="s">
        <v>1173</v>
      </c>
      <c r="R1359" s="27" t="s">
        <v>1119</v>
      </c>
      <c r="S1359" s="22">
        <v>5</v>
      </c>
      <c r="T1359" s="22" t="s">
        <v>63</v>
      </c>
    </row>
    <row r="1360" spans="14:20" s="22" customFormat="1" ht="15" hidden="1" customHeight="1" x14ac:dyDescent="0.25">
      <c r="N1360" s="22" t="str">
        <f t="shared" si="42"/>
        <v>ubiegam sięPomorskieBobowo_PL635</v>
      </c>
      <c r="O1360" s="22" t="s">
        <v>1933</v>
      </c>
      <c r="P1360" s="26" t="str">
        <f t="shared" si="41"/>
        <v>Bobowo_PL635</v>
      </c>
      <c r="Q1360" s="27" t="s">
        <v>2031</v>
      </c>
      <c r="R1360" s="27" t="s">
        <v>2012</v>
      </c>
      <c r="S1360" s="22">
        <v>5</v>
      </c>
      <c r="T1360" s="22" t="s">
        <v>63</v>
      </c>
    </row>
    <row r="1361" spans="14:20" s="22" customFormat="1" ht="15" hidden="1" customHeight="1" x14ac:dyDescent="0.25">
      <c r="N1361" s="22" t="str">
        <f t="shared" si="42"/>
        <v>ubiegam sięPomorskieBorzytuchom_PL631</v>
      </c>
      <c r="O1361" s="22" t="s">
        <v>1933</v>
      </c>
      <c r="P1361" s="26" t="str">
        <f t="shared" si="41"/>
        <v>Borzytuchom_PL631</v>
      </c>
      <c r="Q1361" s="27" t="s">
        <v>2030</v>
      </c>
      <c r="R1361" s="27" t="s">
        <v>1961</v>
      </c>
      <c r="S1361" s="22">
        <v>5</v>
      </c>
      <c r="T1361" s="22" t="s">
        <v>63</v>
      </c>
    </row>
    <row r="1362" spans="14:20" s="22" customFormat="1" ht="15" hidden="1" customHeight="1" x14ac:dyDescent="0.25">
      <c r="N1362" s="22" t="str">
        <f t="shared" si="42"/>
        <v>ubiegam sięPomorskieBrusy_PL631</v>
      </c>
      <c r="O1362" s="22" t="s">
        <v>1933</v>
      </c>
      <c r="P1362" s="26" t="str">
        <f t="shared" si="41"/>
        <v>Brusy_PL631</v>
      </c>
      <c r="Q1362" s="27" t="s">
        <v>2030</v>
      </c>
      <c r="R1362" s="27" t="s">
        <v>1970</v>
      </c>
      <c r="S1362" s="22">
        <v>5</v>
      </c>
      <c r="T1362" s="22" t="s">
        <v>63</v>
      </c>
    </row>
    <row r="1363" spans="14:20" s="22" customFormat="1" ht="15" hidden="1" customHeight="1" x14ac:dyDescent="0.25">
      <c r="N1363" s="22" t="str">
        <f t="shared" si="42"/>
        <v>ubiegam sięPomorskieCedry Wielkie_PL634</v>
      </c>
      <c r="O1363" s="22" t="s">
        <v>1933</v>
      </c>
      <c r="P1363" s="26" t="str">
        <f t="shared" si="41"/>
        <v>Cedry Wielkie_PL634</v>
      </c>
      <c r="Q1363" s="27" t="s">
        <v>2029</v>
      </c>
      <c r="R1363" s="27" t="s">
        <v>1934</v>
      </c>
      <c r="S1363" s="22">
        <v>5</v>
      </c>
      <c r="T1363" s="22" t="s">
        <v>63</v>
      </c>
    </row>
    <row r="1364" spans="14:20" s="22" customFormat="1" ht="15" hidden="1" customHeight="1" x14ac:dyDescent="0.25">
      <c r="N1364" s="22" t="str">
        <f t="shared" si="42"/>
        <v>ubiegam sięPomorskieCewice_PL631</v>
      </c>
      <c r="O1364" s="22" t="s">
        <v>1933</v>
      </c>
      <c r="P1364" s="26" t="str">
        <f t="shared" si="41"/>
        <v>Cewice_PL631</v>
      </c>
      <c r="Q1364" s="27" t="s">
        <v>2030</v>
      </c>
      <c r="R1364" s="27" t="s">
        <v>1981</v>
      </c>
      <c r="S1364" s="22">
        <v>5</v>
      </c>
      <c r="T1364" s="22" t="s">
        <v>63</v>
      </c>
    </row>
    <row r="1365" spans="14:20" s="22" customFormat="1" ht="15" hidden="1" customHeight="1" x14ac:dyDescent="0.25">
      <c r="N1365" s="22" t="str">
        <f t="shared" si="42"/>
        <v>ubiegam sięPomorskieChmielno_PL634</v>
      </c>
      <c r="O1365" s="22" t="s">
        <v>1933</v>
      </c>
      <c r="P1365" s="26" t="str">
        <f t="shared" si="41"/>
        <v>Chmielno_PL634</v>
      </c>
      <c r="Q1365" s="27" t="s">
        <v>2029</v>
      </c>
      <c r="R1365" s="27" t="s">
        <v>1939</v>
      </c>
      <c r="S1365" s="22">
        <v>5</v>
      </c>
      <c r="T1365" s="22" t="s">
        <v>63</v>
      </c>
    </row>
    <row r="1366" spans="14:20" s="22" customFormat="1" ht="15" hidden="1" customHeight="1" x14ac:dyDescent="0.25">
      <c r="N1366" s="22" t="str">
        <f t="shared" si="42"/>
        <v>ubiegam sięPomorskieChoczewo_PL634</v>
      </c>
      <c r="O1366" s="22" t="s">
        <v>1933</v>
      </c>
      <c r="P1366" s="26" t="str">
        <f t="shared" si="41"/>
        <v>Choczewo_PL634</v>
      </c>
      <c r="Q1366" s="27" t="s">
        <v>2029</v>
      </c>
      <c r="R1366" s="27" t="s">
        <v>1956</v>
      </c>
      <c r="S1366" s="22">
        <v>5</v>
      </c>
      <c r="T1366" s="22" t="s">
        <v>63</v>
      </c>
    </row>
    <row r="1367" spans="14:20" s="22" customFormat="1" ht="15" hidden="1" customHeight="1" x14ac:dyDescent="0.25">
      <c r="N1367" s="22" t="str">
        <f t="shared" si="42"/>
        <v>ubiegam sięPomorskieChojnice_PL631</v>
      </c>
      <c r="O1367" s="22" t="s">
        <v>1933</v>
      </c>
      <c r="P1367" s="26" t="str">
        <f t="shared" si="41"/>
        <v>Chojnice_PL631</v>
      </c>
      <c r="Q1367" s="27" t="s">
        <v>2030</v>
      </c>
      <c r="R1367" s="27" t="s">
        <v>1971</v>
      </c>
      <c r="S1367" s="22">
        <v>5</v>
      </c>
      <c r="T1367" s="22" t="s">
        <v>63</v>
      </c>
    </row>
    <row r="1368" spans="14:20" s="22" customFormat="1" ht="15" hidden="1" customHeight="1" x14ac:dyDescent="0.25">
      <c r="N1368" s="22" t="str">
        <f t="shared" si="42"/>
        <v>ubiegam sięPomorskieCzarna Dąbrówka_PL631</v>
      </c>
      <c r="O1368" s="22" t="s">
        <v>1933</v>
      </c>
      <c r="P1368" s="26" t="str">
        <f t="shared" si="41"/>
        <v>Czarna Dąbrówka_PL631</v>
      </c>
      <c r="Q1368" s="27" t="s">
        <v>2030</v>
      </c>
      <c r="R1368" s="27" t="s">
        <v>1962</v>
      </c>
      <c r="S1368" s="22">
        <v>5</v>
      </c>
      <c r="T1368" s="22" t="s">
        <v>63</v>
      </c>
    </row>
    <row r="1369" spans="14:20" s="22" customFormat="1" ht="15" hidden="1" customHeight="1" x14ac:dyDescent="0.25">
      <c r="N1369" s="22" t="str">
        <f t="shared" si="42"/>
        <v>ubiegam sięPomorskieCzarna Woda_PL635</v>
      </c>
      <c r="O1369" s="22" t="s">
        <v>1933</v>
      </c>
      <c r="P1369" s="26" t="str">
        <f t="shared" si="41"/>
        <v>Czarna Woda_PL635</v>
      </c>
      <c r="Q1369" s="27" t="s">
        <v>2031</v>
      </c>
      <c r="R1369" s="27" t="s">
        <v>2010</v>
      </c>
      <c r="S1369" s="22">
        <v>5</v>
      </c>
      <c r="T1369" s="22" t="s">
        <v>63</v>
      </c>
    </row>
    <row r="1370" spans="14:20" s="22" customFormat="1" ht="15" hidden="1" customHeight="1" x14ac:dyDescent="0.25">
      <c r="N1370" s="22" t="str">
        <f t="shared" si="42"/>
        <v>ubiegam sięPomorskieCzarne_PL631</v>
      </c>
      <c r="O1370" s="22" t="s">
        <v>1933</v>
      </c>
      <c r="P1370" s="26" t="str">
        <f t="shared" si="41"/>
        <v>Czarne_PL631</v>
      </c>
      <c r="Q1370" s="27" t="s">
        <v>2030</v>
      </c>
      <c r="R1370" s="27" t="s">
        <v>1974</v>
      </c>
      <c r="S1370" s="22">
        <v>5</v>
      </c>
      <c r="T1370" s="22" t="s">
        <v>63</v>
      </c>
    </row>
    <row r="1371" spans="14:20" s="22" customFormat="1" ht="15" hidden="1" customHeight="1" x14ac:dyDescent="0.25">
      <c r="N1371" s="22" t="str">
        <f t="shared" si="42"/>
        <v>ubiegam sięPomorskieCzersk_PL631</v>
      </c>
      <c r="O1371" s="22" t="s">
        <v>1933</v>
      </c>
      <c r="P1371" s="26" t="str">
        <f t="shared" si="41"/>
        <v>Czersk_PL631</v>
      </c>
      <c r="Q1371" s="27" t="s">
        <v>2030</v>
      </c>
      <c r="R1371" s="27" t="s">
        <v>1972</v>
      </c>
      <c r="S1371" s="22">
        <v>5</v>
      </c>
      <c r="T1371" s="22" t="s">
        <v>63</v>
      </c>
    </row>
    <row r="1372" spans="14:20" s="22" customFormat="1" ht="15" hidden="1" customHeight="1" x14ac:dyDescent="0.25">
      <c r="N1372" s="22" t="str">
        <f t="shared" si="42"/>
        <v>ubiegam sięPomorskieCzłuchów_PL631</v>
      </c>
      <c r="O1372" s="22" t="s">
        <v>1933</v>
      </c>
      <c r="P1372" s="26" t="str">
        <f t="shared" si="41"/>
        <v>Człuchów_PL631</v>
      </c>
      <c r="Q1372" s="27" t="s">
        <v>2030</v>
      </c>
      <c r="R1372" s="27" t="s">
        <v>1975</v>
      </c>
      <c r="S1372" s="22">
        <v>5</v>
      </c>
      <c r="T1372" s="22" t="s">
        <v>63</v>
      </c>
    </row>
    <row r="1373" spans="14:20" s="22" customFormat="1" ht="15" hidden="1" customHeight="1" x14ac:dyDescent="0.25">
      <c r="N1373" s="22" t="str">
        <f t="shared" si="42"/>
        <v>ubiegam sięPomorskieDamnica_PL631</v>
      </c>
      <c r="O1373" s="22" t="s">
        <v>1933</v>
      </c>
      <c r="P1373" s="26" t="str">
        <f t="shared" si="41"/>
        <v>Damnica_PL631</v>
      </c>
      <c r="Q1373" s="27" t="s">
        <v>2030</v>
      </c>
      <c r="R1373" s="27" t="s">
        <v>1984</v>
      </c>
      <c r="S1373" s="22">
        <v>5</v>
      </c>
      <c r="T1373" s="22" t="s">
        <v>63</v>
      </c>
    </row>
    <row r="1374" spans="14:20" s="22" customFormat="1" ht="15" hidden="1" customHeight="1" x14ac:dyDescent="0.25">
      <c r="N1374" s="22" t="str">
        <f t="shared" si="42"/>
        <v>ubiegam sięPomorskieDebrzno_PL631</v>
      </c>
      <c r="O1374" s="22" t="s">
        <v>1933</v>
      </c>
      <c r="P1374" s="26" t="str">
        <f t="shared" si="41"/>
        <v>Debrzno_PL631</v>
      </c>
      <c r="Q1374" s="27" t="s">
        <v>2030</v>
      </c>
      <c r="R1374" s="27" t="s">
        <v>1976</v>
      </c>
      <c r="S1374" s="22">
        <v>5</v>
      </c>
      <c r="T1374" s="22" t="s">
        <v>63</v>
      </c>
    </row>
    <row r="1375" spans="14:20" s="22" customFormat="1" ht="15" hidden="1" customHeight="1" x14ac:dyDescent="0.25">
      <c r="N1375" s="22" t="str">
        <f t="shared" si="42"/>
        <v>ubiegam sięPomorskieDębnica Kaszubska_PL631</v>
      </c>
      <c r="O1375" s="22" t="s">
        <v>1933</v>
      </c>
      <c r="P1375" s="26" t="str">
        <f t="shared" si="41"/>
        <v>Dębnica Kaszubska_PL631</v>
      </c>
      <c r="Q1375" s="27" t="s">
        <v>2030</v>
      </c>
      <c r="R1375" s="27" t="s">
        <v>1985</v>
      </c>
      <c r="S1375" s="22">
        <v>5</v>
      </c>
      <c r="T1375" s="22" t="s">
        <v>63</v>
      </c>
    </row>
    <row r="1376" spans="14:20" s="22" customFormat="1" ht="15" hidden="1" customHeight="1" x14ac:dyDescent="0.25">
      <c r="N1376" s="22" t="str">
        <f t="shared" si="42"/>
        <v>ubiegam sięPomorskieDziemiany_PL635</v>
      </c>
      <c r="O1376" s="22" t="s">
        <v>1933</v>
      </c>
      <c r="P1376" s="26" t="str">
        <f t="shared" si="41"/>
        <v>Dziemiany_PL635</v>
      </c>
      <c r="Q1376" s="27" t="s">
        <v>2031</v>
      </c>
      <c r="R1376" s="27" t="s">
        <v>1993</v>
      </c>
      <c r="S1376" s="22">
        <v>5</v>
      </c>
      <c r="T1376" s="22" t="s">
        <v>63</v>
      </c>
    </row>
    <row r="1377" spans="14:20" s="22" customFormat="1" ht="15" hidden="1" customHeight="1" x14ac:dyDescent="0.25">
      <c r="N1377" s="22" t="str">
        <f t="shared" si="42"/>
        <v>ubiegam sięPomorskieDzierzgoń_PL635</v>
      </c>
      <c r="O1377" s="22" t="s">
        <v>1933</v>
      </c>
      <c r="P1377" s="26" t="str">
        <f t="shared" si="41"/>
        <v>Dzierzgoń_PL635</v>
      </c>
      <c r="Q1377" s="27" t="s">
        <v>2031</v>
      </c>
      <c r="R1377" s="27" t="s">
        <v>2024</v>
      </c>
      <c r="S1377" s="22">
        <v>5</v>
      </c>
      <c r="T1377" s="22" t="s">
        <v>63</v>
      </c>
    </row>
    <row r="1378" spans="14:20" s="22" customFormat="1" ht="15" hidden="1" customHeight="1" x14ac:dyDescent="0.25">
      <c r="N1378" s="22" t="str">
        <f t="shared" si="42"/>
        <v>ubiegam sięPomorskieGardeja_PL635</v>
      </c>
      <c r="O1378" s="22" t="s">
        <v>1933</v>
      </c>
      <c r="P1378" s="26" t="str">
        <f t="shared" si="41"/>
        <v>Gardeja_PL635</v>
      </c>
      <c r="Q1378" s="27" t="s">
        <v>2031</v>
      </c>
      <c r="R1378" s="27" t="s">
        <v>2000</v>
      </c>
      <c r="S1378" s="22">
        <v>5</v>
      </c>
      <c r="T1378" s="22" t="s">
        <v>63</v>
      </c>
    </row>
    <row r="1379" spans="14:20" s="22" customFormat="1" ht="15" hidden="1" customHeight="1" x14ac:dyDescent="0.25">
      <c r="N1379" s="22" t="str">
        <f t="shared" si="42"/>
        <v>ubiegam sięPomorskieGłówczyce_PL631</v>
      </c>
      <c r="O1379" s="22" t="s">
        <v>1933</v>
      </c>
      <c r="P1379" s="26" t="str">
        <f t="shared" si="41"/>
        <v>Główczyce_PL631</v>
      </c>
      <c r="Q1379" s="27" t="s">
        <v>2030</v>
      </c>
      <c r="R1379" s="27" t="s">
        <v>1986</v>
      </c>
      <c r="S1379" s="22">
        <v>5</v>
      </c>
      <c r="T1379" s="22" t="s">
        <v>63</v>
      </c>
    </row>
    <row r="1380" spans="14:20" s="22" customFormat="1" ht="15" hidden="1" customHeight="1" x14ac:dyDescent="0.25">
      <c r="N1380" s="22" t="str">
        <f t="shared" si="42"/>
        <v>ubiegam sięPomorskieGniew_PL635</v>
      </c>
      <c r="O1380" s="22" t="s">
        <v>1933</v>
      </c>
      <c r="P1380" s="26" t="str">
        <f t="shared" si="41"/>
        <v>Gniew_PL635</v>
      </c>
      <c r="Q1380" s="27" t="s">
        <v>2031</v>
      </c>
      <c r="R1380" s="27" t="s">
        <v>2019</v>
      </c>
      <c r="S1380" s="22">
        <v>5</v>
      </c>
      <c r="T1380" s="22" t="s">
        <v>63</v>
      </c>
    </row>
    <row r="1381" spans="14:20" s="22" customFormat="1" ht="15" hidden="1" customHeight="1" x14ac:dyDescent="0.25">
      <c r="N1381" s="22" t="str">
        <f t="shared" si="42"/>
        <v>ubiegam sięPomorskieGniewino_PL634</v>
      </c>
      <c r="O1381" s="22" t="s">
        <v>1933</v>
      </c>
      <c r="P1381" s="26" t="str">
        <f t="shared" si="41"/>
        <v>Gniewino_PL634</v>
      </c>
      <c r="Q1381" s="27" t="s">
        <v>2029</v>
      </c>
      <c r="R1381" s="27" t="s">
        <v>1957</v>
      </c>
      <c r="S1381" s="22">
        <v>5</v>
      </c>
      <c r="T1381" s="22" t="s">
        <v>63</v>
      </c>
    </row>
    <row r="1382" spans="14:20" s="22" customFormat="1" ht="15" hidden="1" customHeight="1" x14ac:dyDescent="0.25">
      <c r="N1382" s="22" t="str">
        <f t="shared" si="42"/>
        <v>ubiegam sięPomorskieHel_PL634</v>
      </c>
      <c r="O1382" s="22" t="s">
        <v>1933</v>
      </c>
      <c r="P1382" s="26" t="str">
        <f t="shared" si="41"/>
        <v>Hel_PL634</v>
      </c>
      <c r="Q1382" s="27" t="s">
        <v>2029</v>
      </c>
      <c r="R1382" s="27" t="s">
        <v>1951</v>
      </c>
      <c r="S1382" s="22">
        <v>5</v>
      </c>
      <c r="T1382" s="22" t="s">
        <v>63</v>
      </c>
    </row>
    <row r="1383" spans="14:20" s="22" customFormat="1" ht="15" hidden="1" customHeight="1" x14ac:dyDescent="0.25">
      <c r="N1383" s="22" t="str">
        <f t="shared" si="42"/>
        <v>ubiegam sięPomorskieJastarnia_PL634</v>
      </c>
      <c r="O1383" s="22" t="s">
        <v>1933</v>
      </c>
      <c r="P1383" s="26" t="str">
        <f t="shared" si="41"/>
        <v>Jastarnia_PL634</v>
      </c>
      <c r="Q1383" s="27" t="s">
        <v>2029</v>
      </c>
      <c r="R1383" s="27" t="s">
        <v>1952</v>
      </c>
      <c r="S1383" s="22">
        <v>5</v>
      </c>
      <c r="T1383" s="22" t="s">
        <v>63</v>
      </c>
    </row>
    <row r="1384" spans="14:20" s="22" customFormat="1" ht="15" hidden="1" customHeight="1" x14ac:dyDescent="0.25">
      <c r="N1384" s="22" t="str">
        <f t="shared" si="42"/>
        <v>ubiegam sięPomorskieKaliska_PL635</v>
      </c>
      <c r="O1384" s="22" t="s">
        <v>1933</v>
      </c>
      <c r="P1384" s="26" t="str">
        <f t="shared" si="41"/>
        <v>Kaliska_PL635</v>
      </c>
      <c r="Q1384" s="27" t="s">
        <v>2031</v>
      </c>
      <c r="R1384" s="27" t="s">
        <v>2013</v>
      </c>
      <c r="S1384" s="22">
        <v>5</v>
      </c>
      <c r="T1384" s="22" t="s">
        <v>63</v>
      </c>
    </row>
    <row r="1385" spans="14:20" s="22" customFormat="1" ht="15" hidden="1" customHeight="1" x14ac:dyDescent="0.25">
      <c r="N1385" s="22" t="str">
        <f t="shared" si="42"/>
        <v>ubiegam sięPomorskieKarsin_PL635</v>
      </c>
      <c r="O1385" s="22" t="s">
        <v>1933</v>
      </c>
      <c r="P1385" s="26" t="str">
        <f t="shared" si="41"/>
        <v>Karsin_PL635</v>
      </c>
      <c r="Q1385" s="27" t="s">
        <v>2031</v>
      </c>
      <c r="R1385" s="27" t="s">
        <v>1994</v>
      </c>
      <c r="S1385" s="22">
        <v>5</v>
      </c>
      <c r="T1385" s="22" t="s">
        <v>63</v>
      </c>
    </row>
    <row r="1386" spans="14:20" s="22" customFormat="1" ht="15" hidden="1" customHeight="1" x14ac:dyDescent="0.25">
      <c r="N1386" s="22" t="str">
        <f t="shared" si="42"/>
        <v>ubiegam sięPomorskieKartuzy_PL634</v>
      </c>
      <c r="O1386" s="22" t="s">
        <v>1933</v>
      </c>
      <c r="P1386" s="26" t="str">
        <f t="shared" si="41"/>
        <v>Kartuzy_PL634</v>
      </c>
      <c r="Q1386" s="27" t="s">
        <v>2029</v>
      </c>
      <c r="R1386" s="27" t="s">
        <v>1940</v>
      </c>
      <c r="S1386" s="22">
        <v>5</v>
      </c>
      <c r="T1386" s="22" t="s">
        <v>63</v>
      </c>
    </row>
    <row r="1387" spans="14:20" s="22" customFormat="1" ht="15" hidden="1" customHeight="1" x14ac:dyDescent="0.25">
      <c r="N1387" s="22" t="str">
        <f t="shared" si="42"/>
        <v>ubiegam sięPomorskieKępice_PL631</v>
      </c>
      <c r="O1387" s="22" t="s">
        <v>1933</v>
      </c>
      <c r="P1387" s="26" t="str">
        <f t="shared" si="41"/>
        <v>Kępice_PL631</v>
      </c>
      <c r="Q1387" s="27" t="s">
        <v>2030</v>
      </c>
      <c r="R1387" s="27" t="s">
        <v>1987</v>
      </c>
      <c r="S1387" s="22">
        <v>5</v>
      </c>
      <c r="T1387" s="22" t="s">
        <v>63</v>
      </c>
    </row>
    <row r="1388" spans="14:20" s="22" customFormat="1" ht="15" hidden="1" customHeight="1" x14ac:dyDescent="0.25">
      <c r="N1388" s="22" t="str">
        <f t="shared" si="42"/>
        <v>ubiegam sięPomorskieKobylnica_PL631</v>
      </c>
      <c r="O1388" s="22" t="s">
        <v>1933</v>
      </c>
      <c r="P1388" s="26" t="str">
        <f t="shared" si="41"/>
        <v>Kobylnica_PL631</v>
      </c>
      <c r="Q1388" s="27" t="s">
        <v>2030</v>
      </c>
      <c r="R1388" s="27" t="s">
        <v>1988</v>
      </c>
      <c r="S1388" s="22">
        <v>5</v>
      </c>
      <c r="T1388" s="22" t="s">
        <v>63</v>
      </c>
    </row>
    <row r="1389" spans="14:20" s="22" customFormat="1" ht="15" hidden="1" customHeight="1" x14ac:dyDescent="0.25">
      <c r="N1389" s="22" t="str">
        <f t="shared" si="42"/>
        <v>ubiegam sięPomorskieKoczała_PL631</v>
      </c>
      <c r="O1389" s="22" t="s">
        <v>1933</v>
      </c>
      <c r="P1389" s="26" t="str">
        <f t="shared" si="41"/>
        <v>Koczała_PL631</v>
      </c>
      <c r="Q1389" s="27" t="s">
        <v>2030</v>
      </c>
      <c r="R1389" s="27" t="s">
        <v>1977</v>
      </c>
      <c r="S1389" s="22">
        <v>5</v>
      </c>
      <c r="T1389" s="22" t="s">
        <v>63</v>
      </c>
    </row>
    <row r="1390" spans="14:20" s="22" customFormat="1" ht="15" hidden="1" customHeight="1" x14ac:dyDescent="0.25">
      <c r="N1390" s="22" t="str">
        <f t="shared" si="42"/>
        <v>ubiegam sięPomorskieKolbudy_PL634</v>
      </c>
      <c r="O1390" s="22" t="s">
        <v>1933</v>
      </c>
      <c r="P1390" s="26" t="str">
        <f t="shared" si="41"/>
        <v>Kolbudy_PL634</v>
      </c>
      <c r="Q1390" s="27" t="s">
        <v>2029</v>
      </c>
      <c r="R1390" s="27" t="s">
        <v>1935</v>
      </c>
      <c r="S1390" s="22">
        <v>5</v>
      </c>
      <c r="T1390" s="22" t="s">
        <v>63</v>
      </c>
    </row>
    <row r="1391" spans="14:20" s="22" customFormat="1" ht="15" hidden="1" customHeight="1" x14ac:dyDescent="0.25">
      <c r="N1391" s="22" t="str">
        <f t="shared" si="42"/>
        <v>ubiegam sięPomorskieKołczygłowy_PL631</v>
      </c>
      <c r="O1391" s="22" t="s">
        <v>1933</v>
      </c>
      <c r="P1391" s="26" t="str">
        <f t="shared" si="41"/>
        <v>Kołczygłowy_PL631</v>
      </c>
      <c r="Q1391" s="27" t="s">
        <v>2030</v>
      </c>
      <c r="R1391" s="27" t="s">
        <v>1963</v>
      </c>
      <c r="S1391" s="22">
        <v>5</v>
      </c>
      <c r="T1391" s="22" t="s">
        <v>63</v>
      </c>
    </row>
    <row r="1392" spans="14:20" s="22" customFormat="1" ht="15" hidden="1" customHeight="1" x14ac:dyDescent="0.25">
      <c r="N1392" s="22" t="str">
        <f t="shared" si="42"/>
        <v>ubiegam sięPomorskieKonarzyny_PL631</v>
      </c>
      <c r="O1392" s="22" t="s">
        <v>1933</v>
      </c>
      <c r="P1392" s="26" t="str">
        <f t="shared" si="41"/>
        <v>Konarzyny_PL631</v>
      </c>
      <c r="Q1392" s="27" t="s">
        <v>2030</v>
      </c>
      <c r="R1392" s="27" t="s">
        <v>1973</v>
      </c>
      <c r="S1392" s="22">
        <v>5</v>
      </c>
      <c r="T1392" s="22" t="s">
        <v>63</v>
      </c>
    </row>
    <row r="1393" spans="14:20" s="22" customFormat="1" ht="15" hidden="1" customHeight="1" x14ac:dyDescent="0.25">
      <c r="N1393" s="22" t="str">
        <f t="shared" si="42"/>
        <v>ubiegam sięPomorskieKosakowo_PL634</v>
      </c>
      <c r="O1393" s="22" t="s">
        <v>1933</v>
      </c>
      <c r="P1393" s="26" t="str">
        <f t="shared" si="41"/>
        <v>Kosakowo_PL634</v>
      </c>
      <c r="Q1393" s="27" t="s">
        <v>2029</v>
      </c>
      <c r="R1393" s="27" t="s">
        <v>1953</v>
      </c>
      <c r="S1393" s="22">
        <v>5</v>
      </c>
      <c r="T1393" s="22" t="s">
        <v>63</v>
      </c>
    </row>
    <row r="1394" spans="14:20" s="22" customFormat="1" ht="15" hidden="1" customHeight="1" x14ac:dyDescent="0.25">
      <c r="N1394" s="22" t="str">
        <f t="shared" si="42"/>
        <v>ubiegam sięPomorskieKościerzyna_PL635</v>
      </c>
      <c r="O1394" s="22" t="s">
        <v>1933</v>
      </c>
      <c r="P1394" s="26" t="str">
        <f t="shared" si="41"/>
        <v>Kościerzyna_PL635</v>
      </c>
      <c r="Q1394" s="27" t="s">
        <v>2031</v>
      </c>
      <c r="R1394" s="27" t="s">
        <v>1995</v>
      </c>
      <c r="S1394" s="22">
        <v>5</v>
      </c>
      <c r="T1394" s="22" t="s">
        <v>63</v>
      </c>
    </row>
    <row r="1395" spans="14:20" s="22" customFormat="1" ht="15" hidden="1" customHeight="1" x14ac:dyDescent="0.25">
      <c r="N1395" s="22" t="str">
        <f t="shared" si="42"/>
        <v>ubiegam sięPomorskieKrokowa_PL634</v>
      </c>
      <c r="O1395" s="22" t="s">
        <v>1933</v>
      </c>
      <c r="P1395" s="26" t="str">
        <f t="shared" ref="P1395:P1458" si="43">R1395&amp;Q1395</f>
        <v>Krokowa_PL634</v>
      </c>
      <c r="Q1395" s="27" t="s">
        <v>2029</v>
      </c>
      <c r="R1395" s="27" t="s">
        <v>1954</v>
      </c>
      <c r="S1395" s="22">
        <v>5</v>
      </c>
      <c r="T1395" s="22" t="s">
        <v>63</v>
      </c>
    </row>
    <row r="1396" spans="14:20" s="22" customFormat="1" ht="15" hidden="1" customHeight="1" x14ac:dyDescent="0.25">
      <c r="N1396" s="22" t="str">
        <f t="shared" ref="N1396:N1459" si="44">T1396&amp;O1396&amp;P1396</f>
        <v>ubiegam sięPomorskieKrynica Morska_PL634</v>
      </c>
      <c r="O1396" s="22" t="s">
        <v>1933</v>
      </c>
      <c r="P1396" s="26" t="str">
        <f t="shared" si="43"/>
        <v>Krynica Morska_PL634</v>
      </c>
      <c r="Q1396" s="27" t="s">
        <v>2029</v>
      </c>
      <c r="R1396" s="27" t="s">
        <v>1946</v>
      </c>
      <c r="S1396" s="22">
        <v>5</v>
      </c>
      <c r="T1396" s="22" t="s">
        <v>63</v>
      </c>
    </row>
    <row r="1397" spans="14:20" s="22" customFormat="1" ht="15" hidden="1" customHeight="1" x14ac:dyDescent="0.25">
      <c r="N1397" s="22" t="str">
        <f t="shared" si="44"/>
        <v>ubiegam sięPomorskieKwidzyn_PL635</v>
      </c>
      <c r="O1397" s="22" t="s">
        <v>1933</v>
      </c>
      <c r="P1397" s="26" t="str">
        <f t="shared" si="43"/>
        <v>Kwidzyn_PL635</v>
      </c>
      <c r="Q1397" s="27" t="s">
        <v>2031</v>
      </c>
      <c r="R1397" s="27" t="s">
        <v>2001</v>
      </c>
      <c r="S1397" s="22">
        <v>5</v>
      </c>
      <c r="T1397" s="22" t="s">
        <v>63</v>
      </c>
    </row>
    <row r="1398" spans="14:20" s="22" customFormat="1" ht="15" hidden="1" customHeight="1" x14ac:dyDescent="0.25">
      <c r="N1398" s="22" t="str">
        <f t="shared" si="44"/>
        <v>ubiegam sięPomorskieLichnowy_PL635</v>
      </c>
      <c r="O1398" s="22" t="s">
        <v>1933</v>
      </c>
      <c r="P1398" s="26" t="str">
        <f t="shared" si="43"/>
        <v>Lichnowy_PL635</v>
      </c>
      <c r="Q1398" s="27" t="s">
        <v>2031</v>
      </c>
      <c r="R1398" s="27" t="s">
        <v>2005</v>
      </c>
      <c r="S1398" s="22">
        <v>5</v>
      </c>
      <c r="T1398" s="22" t="s">
        <v>63</v>
      </c>
    </row>
    <row r="1399" spans="14:20" s="22" customFormat="1" ht="15" hidden="1" customHeight="1" x14ac:dyDescent="0.25">
      <c r="N1399" s="22" t="str">
        <f t="shared" si="44"/>
        <v>ubiegam sięPomorskieLinia_PL634</v>
      </c>
      <c r="O1399" s="22" t="s">
        <v>1933</v>
      </c>
      <c r="P1399" s="26" t="str">
        <f t="shared" si="43"/>
        <v>Linia_PL634</v>
      </c>
      <c r="Q1399" s="27" t="s">
        <v>2029</v>
      </c>
      <c r="R1399" s="27" t="s">
        <v>1958</v>
      </c>
      <c r="S1399" s="22">
        <v>5</v>
      </c>
      <c r="T1399" s="22" t="s">
        <v>63</v>
      </c>
    </row>
    <row r="1400" spans="14:20" s="22" customFormat="1" ht="15" hidden="1" customHeight="1" x14ac:dyDescent="0.25">
      <c r="N1400" s="22" t="str">
        <f t="shared" si="44"/>
        <v>ubiegam sięPomorskieLiniewo_PL635</v>
      </c>
      <c r="O1400" s="22" t="s">
        <v>1933</v>
      </c>
      <c r="P1400" s="26" t="str">
        <f t="shared" si="43"/>
        <v>Liniewo_PL635</v>
      </c>
      <c r="Q1400" s="27" t="s">
        <v>2031</v>
      </c>
      <c r="R1400" s="27" t="s">
        <v>1996</v>
      </c>
      <c r="S1400" s="22">
        <v>5</v>
      </c>
      <c r="T1400" s="22" t="s">
        <v>63</v>
      </c>
    </row>
    <row r="1401" spans="14:20" s="22" customFormat="1" ht="15" hidden="1" customHeight="1" x14ac:dyDescent="0.25">
      <c r="N1401" s="22" t="str">
        <f t="shared" si="44"/>
        <v>ubiegam sięPomorskieLipnica_PL631</v>
      </c>
      <c r="O1401" s="22" t="s">
        <v>1933</v>
      </c>
      <c r="P1401" s="26" t="str">
        <f t="shared" si="43"/>
        <v>Lipnica_PL631</v>
      </c>
      <c r="Q1401" s="27" t="s">
        <v>2030</v>
      </c>
      <c r="R1401" s="27" t="s">
        <v>1964</v>
      </c>
      <c r="S1401" s="22">
        <v>5</v>
      </c>
      <c r="T1401" s="22" t="s">
        <v>63</v>
      </c>
    </row>
    <row r="1402" spans="14:20" s="22" customFormat="1" ht="15" hidden="1" customHeight="1" x14ac:dyDescent="0.25">
      <c r="N1402" s="22" t="str">
        <f t="shared" si="44"/>
        <v>ubiegam sięPomorskieLipusz_PL635</v>
      </c>
      <c r="O1402" s="22" t="s">
        <v>1933</v>
      </c>
      <c r="P1402" s="26" t="str">
        <f t="shared" si="43"/>
        <v>Lipusz_PL635</v>
      </c>
      <c r="Q1402" s="27" t="s">
        <v>2031</v>
      </c>
      <c r="R1402" s="27" t="s">
        <v>1997</v>
      </c>
      <c r="S1402" s="22">
        <v>5</v>
      </c>
      <c r="T1402" s="22" t="s">
        <v>63</v>
      </c>
    </row>
    <row r="1403" spans="14:20" s="22" customFormat="1" ht="15" hidden="1" customHeight="1" x14ac:dyDescent="0.25">
      <c r="N1403" s="22" t="str">
        <f t="shared" si="44"/>
        <v>ubiegam sięPomorskieLubichowo_PL635</v>
      </c>
      <c r="O1403" s="22" t="s">
        <v>1933</v>
      </c>
      <c r="P1403" s="26" t="str">
        <f t="shared" si="43"/>
        <v>Lubichowo_PL635</v>
      </c>
      <c r="Q1403" s="27" t="s">
        <v>2031</v>
      </c>
      <c r="R1403" s="27" t="s">
        <v>2014</v>
      </c>
      <c r="S1403" s="22">
        <v>5</v>
      </c>
      <c r="T1403" s="22" t="s">
        <v>63</v>
      </c>
    </row>
    <row r="1404" spans="14:20" s="22" customFormat="1" ht="15" hidden="1" customHeight="1" x14ac:dyDescent="0.25">
      <c r="N1404" s="22" t="str">
        <f t="shared" si="44"/>
        <v>ubiegam sięPomorskieŁeba_PL631</v>
      </c>
      <c r="O1404" s="22" t="s">
        <v>1933</v>
      </c>
      <c r="P1404" s="26" t="str">
        <f t="shared" si="43"/>
        <v>Łeba_PL631</v>
      </c>
      <c r="Q1404" s="27" t="s">
        <v>2030</v>
      </c>
      <c r="R1404" s="27" t="s">
        <v>1980</v>
      </c>
      <c r="S1404" s="22">
        <v>5</v>
      </c>
      <c r="T1404" s="22" t="s">
        <v>63</v>
      </c>
    </row>
    <row r="1405" spans="14:20" s="22" customFormat="1" ht="15" hidden="1" customHeight="1" x14ac:dyDescent="0.25">
      <c r="N1405" s="22" t="str">
        <f t="shared" si="44"/>
        <v>ubiegam sięPomorskieŁęczyce_PL634</v>
      </c>
      <c r="O1405" s="22" t="s">
        <v>1933</v>
      </c>
      <c r="P1405" s="26" t="str">
        <f t="shared" si="43"/>
        <v>Łęczyce_PL634</v>
      </c>
      <c r="Q1405" s="27" t="s">
        <v>2029</v>
      </c>
      <c r="R1405" s="27" t="s">
        <v>1959</v>
      </c>
      <c r="S1405" s="22">
        <v>5</v>
      </c>
      <c r="T1405" s="22" t="s">
        <v>63</v>
      </c>
    </row>
    <row r="1406" spans="14:20" s="22" customFormat="1" ht="15" hidden="1" customHeight="1" x14ac:dyDescent="0.25">
      <c r="N1406" s="22" t="str">
        <f t="shared" si="44"/>
        <v>ubiegam sięPomorskieMalbork_PL635</v>
      </c>
      <c r="O1406" s="22" t="s">
        <v>1933</v>
      </c>
      <c r="P1406" s="26" t="str">
        <f t="shared" si="43"/>
        <v>Malbork_PL635</v>
      </c>
      <c r="Q1406" s="27" t="s">
        <v>2031</v>
      </c>
      <c r="R1406" s="27" t="s">
        <v>2006</v>
      </c>
      <c r="S1406" s="22">
        <v>5</v>
      </c>
      <c r="T1406" s="22" t="s">
        <v>63</v>
      </c>
    </row>
    <row r="1407" spans="14:20" s="22" customFormat="1" ht="15" hidden="1" customHeight="1" x14ac:dyDescent="0.25">
      <c r="N1407" s="22" t="str">
        <f t="shared" si="44"/>
        <v>ubiegam sięPomorskieMiastko_PL631</v>
      </c>
      <c r="O1407" s="22" t="s">
        <v>1933</v>
      </c>
      <c r="P1407" s="26" t="str">
        <f t="shared" si="43"/>
        <v>Miastko_PL631</v>
      </c>
      <c r="Q1407" s="27" t="s">
        <v>2030</v>
      </c>
      <c r="R1407" s="27" t="s">
        <v>1965</v>
      </c>
      <c r="S1407" s="22">
        <v>5</v>
      </c>
      <c r="T1407" s="22" t="s">
        <v>63</v>
      </c>
    </row>
    <row r="1408" spans="14:20" s="22" customFormat="1" ht="15" hidden="1" customHeight="1" x14ac:dyDescent="0.25">
      <c r="N1408" s="22" t="str">
        <f t="shared" si="44"/>
        <v>ubiegam sięPomorskieMikołajki Pomorskie_PL635</v>
      </c>
      <c r="O1408" s="22" t="s">
        <v>1933</v>
      </c>
      <c r="P1408" s="26" t="str">
        <f t="shared" si="43"/>
        <v>Mikołajki Pomorskie_PL635</v>
      </c>
      <c r="Q1408" s="27" t="s">
        <v>2031</v>
      </c>
      <c r="R1408" s="27" t="s">
        <v>2025</v>
      </c>
      <c r="S1408" s="22">
        <v>5</v>
      </c>
      <c r="T1408" s="22" t="s">
        <v>63</v>
      </c>
    </row>
    <row r="1409" spans="14:20" s="22" customFormat="1" ht="15" hidden="1" customHeight="1" x14ac:dyDescent="0.25">
      <c r="N1409" s="22" t="str">
        <f t="shared" si="44"/>
        <v>ubiegam sięPomorskieMiłoradz_PL635</v>
      </c>
      <c r="O1409" s="22" t="s">
        <v>1933</v>
      </c>
      <c r="P1409" s="26" t="str">
        <f t="shared" si="43"/>
        <v>Miłoradz_PL635</v>
      </c>
      <c r="Q1409" s="27" t="s">
        <v>2031</v>
      </c>
      <c r="R1409" s="27" t="s">
        <v>2007</v>
      </c>
      <c r="S1409" s="22">
        <v>5</v>
      </c>
      <c r="T1409" s="22" t="s">
        <v>63</v>
      </c>
    </row>
    <row r="1410" spans="14:20" s="22" customFormat="1" ht="15" hidden="1" customHeight="1" x14ac:dyDescent="0.25">
      <c r="N1410" s="22" t="str">
        <f t="shared" si="44"/>
        <v>ubiegam sięPomorskieMorzeszczyn_PL635</v>
      </c>
      <c r="O1410" s="22" t="s">
        <v>1933</v>
      </c>
      <c r="P1410" s="26" t="str">
        <f t="shared" si="43"/>
        <v>Morzeszczyn_PL635</v>
      </c>
      <c r="Q1410" s="27" t="s">
        <v>2031</v>
      </c>
      <c r="R1410" s="27" t="s">
        <v>2020</v>
      </c>
      <c r="S1410" s="22">
        <v>5</v>
      </c>
      <c r="T1410" s="22" t="s">
        <v>63</v>
      </c>
    </row>
    <row r="1411" spans="14:20" s="22" customFormat="1" ht="15" hidden="1" customHeight="1" x14ac:dyDescent="0.25">
      <c r="N1411" s="22" t="str">
        <f t="shared" si="44"/>
        <v>ubiegam sięPomorskieNowa Karczma_PL635</v>
      </c>
      <c r="O1411" s="22" t="s">
        <v>1933</v>
      </c>
      <c r="P1411" s="26" t="str">
        <f t="shared" si="43"/>
        <v>Nowa Karczma_PL635</v>
      </c>
      <c r="Q1411" s="27" t="s">
        <v>2031</v>
      </c>
      <c r="R1411" s="27" t="s">
        <v>1998</v>
      </c>
      <c r="S1411" s="22">
        <v>5</v>
      </c>
      <c r="T1411" s="22" t="s">
        <v>63</v>
      </c>
    </row>
    <row r="1412" spans="14:20" s="22" customFormat="1" ht="15" hidden="1" customHeight="1" x14ac:dyDescent="0.25">
      <c r="N1412" s="22" t="str">
        <f t="shared" si="44"/>
        <v>ubiegam sięPomorskieNowa Wieś Lęborska_PL631</v>
      </c>
      <c r="O1412" s="22" t="s">
        <v>1933</v>
      </c>
      <c r="P1412" s="26" t="str">
        <f t="shared" si="43"/>
        <v>Nowa Wieś Lęborska_PL631</v>
      </c>
      <c r="Q1412" s="27" t="s">
        <v>2030</v>
      </c>
      <c r="R1412" s="27" t="s">
        <v>1982</v>
      </c>
      <c r="S1412" s="22">
        <v>5</v>
      </c>
      <c r="T1412" s="22" t="s">
        <v>63</v>
      </c>
    </row>
    <row r="1413" spans="14:20" s="22" customFormat="1" ht="15" hidden="1" customHeight="1" x14ac:dyDescent="0.25">
      <c r="N1413" s="22" t="str">
        <f t="shared" si="44"/>
        <v>ubiegam sięPomorskieNowy Dwór Gdański_PL634</v>
      </c>
      <c r="O1413" s="22" t="s">
        <v>1933</v>
      </c>
      <c r="P1413" s="26" t="str">
        <f t="shared" si="43"/>
        <v>Nowy Dwór Gdański_PL634</v>
      </c>
      <c r="Q1413" s="27" t="s">
        <v>2029</v>
      </c>
      <c r="R1413" s="27" t="s">
        <v>1947</v>
      </c>
      <c r="S1413" s="22">
        <v>5</v>
      </c>
      <c r="T1413" s="22" t="s">
        <v>63</v>
      </c>
    </row>
    <row r="1414" spans="14:20" s="22" customFormat="1" ht="15" hidden="1" customHeight="1" x14ac:dyDescent="0.25">
      <c r="N1414" s="22" t="str">
        <f t="shared" si="44"/>
        <v>ubiegam sięPomorskieNowy Staw_PL635</v>
      </c>
      <c r="O1414" s="22" t="s">
        <v>1933</v>
      </c>
      <c r="P1414" s="26" t="str">
        <f t="shared" si="43"/>
        <v>Nowy Staw_PL635</v>
      </c>
      <c r="Q1414" s="27" t="s">
        <v>2031</v>
      </c>
      <c r="R1414" s="27" t="s">
        <v>2008</v>
      </c>
      <c r="S1414" s="22">
        <v>5</v>
      </c>
      <c r="T1414" s="22" t="s">
        <v>63</v>
      </c>
    </row>
    <row r="1415" spans="14:20" s="22" customFormat="1" ht="15" hidden="1" customHeight="1" x14ac:dyDescent="0.25">
      <c r="N1415" s="22" t="str">
        <f t="shared" si="44"/>
        <v>ubiegam sięPomorskieOsieczna_PL635</v>
      </c>
      <c r="O1415" s="22" t="s">
        <v>1933</v>
      </c>
      <c r="P1415" s="26" t="str">
        <f t="shared" si="43"/>
        <v>Osieczna_PL635</v>
      </c>
      <c r="Q1415" s="27" t="s">
        <v>2031</v>
      </c>
      <c r="R1415" s="27" t="s">
        <v>1281</v>
      </c>
      <c r="S1415" s="22">
        <v>5</v>
      </c>
      <c r="T1415" s="22" t="s">
        <v>63</v>
      </c>
    </row>
    <row r="1416" spans="14:20" s="22" customFormat="1" ht="15" hidden="1" customHeight="1" x14ac:dyDescent="0.25">
      <c r="N1416" s="22" t="str">
        <f t="shared" si="44"/>
        <v>ubiegam sięPomorskieOsiek_PL635</v>
      </c>
      <c r="O1416" s="22" t="s">
        <v>1933</v>
      </c>
      <c r="P1416" s="26" t="str">
        <f t="shared" si="43"/>
        <v>Osiek_PL635</v>
      </c>
      <c r="Q1416" s="27" t="s">
        <v>2031</v>
      </c>
      <c r="R1416" s="27" t="s">
        <v>1058</v>
      </c>
      <c r="S1416" s="22">
        <v>5</v>
      </c>
      <c r="T1416" s="22" t="s">
        <v>63</v>
      </c>
    </row>
    <row r="1417" spans="14:20" s="22" customFormat="1" ht="15" hidden="1" customHeight="1" x14ac:dyDescent="0.25">
      <c r="N1417" s="22" t="str">
        <f t="shared" si="44"/>
        <v>ubiegam sięPomorskieOstaszewo_PL634</v>
      </c>
      <c r="O1417" s="22" t="s">
        <v>1933</v>
      </c>
      <c r="P1417" s="26" t="str">
        <f t="shared" si="43"/>
        <v>Ostaszewo_PL634</v>
      </c>
      <c r="Q1417" s="27" t="s">
        <v>2029</v>
      </c>
      <c r="R1417" s="27" t="s">
        <v>1948</v>
      </c>
      <c r="S1417" s="22">
        <v>5</v>
      </c>
      <c r="T1417" s="22" t="s">
        <v>63</v>
      </c>
    </row>
    <row r="1418" spans="14:20" s="22" customFormat="1" ht="15" hidden="1" customHeight="1" x14ac:dyDescent="0.25">
      <c r="N1418" s="22" t="str">
        <f t="shared" si="44"/>
        <v>ubiegam sięPomorskieParchowo_PL631</v>
      </c>
      <c r="O1418" s="22" t="s">
        <v>1933</v>
      </c>
      <c r="P1418" s="26" t="str">
        <f t="shared" si="43"/>
        <v>Parchowo_PL631</v>
      </c>
      <c r="Q1418" s="27" t="s">
        <v>2030</v>
      </c>
      <c r="R1418" s="27" t="s">
        <v>1966</v>
      </c>
      <c r="S1418" s="22">
        <v>5</v>
      </c>
      <c r="T1418" s="22" t="s">
        <v>63</v>
      </c>
    </row>
    <row r="1419" spans="14:20" s="22" customFormat="1" ht="15" hidden="1" customHeight="1" x14ac:dyDescent="0.25">
      <c r="N1419" s="22" t="str">
        <f t="shared" si="44"/>
        <v>ubiegam sięPomorskiePelplin_PL635</v>
      </c>
      <c r="O1419" s="22" t="s">
        <v>1933</v>
      </c>
      <c r="P1419" s="26" t="str">
        <f t="shared" si="43"/>
        <v>Pelplin_PL635</v>
      </c>
      <c r="Q1419" s="27" t="s">
        <v>2031</v>
      </c>
      <c r="R1419" s="27" t="s">
        <v>2021</v>
      </c>
      <c r="S1419" s="22">
        <v>5</v>
      </c>
      <c r="T1419" s="22" t="s">
        <v>63</v>
      </c>
    </row>
    <row r="1420" spans="14:20" s="22" customFormat="1" ht="15" hidden="1" customHeight="1" x14ac:dyDescent="0.25">
      <c r="N1420" s="22" t="str">
        <f t="shared" si="44"/>
        <v>ubiegam sięPomorskiePotęgowo_PL631</v>
      </c>
      <c r="O1420" s="22" t="s">
        <v>1933</v>
      </c>
      <c r="P1420" s="26" t="str">
        <f t="shared" si="43"/>
        <v>Potęgowo_PL631</v>
      </c>
      <c r="Q1420" s="27" t="s">
        <v>2030</v>
      </c>
      <c r="R1420" s="27" t="s">
        <v>1989</v>
      </c>
      <c r="S1420" s="22">
        <v>5</v>
      </c>
      <c r="T1420" s="22" t="s">
        <v>63</v>
      </c>
    </row>
    <row r="1421" spans="14:20" s="22" customFormat="1" ht="15" hidden="1" customHeight="1" x14ac:dyDescent="0.25">
      <c r="N1421" s="22" t="str">
        <f t="shared" si="44"/>
        <v>ubiegam sięPomorskiePrabuty_PL635</v>
      </c>
      <c r="O1421" s="22" t="s">
        <v>1933</v>
      </c>
      <c r="P1421" s="26" t="str">
        <f t="shared" si="43"/>
        <v>Prabuty_PL635</v>
      </c>
      <c r="Q1421" s="27" t="s">
        <v>2031</v>
      </c>
      <c r="R1421" s="27" t="s">
        <v>2002</v>
      </c>
      <c r="S1421" s="22">
        <v>5</v>
      </c>
      <c r="T1421" s="22" t="s">
        <v>63</v>
      </c>
    </row>
    <row r="1422" spans="14:20" s="22" customFormat="1" ht="15" hidden="1" customHeight="1" x14ac:dyDescent="0.25">
      <c r="N1422" s="22" t="str">
        <f t="shared" si="44"/>
        <v>ubiegam sięPomorskiePrzechlewo_PL631</v>
      </c>
      <c r="O1422" s="22" t="s">
        <v>1933</v>
      </c>
      <c r="P1422" s="26" t="str">
        <f t="shared" si="43"/>
        <v>Przechlewo_PL631</v>
      </c>
      <c r="Q1422" s="27" t="s">
        <v>2030</v>
      </c>
      <c r="R1422" s="27" t="s">
        <v>1978</v>
      </c>
      <c r="S1422" s="22">
        <v>5</v>
      </c>
      <c r="T1422" s="22" t="s">
        <v>63</v>
      </c>
    </row>
    <row r="1423" spans="14:20" s="22" customFormat="1" ht="15" hidden="1" customHeight="1" x14ac:dyDescent="0.25">
      <c r="N1423" s="22" t="str">
        <f t="shared" si="44"/>
        <v>ubiegam sięPomorskiePrzodkowo_PL634</v>
      </c>
      <c r="O1423" s="22" t="s">
        <v>1933</v>
      </c>
      <c r="P1423" s="26" t="str">
        <f t="shared" si="43"/>
        <v>Przodkowo_PL634</v>
      </c>
      <c r="Q1423" s="27" t="s">
        <v>2029</v>
      </c>
      <c r="R1423" s="27" t="s">
        <v>1941</v>
      </c>
      <c r="S1423" s="22">
        <v>5</v>
      </c>
      <c r="T1423" s="22" t="s">
        <v>63</v>
      </c>
    </row>
    <row r="1424" spans="14:20" s="22" customFormat="1" ht="15" hidden="1" customHeight="1" x14ac:dyDescent="0.25">
      <c r="N1424" s="22" t="str">
        <f t="shared" si="44"/>
        <v>ubiegam sięPomorskiePrzywidz_PL634</v>
      </c>
      <c r="O1424" s="22" t="s">
        <v>1933</v>
      </c>
      <c r="P1424" s="26" t="str">
        <f t="shared" si="43"/>
        <v>Przywidz_PL634</v>
      </c>
      <c r="Q1424" s="27" t="s">
        <v>2029</v>
      </c>
      <c r="R1424" s="27" t="s">
        <v>1936</v>
      </c>
      <c r="S1424" s="22">
        <v>5</v>
      </c>
      <c r="T1424" s="22" t="s">
        <v>63</v>
      </c>
    </row>
    <row r="1425" spans="14:20" s="22" customFormat="1" ht="15" hidden="1" customHeight="1" x14ac:dyDescent="0.25">
      <c r="N1425" s="22" t="str">
        <f t="shared" si="44"/>
        <v>ubiegam sięPomorskiePuck_PL634</v>
      </c>
      <c r="O1425" s="22" t="s">
        <v>1933</v>
      </c>
      <c r="P1425" s="26" t="str">
        <f t="shared" si="43"/>
        <v>Puck_PL634</v>
      </c>
      <c r="Q1425" s="27" t="s">
        <v>2029</v>
      </c>
      <c r="R1425" s="27" t="s">
        <v>1955</v>
      </c>
      <c r="S1425" s="22">
        <v>5</v>
      </c>
      <c r="T1425" s="22" t="s">
        <v>63</v>
      </c>
    </row>
    <row r="1426" spans="14:20" s="22" customFormat="1" ht="15" hidden="1" customHeight="1" x14ac:dyDescent="0.25">
      <c r="N1426" s="22" t="str">
        <f t="shared" si="44"/>
        <v>ubiegam sięPomorskieRyjewo_PL635</v>
      </c>
      <c r="O1426" s="22" t="s">
        <v>1933</v>
      </c>
      <c r="P1426" s="26" t="str">
        <f t="shared" si="43"/>
        <v>Ryjewo_PL635</v>
      </c>
      <c r="Q1426" s="27" t="s">
        <v>2031</v>
      </c>
      <c r="R1426" s="27" t="s">
        <v>2003</v>
      </c>
      <c r="S1426" s="22">
        <v>5</v>
      </c>
      <c r="T1426" s="22" t="s">
        <v>63</v>
      </c>
    </row>
    <row r="1427" spans="14:20" s="22" customFormat="1" ht="15" hidden="1" customHeight="1" x14ac:dyDescent="0.25">
      <c r="N1427" s="22" t="str">
        <f t="shared" si="44"/>
        <v>ubiegam sięPomorskieRzeczenica_PL631</v>
      </c>
      <c r="O1427" s="22" t="s">
        <v>1933</v>
      </c>
      <c r="P1427" s="26" t="str">
        <f t="shared" si="43"/>
        <v>Rzeczenica_PL631</v>
      </c>
      <c r="Q1427" s="27" t="s">
        <v>2030</v>
      </c>
      <c r="R1427" s="27" t="s">
        <v>1979</v>
      </c>
      <c r="S1427" s="22">
        <v>5</v>
      </c>
      <c r="T1427" s="22" t="s">
        <v>63</v>
      </c>
    </row>
    <row r="1428" spans="14:20" s="22" customFormat="1" ht="15" hidden="1" customHeight="1" x14ac:dyDescent="0.25">
      <c r="N1428" s="22" t="str">
        <f t="shared" si="44"/>
        <v>ubiegam sięPomorskieSadlinki_PL635</v>
      </c>
      <c r="O1428" s="22" t="s">
        <v>1933</v>
      </c>
      <c r="P1428" s="26" t="str">
        <f t="shared" si="43"/>
        <v>Sadlinki_PL635</v>
      </c>
      <c r="Q1428" s="27" t="s">
        <v>2031</v>
      </c>
      <c r="R1428" s="27" t="s">
        <v>2004</v>
      </c>
      <c r="S1428" s="22">
        <v>5</v>
      </c>
      <c r="T1428" s="22" t="s">
        <v>63</v>
      </c>
    </row>
    <row r="1429" spans="14:20" s="22" customFormat="1" ht="15" hidden="1" customHeight="1" x14ac:dyDescent="0.25">
      <c r="N1429" s="22" t="str">
        <f t="shared" si="44"/>
        <v>ubiegam sięPomorskieSierakowice_PL634</v>
      </c>
      <c r="O1429" s="22" t="s">
        <v>1933</v>
      </c>
      <c r="P1429" s="26" t="str">
        <f t="shared" si="43"/>
        <v>Sierakowice_PL634</v>
      </c>
      <c r="Q1429" s="27" t="s">
        <v>2029</v>
      </c>
      <c r="R1429" s="27" t="s">
        <v>1942</v>
      </c>
      <c r="S1429" s="22">
        <v>5</v>
      </c>
      <c r="T1429" s="22" t="s">
        <v>63</v>
      </c>
    </row>
    <row r="1430" spans="14:20" s="22" customFormat="1" ht="15" hidden="1" customHeight="1" x14ac:dyDescent="0.25">
      <c r="N1430" s="22" t="str">
        <f t="shared" si="44"/>
        <v>ubiegam sięPomorskieSkarszewy_PL635</v>
      </c>
      <c r="O1430" s="22" t="s">
        <v>1933</v>
      </c>
      <c r="P1430" s="26" t="str">
        <f t="shared" si="43"/>
        <v>Skarszewy_PL635</v>
      </c>
      <c r="Q1430" s="27" t="s">
        <v>2031</v>
      </c>
      <c r="R1430" s="27" t="s">
        <v>2015</v>
      </c>
      <c r="S1430" s="22">
        <v>5</v>
      </c>
      <c r="T1430" s="22" t="s">
        <v>63</v>
      </c>
    </row>
    <row r="1431" spans="14:20" s="22" customFormat="1" ht="15" hidden="1" customHeight="1" x14ac:dyDescent="0.25">
      <c r="N1431" s="22" t="str">
        <f t="shared" si="44"/>
        <v>ubiegam sięPomorskieSkórcz_PL635</v>
      </c>
      <c r="O1431" s="22" t="s">
        <v>1933</v>
      </c>
      <c r="P1431" s="26" t="str">
        <f t="shared" si="43"/>
        <v>Skórcz_PL635</v>
      </c>
      <c r="Q1431" s="27" t="s">
        <v>2031</v>
      </c>
      <c r="R1431" s="27" t="s">
        <v>2011</v>
      </c>
      <c r="S1431" s="22">
        <v>5</v>
      </c>
      <c r="T1431" s="22" t="s">
        <v>63</v>
      </c>
    </row>
    <row r="1432" spans="14:20" s="22" customFormat="1" ht="15" hidden="1" customHeight="1" x14ac:dyDescent="0.25">
      <c r="N1432" s="22" t="str">
        <f t="shared" si="44"/>
        <v>ubiegam sięPomorskieSkórcz_PL635</v>
      </c>
      <c r="O1432" s="22" t="s">
        <v>1933</v>
      </c>
      <c r="P1432" s="26" t="str">
        <f t="shared" si="43"/>
        <v>Skórcz_PL635</v>
      </c>
      <c r="Q1432" s="27" t="s">
        <v>2031</v>
      </c>
      <c r="R1432" s="27" t="s">
        <v>2011</v>
      </c>
      <c r="S1432" s="22">
        <v>5</v>
      </c>
      <c r="T1432" s="22" t="s">
        <v>63</v>
      </c>
    </row>
    <row r="1433" spans="14:20" s="22" customFormat="1" ht="15" hidden="1" customHeight="1" x14ac:dyDescent="0.25">
      <c r="N1433" s="22" t="str">
        <f t="shared" si="44"/>
        <v>ubiegam sięPomorskieSłupsk_PL631</v>
      </c>
      <c r="O1433" s="22" t="s">
        <v>1933</v>
      </c>
      <c r="P1433" s="26" t="str">
        <f t="shared" si="43"/>
        <v>Słupsk_PL631</v>
      </c>
      <c r="Q1433" s="27" t="s">
        <v>2030</v>
      </c>
      <c r="R1433" s="27" t="s">
        <v>1990</v>
      </c>
      <c r="S1433" s="22">
        <v>5</v>
      </c>
      <c r="T1433" s="22" t="s">
        <v>63</v>
      </c>
    </row>
    <row r="1434" spans="14:20" s="22" customFormat="1" ht="15" hidden="1" customHeight="1" x14ac:dyDescent="0.25">
      <c r="N1434" s="22" t="str">
        <f t="shared" si="44"/>
        <v>ubiegam sięPomorskieSmętowo Graniczne_PL635</v>
      </c>
      <c r="O1434" s="22" t="s">
        <v>1933</v>
      </c>
      <c r="P1434" s="26" t="str">
        <f t="shared" si="43"/>
        <v>Smętowo Graniczne_PL635</v>
      </c>
      <c r="Q1434" s="27" t="s">
        <v>2031</v>
      </c>
      <c r="R1434" s="27" t="s">
        <v>2016</v>
      </c>
      <c r="S1434" s="22">
        <v>5</v>
      </c>
      <c r="T1434" s="22" t="s">
        <v>63</v>
      </c>
    </row>
    <row r="1435" spans="14:20" s="22" customFormat="1" ht="15" hidden="1" customHeight="1" x14ac:dyDescent="0.25">
      <c r="N1435" s="22" t="str">
        <f t="shared" si="44"/>
        <v>ubiegam sięPomorskieSmołdzino_PL631</v>
      </c>
      <c r="O1435" s="22" t="s">
        <v>1933</v>
      </c>
      <c r="P1435" s="26" t="str">
        <f t="shared" si="43"/>
        <v>Smołdzino_PL631</v>
      </c>
      <c r="Q1435" s="27" t="s">
        <v>2030</v>
      </c>
      <c r="R1435" s="27" t="s">
        <v>1991</v>
      </c>
      <c r="S1435" s="22">
        <v>5</v>
      </c>
      <c r="T1435" s="22" t="s">
        <v>63</v>
      </c>
    </row>
    <row r="1436" spans="14:20" s="22" customFormat="1" ht="15" hidden="1" customHeight="1" x14ac:dyDescent="0.25">
      <c r="N1436" s="22" t="str">
        <f t="shared" si="44"/>
        <v>ubiegam sięPomorskieSomonino_PL634</v>
      </c>
      <c r="O1436" s="22" t="s">
        <v>1933</v>
      </c>
      <c r="P1436" s="26" t="str">
        <f t="shared" si="43"/>
        <v>Somonino_PL634</v>
      </c>
      <c r="Q1436" s="27" t="s">
        <v>2029</v>
      </c>
      <c r="R1436" s="27" t="s">
        <v>1943</v>
      </c>
      <c r="S1436" s="22">
        <v>5</v>
      </c>
      <c r="T1436" s="22" t="s">
        <v>63</v>
      </c>
    </row>
    <row r="1437" spans="14:20" s="22" customFormat="1" ht="15" hidden="1" customHeight="1" x14ac:dyDescent="0.25">
      <c r="N1437" s="22" t="str">
        <f t="shared" si="44"/>
        <v>ubiegam sięPomorskieStara Kiszewa_PL635</v>
      </c>
      <c r="O1437" s="22" t="s">
        <v>1933</v>
      </c>
      <c r="P1437" s="26" t="str">
        <f t="shared" si="43"/>
        <v>Stara Kiszewa_PL635</v>
      </c>
      <c r="Q1437" s="27" t="s">
        <v>2031</v>
      </c>
      <c r="R1437" s="27" t="s">
        <v>1999</v>
      </c>
      <c r="S1437" s="22">
        <v>5</v>
      </c>
      <c r="T1437" s="22" t="s">
        <v>63</v>
      </c>
    </row>
    <row r="1438" spans="14:20" s="22" customFormat="1" ht="15" hidden="1" customHeight="1" x14ac:dyDescent="0.25">
      <c r="N1438" s="22" t="str">
        <f t="shared" si="44"/>
        <v>ubiegam sięPomorskieStare Pole_PL635</v>
      </c>
      <c r="O1438" s="22" t="s">
        <v>1933</v>
      </c>
      <c r="P1438" s="26" t="str">
        <f t="shared" si="43"/>
        <v>Stare Pole_PL635</v>
      </c>
      <c r="Q1438" s="27" t="s">
        <v>2031</v>
      </c>
      <c r="R1438" s="27" t="s">
        <v>2009</v>
      </c>
      <c r="S1438" s="22">
        <v>5</v>
      </c>
      <c r="T1438" s="22" t="s">
        <v>63</v>
      </c>
    </row>
    <row r="1439" spans="14:20" s="22" customFormat="1" ht="15" hidden="1" customHeight="1" x14ac:dyDescent="0.25">
      <c r="N1439" s="22" t="str">
        <f t="shared" si="44"/>
        <v>ubiegam sięPomorskieStarogard Gdański_PL635</v>
      </c>
      <c r="O1439" s="22" t="s">
        <v>1933</v>
      </c>
      <c r="P1439" s="26" t="str">
        <f t="shared" si="43"/>
        <v>Starogard Gdański_PL635</v>
      </c>
      <c r="Q1439" s="27" t="s">
        <v>2031</v>
      </c>
      <c r="R1439" s="27" t="s">
        <v>2017</v>
      </c>
      <c r="S1439" s="22">
        <v>5</v>
      </c>
      <c r="T1439" s="22" t="s">
        <v>63</v>
      </c>
    </row>
    <row r="1440" spans="14:20" s="22" customFormat="1" ht="15" hidden="1" customHeight="1" x14ac:dyDescent="0.25">
      <c r="N1440" s="22" t="str">
        <f t="shared" si="44"/>
        <v>ubiegam sięPomorskieStary Dzierzgoń_PL635</v>
      </c>
      <c r="O1440" s="22" t="s">
        <v>1933</v>
      </c>
      <c r="P1440" s="26" t="str">
        <f t="shared" si="43"/>
        <v>Stary Dzierzgoń_PL635</v>
      </c>
      <c r="Q1440" s="27" t="s">
        <v>2031</v>
      </c>
      <c r="R1440" s="27" t="s">
        <v>2026</v>
      </c>
      <c r="S1440" s="22">
        <v>5</v>
      </c>
      <c r="T1440" s="22" t="s">
        <v>63</v>
      </c>
    </row>
    <row r="1441" spans="14:20" s="22" customFormat="1" ht="15" hidden="1" customHeight="1" x14ac:dyDescent="0.25">
      <c r="N1441" s="22" t="str">
        <f t="shared" si="44"/>
        <v>ubiegam sięPomorskieStary Targ_PL635</v>
      </c>
      <c r="O1441" s="22" t="s">
        <v>1933</v>
      </c>
      <c r="P1441" s="26" t="str">
        <f t="shared" si="43"/>
        <v>Stary Targ_PL635</v>
      </c>
      <c r="Q1441" s="27" t="s">
        <v>2031</v>
      </c>
      <c r="R1441" s="27" t="s">
        <v>2027</v>
      </c>
      <c r="S1441" s="22">
        <v>5</v>
      </c>
      <c r="T1441" s="22" t="s">
        <v>63</v>
      </c>
    </row>
    <row r="1442" spans="14:20" s="22" customFormat="1" ht="15" hidden="1" customHeight="1" x14ac:dyDescent="0.25">
      <c r="N1442" s="22" t="str">
        <f t="shared" si="44"/>
        <v>ubiegam sięPomorskieStegna_PL634</v>
      </c>
      <c r="O1442" s="22" t="s">
        <v>1933</v>
      </c>
      <c r="P1442" s="26" t="str">
        <f t="shared" si="43"/>
        <v>Stegna_PL634</v>
      </c>
      <c r="Q1442" s="27" t="s">
        <v>2029</v>
      </c>
      <c r="R1442" s="27" t="s">
        <v>1949</v>
      </c>
      <c r="S1442" s="22">
        <v>5</v>
      </c>
      <c r="T1442" s="22" t="s">
        <v>63</v>
      </c>
    </row>
    <row r="1443" spans="14:20" s="22" customFormat="1" ht="15" hidden="1" customHeight="1" x14ac:dyDescent="0.25">
      <c r="N1443" s="22" t="str">
        <f t="shared" si="44"/>
        <v>ubiegam sięPomorskieStężyca_PL634</v>
      </c>
      <c r="O1443" s="22" t="s">
        <v>1933</v>
      </c>
      <c r="P1443" s="26" t="str">
        <f t="shared" si="43"/>
        <v>Stężyca_PL634</v>
      </c>
      <c r="Q1443" s="27" t="s">
        <v>2029</v>
      </c>
      <c r="R1443" s="27" t="s">
        <v>862</v>
      </c>
      <c r="S1443" s="22">
        <v>5</v>
      </c>
      <c r="T1443" s="22" t="s">
        <v>63</v>
      </c>
    </row>
    <row r="1444" spans="14:20" s="22" customFormat="1" ht="15" hidden="1" customHeight="1" x14ac:dyDescent="0.25">
      <c r="N1444" s="22" t="str">
        <f t="shared" si="44"/>
        <v>ubiegam sięPomorskieStudzienice_PL631</v>
      </c>
      <c r="O1444" s="22" t="s">
        <v>1933</v>
      </c>
      <c r="P1444" s="26" t="str">
        <f t="shared" si="43"/>
        <v>Studzienice_PL631</v>
      </c>
      <c r="Q1444" s="27" t="s">
        <v>2030</v>
      </c>
      <c r="R1444" s="27" t="s">
        <v>1967</v>
      </c>
      <c r="S1444" s="22">
        <v>5</v>
      </c>
      <c r="T1444" s="22" t="s">
        <v>63</v>
      </c>
    </row>
    <row r="1445" spans="14:20" s="22" customFormat="1" ht="15" hidden="1" customHeight="1" x14ac:dyDescent="0.25">
      <c r="N1445" s="22" t="str">
        <f t="shared" si="44"/>
        <v>ubiegam sięPomorskieSubkowy_PL635</v>
      </c>
      <c r="O1445" s="22" t="s">
        <v>1933</v>
      </c>
      <c r="P1445" s="26" t="str">
        <f t="shared" si="43"/>
        <v>Subkowy_PL635</v>
      </c>
      <c r="Q1445" s="27" t="s">
        <v>2031</v>
      </c>
      <c r="R1445" s="27" t="s">
        <v>2022</v>
      </c>
      <c r="S1445" s="22">
        <v>5</v>
      </c>
      <c r="T1445" s="22" t="s">
        <v>63</v>
      </c>
    </row>
    <row r="1446" spans="14:20" s="22" customFormat="1" ht="15" hidden="1" customHeight="1" x14ac:dyDescent="0.25">
      <c r="N1446" s="22" t="str">
        <f t="shared" si="44"/>
        <v>ubiegam sięPomorskieSuchy Dąb_PL634</v>
      </c>
      <c r="O1446" s="22" t="s">
        <v>1933</v>
      </c>
      <c r="P1446" s="26" t="str">
        <f t="shared" si="43"/>
        <v>Suchy Dąb_PL634</v>
      </c>
      <c r="Q1446" s="27" t="s">
        <v>2029</v>
      </c>
      <c r="R1446" s="27" t="s">
        <v>1937</v>
      </c>
      <c r="S1446" s="22">
        <v>5</v>
      </c>
      <c r="T1446" s="22" t="s">
        <v>63</v>
      </c>
    </row>
    <row r="1447" spans="14:20" s="22" customFormat="1" ht="15" hidden="1" customHeight="1" x14ac:dyDescent="0.25">
      <c r="N1447" s="22" t="str">
        <f t="shared" si="44"/>
        <v>ubiegam sięPomorskieSulęczyno_PL634</v>
      </c>
      <c r="O1447" s="22" t="s">
        <v>1933</v>
      </c>
      <c r="P1447" s="26" t="str">
        <f t="shared" si="43"/>
        <v>Sulęczyno_PL634</v>
      </c>
      <c r="Q1447" s="27" t="s">
        <v>2029</v>
      </c>
      <c r="R1447" s="27" t="s">
        <v>1944</v>
      </c>
      <c r="S1447" s="22">
        <v>5</v>
      </c>
      <c r="T1447" s="22" t="s">
        <v>63</v>
      </c>
    </row>
    <row r="1448" spans="14:20" s="22" customFormat="1" ht="15" hidden="1" customHeight="1" x14ac:dyDescent="0.25">
      <c r="N1448" s="22" t="str">
        <f t="shared" si="44"/>
        <v>ubiegam sięPomorskieSzemud_PL634</v>
      </c>
      <c r="O1448" s="22" t="s">
        <v>1933</v>
      </c>
      <c r="P1448" s="26" t="str">
        <f t="shared" si="43"/>
        <v>Szemud_PL634</v>
      </c>
      <c r="Q1448" s="27" t="s">
        <v>2029</v>
      </c>
      <c r="R1448" s="27" t="s">
        <v>1960</v>
      </c>
      <c r="S1448" s="22">
        <v>5</v>
      </c>
      <c r="T1448" s="22" t="s">
        <v>63</v>
      </c>
    </row>
    <row r="1449" spans="14:20" s="22" customFormat="1" ht="15" hidden="1" customHeight="1" x14ac:dyDescent="0.25">
      <c r="N1449" s="22" t="str">
        <f t="shared" si="44"/>
        <v>ubiegam sięPomorskieSztum_PL635</v>
      </c>
      <c r="O1449" s="22" t="s">
        <v>1933</v>
      </c>
      <c r="P1449" s="26" t="str">
        <f t="shared" si="43"/>
        <v>Sztum_PL635</v>
      </c>
      <c r="Q1449" s="27" t="s">
        <v>2031</v>
      </c>
      <c r="R1449" s="27" t="s">
        <v>2028</v>
      </c>
      <c r="S1449" s="22">
        <v>5</v>
      </c>
      <c r="T1449" s="22" t="s">
        <v>63</v>
      </c>
    </row>
    <row r="1450" spans="14:20" s="22" customFormat="1" ht="15" hidden="1" customHeight="1" x14ac:dyDescent="0.25">
      <c r="N1450" s="22" t="str">
        <f t="shared" si="44"/>
        <v>ubiegam sięPomorskieSztutowo_PL634</v>
      </c>
      <c r="O1450" s="22" t="s">
        <v>1933</v>
      </c>
      <c r="P1450" s="26" t="str">
        <f t="shared" si="43"/>
        <v>Sztutowo_PL634</v>
      </c>
      <c r="Q1450" s="27" t="s">
        <v>2029</v>
      </c>
      <c r="R1450" s="27" t="s">
        <v>1950</v>
      </c>
      <c r="S1450" s="22">
        <v>5</v>
      </c>
      <c r="T1450" s="22" t="s">
        <v>63</v>
      </c>
    </row>
    <row r="1451" spans="14:20" s="22" customFormat="1" ht="15" hidden="1" customHeight="1" x14ac:dyDescent="0.25">
      <c r="N1451" s="22" t="str">
        <f t="shared" si="44"/>
        <v>ubiegam sięPomorskieTczew_PL635</v>
      </c>
      <c r="O1451" s="22" t="s">
        <v>1933</v>
      </c>
      <c r="P1451" s="26" t="str">
        <f t="shared" si="43"/>
        <v>Tczew_PL635</v>
      </c>
      <c r="Q1451" s="27" t="s">
        <v>2031</v>
      </c>
      <c r="R1451" s="27" t="s">
        <v>2023</v>
      </c>
      <c r="S1451" s="22">
        <v>5</v>
      </c>
      <c r="T1451" s="22" t="s">
        <v>63</v>
      </c>
    </row>
    <row r="1452" spans="14:20" s="22" customFormat="1" ht="15" hidden="1" customHeight="1" x14ac:dyDescent="0.25">
      <c r="N1452" s="22" t="str">
        <f t="shared" si="44"/>
        <v>ubiegam sięPomorskieTrąbki Wielkie_PL634</v>
      </c>
      <c r="O1452" s="22" t="s">
        <v>1933</v>
      </c>
      <c r="P1452" s="26" t="str">
        <f t="shared" si="43"/>
        <v>Trąbki Wielkie_PL634</v>
      </c>
      <c r="Q1452" s="27" t="s">
        <v>2029</v>
      </c>
      <c r="R1452" s="27" t="s">
        <v>1938</v>
      </c>
      <c r="S1452" s="22">
        <v>5</v>
      </c>
      <c r="T1452" s="22" t="s">
        <v>63</v>
      </c>
    </row>
    <row r="1453" spans="14:20" s="22" customFormat="1" ht="15" hidden="1" customHeight="1" x14ac:dyDescent="0.25">
      <c r="N1453" s="22" t="str">
        <f t="shared" si="44"/>
        <v>ubiegam sięPomorskieTrzebielino_PL631</v>
      </c>
      <c r="O1453" s="22" t="s">
        <v>1933</v>
      </c>
      <c r="P1453" s="26" t="str">
        <f t="shared" si="43"/>
        <v>Trzebielino_PL631</v>
      </c>
      <c r="Q1453" s="27" t="s">
        <v>2030</v>
      </c>
      <c r="R1453" s="27" t="s">
        <v>1968</v>
      </c>
      <c r="S1453" s="22">
        <v>5</v>
      </c>
      <c r="T1453" s="22" t="s">
        <v>63</v>
      </c>
    </row>
    <row r="1454" spans="14:20" s="22" customFormat="1" ht="15" hidden="1" customHeight="1" x14ac:dyDescent="0.25">
      <c r="N1454" s="22" t="str">
        <f t="shared" si="44"/>
        <v>ubiegam sięPomorskieTuchomie_PL631</v>
      </c>
      <c r="O1454" s="22" t="s">
        <v>1933</v>
      </c>
      <c r="P1454" s="26" t="str">
        <f t="shared" si="43"/>
        <v>Tuchomie_PL631</v>
      </c>
      <c r="Q1454" s="27" t="s">
        <v>2030</v>
      </c>
      <c r="R1454" s="27" t="s">
        <v>1969</v>
      </c>
      <c r="S1454" s="22">
        <v>5</v>
      </c>
      <c r="T1454" s="22" t="s">
        <v>63</v>
      </c>
    </row>
    <row r="1455" spans="14:20" s="22" customFormat="1" ht="15" hidden="1" customHeight="1" x14ac:dyDescent="0.25">
      <c r="N1455" s="22" t="str">
        <f t="shared" si="44"/>
        <v>ubiegam sięPomorskieUstka_PL631</v>
      </c>
      <c r="O1455" s="22" t="s">
        <v>1933</v>
      </c>
      <c r="P1455" s="26" t="str">
        <f t="shared" si="43"/>
        <v>Ustka_PL631</v>
      </c>
      <c r="Q1455" s="27" t="s">
        <v>2030</v>
      </c>
      <c r="R1455" s="27" t="s">
        <v>1992</v>
      </c>
      <c r="S1455" s="22">
        <v>5</v>
      </c>
      <c r="T1455" s="22" t="s">
        <v>63</v>
      </c>
    </row>
    <row r="1456" spans="14:20" s="22" customFormat="1" ht="15" hidden="1" customHeight="1" x14ac:dyDescent="0.25">
      <c r="N1456" s="22" t="str">
        <f t="shared" si="44"/>
        <v>ubiegam sięPomorskieWicko_PL631</v>
      </c>
      <c r="O1456" s="22" t="s">
        <v>1933</v>
      </c>
      <c r="P1456" s="26" t="str">
        <f t="shared" si="43"/>
        <v>Wicko_PL631</v>
      </c>
      <c r="Q1456" s="27" t="s">
        <v>2030</v>
      </c>
      <c r="R1456" s="27" t="s">
        <v>1983</v>
      </c>
      <c r="S1456" s="22">
        <v>5</v>
      </c>
      <c r="T1456" s="22" t="s">
        <v>63</v>
      </c>
    </row>
    <row r="1457" spans="14:20" s="22" customFormat="1" ht="15" hidden="1" customHeight="1" x14ac:dyDescent="0.25">
      <c r="N1457" s="22" t="str">
        <f t="shared" si="44"/>
        <v>ubiegam sięPomorskieZblewo_PL635</v>
      </c>
      <c r="O1457" s="22" t="s">
        <v>1933</v>
      </c>
      <c r="P1457" s="26" t="str">
        <f t="shared" si="43"/>
        <v>Zblewo_PL635</v>
      </c>
      <c r="Q1457" s="27" t="s">
        <v>2031</v>
      </c>
      <c r="R1457" s="27" t="s">
        <v>2018</v>
      </c>
      <c r="S1457" s="22">
        <v>5</v>
      </c>
      <c r="T1457" s="22" t="s">
        <v>63</v>
      </c>
    </row>
    <row r="1458" spans="14:20" s="22" customFormat="1" ht="15" hidden="1" customHeight="1" x14ac:dyDescent="0.25">
      <c r="N1458" s="22" t="str">
        <f t="shared" si="44"/>
        <v>ubiegam sięPomorskieŻukowo_PL634</v>
      </c>
      <c r="O1458" s="22" t="s">
        <v>1933</v>
      </c>
      <c r="P1458" s="26" t="str">
        <f t="shared" si="43"/>
        <v>Żukowo_PL634</v>
      </c>
      <c r="Q1458" s="27" t="s">
        <v>2029</v>
      </c>
      <c r="R1458" s="27" t="s">
        <v>1945</v>
      </c>
      <c r="S1458" s="22">
        <v>5</v>
      </c>
      <c r="T1458" s="22" t="s">
        <v>63</v>
      </c>
    </row>
    <row r="1459" spans="14:20" s="22" customFormat="1" ht="15" hidden="1" customHeight="1" x14ac:dyDescent="0.25">
      <c r="N1459" s="22" t="str">
        <f t="shared" si="44"/>
        <v>ubiegam sięŚląskieBojszowy_PL22C</v>
      </c>
      <c r="O1459" s="22" t="s">
        <v>587</v>
      </c>
      <c r="P1459" s="26" t="str">
        <f t="shared" ref="P1459:P1522" si="45">R1459&amp;Q1459</f>
        <v>Bojszowy_PL22C</v>
      </c>
      <c r="Q1459" s="27" t="s">
        <v>681</v>
      </c>
      <c r="R1459" s="27" t="s">
        <v>674</v>
      </c>
      <c r="S1459" s="22">
        <v>5</v>
      </c>
      <c r="T1459" s="22" t="s">
        <v>63</v>
      </c>
    </row>
    <row r="1460" spans="14:20" s="22" customFormat="1" ht="15" hidden="1" customHeight="1" x14ac:dyDescent="0.25">
      <c r="N1460" s="22" t="str">
        <f t="shared" ref="N1460:N1523" si="46">T1460&amp;O1460&amp;P1460</f>
        <v>ubiegam sięŚląskieBoronów_PL228</v>
      </c>
      <c r="O1460" s="22" t="s">
        <v>587</v>
      </c>
      <c r="P1460" s="26" t="str">
        <f t="shared" si="45"/>
        <v>Boronów_PL228</v>
      </c>
      <c r="Q1460" s="27" t="s">
        <v>676</v>
      </c>
      <c r="R1460" s="27" t="s">
        <v>613</v>
      </c>
      <c r="S1460" s="22">
        <v>5</v>
      </c>
      <c r="T1460" s="22" t="s">
        <v>63</v>
      </c>
    </row>
    <row r="1461" spans="14:20" s="22" customFormat="1" ht="15" hidden="1" customHeight="1" x14ac:dyDescent="0.25">
      <c r="N1461" s="22" t="str">
        <f t="shared" si="46"/>
        <v>ubiegam sięŚląskieCiasna_PL228</v>
      </c>
      <c r="O1461" s="22" t="s">
        <v>587</v>
      </c>
      <c r="P1461" s="26" t="str">
        <f t="shared" si="45"/>
        <v>Ciasna_PL228</v>
      </c>
      <c r="Q1461" s="27" t="s">
        <v>676</v>
      </c>
      <c r="R1461" s="27" t="s">
        <v>614</v>
      </c>
      <c r="S1461" s="22">
        <v>5</v>
      </c>
      <c r="T1461" s="22" t="s">
        <v>63</v>
      </c>
    </row>
    <row r="1462" spans="14:20" s="22" customFormat="1" ht="15" hidden="1" customHeight="1" x14ac:dyDescent="0.25">
      <c r="N1462" s="22" t="str">
        <f t="shared" si="46"/>
        <v>ubiegam sięŚląskieCzernichów_PL225</v>
      </c>
      <c r="O1462" s="22" t="s">
        <v>587</v>
      </c>
      <c r="P1462" s="26" t="str">
        <f t="shared" si="45"/>
        <v>Czernichów_PL225</v>
      </c>
      <c r="Q1462" s="27" t="s">
        <v>675</v>
      </c>
      <c r="R1462" s="27" t="s">
        <v>482</v>
      </c>
      <c r="S1462" s="22">
        <v>5</v>
      </c>
      <c r="T1462" s="22" t="s">
        <v>63</v>
      </c>
    </row>
    <row r="1463" spans="14:20" s="22" customFormat="1" ht="15" hidden="1" customHeight="1" x14ac:dyDescent="0.25">
      <c r="N1463" s="22" t="str">
        <f t="shared" si="46"/>
        <v>ubiegam sięŚląskieDąbrowa Zielona_PL224</v>
      </c>
      <c r="O1463" s="22" t="s">
        <v>587</v>
      </c>
      <c r="P1463" s="26" t="str">
        <f t="shared" si="45"/>
        <v>Dąbrowa Zielona_PL224</v>
      </c>
      <c r="Q1463" s="27" t="s">
        <v>677</v>
      </c>
      <c r="R1463" s="27" t="s">
        <v>625</v>
      </c>
      <c r="S1463" s="22">
        <v>5</v>
      </c>
      <c r="T1463" s="22" t="s">
        <v>63</v>
      </c>
    </row>
    <row r="1464" spans="14:20" s="22" customFormat="1" ht="15" hidden="1" customHeight="1" x14ac:dyDescent="0.25">
      <c r="N1464" s="22" t="str">
        <f t="shared" si="46"/>
        <v>ubiegam sięŚląskieDębowiec_PL225</v>
      </c>
      <c r="O1464" s="22" t="s">
        <v>587</v>
      </c>
      <c r="P1464" s="26" t="str">
        <f t="shared" si="45"/>
        <v>Dębowiec_PL225</v>
      </c>
      <c r="Q1464" s="27" t="s">
        <v>675</v>
      </c>
      <c r="R1464" s="27" t="s">
        <v>602</v>
      </c>
      <c r="S1464" s="22">
        <v>5</v>
      </c>
      <c r="T1464" s="22" t="s">
        <v>63</v>
      </c>
    </row>
    <row r="1465" spans="14:20" s="22" customFormat="1" ht="15" hidden="1" customHeight="1" x14ac:dyDescent="0.25">
      <c r="N1465" s="22" t="str">
        <f t="shared" si="46"/>
        <v>ubiegam sięŚląskieGilowice_PL225</v>
      </c>
      <c r="O1465" s="22" t="s">
        <v>587</v>
      </c>
      <c r="P1465" s="26" t="str">
        <f t="shared" si="45"/>
        <v>Gilowice_PL225</v>
      </c>
      <c r="Q1465" s="27" t="s">
        <v>675</v>
      </c>
      <c r="R1465" s="27" t="s">
        <v>606</v>
      </c>
      <c r="S1465" s="22">
        <v>5</v>
      </c>
      <c r="T1465" s="22" t="s">
        <v>63</v>
      </c>
    </row>
    <row r="1466" spans="14:20" s="22" customFormat="1" ht="15" hidden="1" customHeight="1" x14ac:dyDescent="0.25">
      <c r="N1466" s="22" t="str">
        <f t="shared" si="46"/>
        <v>ubiegam sięŚląskieGoleszów_PL225</v>
      </c>
      <c r="O1466" s="22" t="s">
        <v>587</v>
      </c>
      <c r="P1466" s="26" t="str">
        <f t="shared" si="45"/>
        <v>Goleszów_PL225</v>
      </c>
      <c r="Q1466" s="27" t="s">
        <v>675</v>
      </c>
      <c r="R1466" s="27" t="s">
        <v>603</v>
      </c>
      <c r="S1466" s="22">
        <v>5</v>
      </c>
      <c r="T1466" s="22" t="s">
        <v>63</v>
      </c>
    </row>
    <row r="1467" spans="14:20" s="22" customFormat="1" ht="15" hidden="1" customHeight="1" x14ac:dyDescent="0.25">
      <c r="N1467" s="22" t="str">
        <f t="shared" si="46"/>
        <v>ubiegam sięŚląskieHażlach_PL225</v>
      </c>
      <c r="O1467" s="22" t="s">
        <v>587</v>
      </c>
      <c r="P1467" s="26" t="str">
        <f t="shared" si="45"/>
        <v>Hażlach_PL225</v>
      </c>
      <c r="Q1467" s="27" t="s">
        <v>675</v>
      </c>
      <c r="R1467" s="27" t="s">
        <v>604</v>
      </c>
      <c r="S1467" s="22">
        <v>5</v>
      </c>
      <c r="T1467" s="22" t="s">
        <v>63</v>
      </c>
    </row>
    <row r="1468" spans="14:20" s="22" customFormat="1" ht="15" hidden="1" customHeight="1" x14ac:dyDescent="0.25">
      <c r="N1468" s="22" t="str">
        <f t="shared" si="46"/>
        <v>ubiegam sięŚląskieHerby_PL228</v>
      </c>
      <c r="O1468" s="22" t="s">
        <v>587</v>
      </c>
      <c r="P1468" s="26" t="str">
        <f t="shared" si="45"/>
        <v>Herby_PL228</v>
      </c>
      <c r="Q1468" s="27" t="s">
        <v>676</v>
      </c>
      <c r="R1468" s="27" t="s">
        <v>615</v>
      </c>
      <c r="S1468" s="22">
        <v>5</v>
      </c>
      <c r="T1468" s="22" t="s">
        <v>63</v>
      </c>
    </row>
    <row r="1469" spans="14:20" s="22" customFormat="1" ht="15" hidden="1" customHeight="1" x14ac:dyDescent="0.25">
      <c r="N1469" s="22" t="str">
        <f t="shared" si="46"/>
        <v>ubiegam sięŚląskieIrządze_PL22B</v>
      </c>
      <c r="O1469" s="22" t="s">
        <v>587</v>
      </c>
      <c r="P1469" s="26" t="str">
        <f t="shared" si="45"/>
        <v>Irządze_PL22B</v>
      </c>
      <c r="Q1469" s="27" t="s">
        <v>680</v>
      </c>
      <c r="R1469" s="27" t="s">
        <v>664</v>
      </c>
      <c r="S1469" s="22">
        <v>5</v>
      </c>
      <c r="T1469" s="22" t="s">
        <v>63</v>
      </c>
    </row>
    <row r="1470" spans="14:20" s="22" customFormat="1" ht="15" hidden="1" customHeight="1" x14ac:dyDescent="0.25">
      <c r="N1470" s="22" t="str">
        <f t="shared" si="46"/>
        <v>ubiegam sięŚląskieJanów_PL224</v>
      </c>
      <c r="O1470" s="22" t="s">
        <v>587</v>
      </c>
      <c r="P1470" s="26" t="str">
        <f t="shared" si="45"/>
        <v>Janów_PL224</v>
      </c>
      <c r="Q1470" s="27" t="s">
        <v>677</v>
      </c>
      <c r="R1470" s="27" t="s">
        <v>626</v>
      </c>
      <c r="S1470" s="22">
        <v>5</v>
      </c>
      <c r="T1470" s="22" t="s">
        <v>63</v>
      </c>
    </row>
    <row r="1471" spans="14:20" s="22" customFormat="1" ht="15" hidden="1" customHeight="1" x14ac:dyDescent="0.25">
      <c r="N1471" s="22" t="str">
        <f t="shared" si="46"/>
        <v>ubiegam sięŚląskieJeleśnia_PL225</v>
      </c>
      <c r="O1471" s="22" t="s">
        <v>587</v>
      </c>
      <c r="P1471" s="26" t="str">
        <f t="shared" si="45"/>
        <v>Jeleśnia_PL225</v>
      </c>
      <c r="Q1471" s="27" t="s">
        <v>675</v>
      </c>
      <c r="R1471" s="27" t="s">
        <v>607</v>
      </c>
      <c r="S1471" s="22">
        <v>5</v>
      </c>
      <c r="T1471" s="22" t="s">
        <v>63</v>
      </c>
    </row>
    <row r="1472" spans="14:20" s="22" customFormat="1" ht="15" hidden="1" customHeight="1" x14ac:dyDescent="0.25">
      <c r="N1472" s="22" t="str">
        <f t="shared" si="46"/>
        <v>ubiegam sięŚląskieKalety_PL228</v>
      </c>
      <c r="O1472" s="22" t="s">
        <v>587</v>
      </c>
      <c r="P1472" s="26" t="str">
        <f t="shared" si="45"/>
        <v>Kalety_PL228</v>
      </c>
      <c r="Q1472" s="27" t="s">
        <v>676</v>
      </c>
      <c r="R1472" s="27" t="s">
        <v>620</v>
      </c>
      <c r="S1472" s="22">
        <v>5</v>
      </c>
      <c r="T1472" s="22" t="s">
        <v>63</v>
      </c>
    </row>
    <row r="1473" spans="14:20" s="22" customFormat="1" ht="15" hidden="1" customHeight="1" x14ac:dyDescent="0.25">
      <c r="N1473" s="22" t="str">
        <f t="shared" si="46"/>
        <v>ubiegam sięŚląskieKamienica Polska_PL224</v>
      </c>
      <c r="O1473" s="22" t="s">
        <v>587</v>
      </c>
      <c r="P1473" s="26" t="str">
        <f t="shared" si="45"/>
        <v>Kamienica Polska_PL224</v>
      </c>
      <c r="Q1473" s="27" t="s">
        <v>677</v>
      </c>
      <c r="R1473" s="27" t="s">
        <v>627</v>
      </c>
      <c r="S1473" s="22">
        <v>5</v>
      </c>
      <c r="T1473" s="22" t="s">
        <v>63</v>
      </c>
    </row>
    <row r="1474" spans="14:20" s="22" customFormat="1" ht="15" hidden="1" customHeight="1" x14ac:dyDescent="0.25">
      <c r="N1474" s="22" t="str">
        <f t="shared" si="46"/>
        <v>ubiegam sięŚląskieKłobuck_PL224</v>
      </c>
      <c r="O1474" s="22" t="s">
        <v>587</v>
      </c>
      <c r="P1474" s="26" t="str">
        <f t="shared" si="45"/>
        <v>Kłobuck_PL224</v>
      </c>
      <c r="Q1474" s="27" t="s">
        <v>677</v>
      </c>
      <c r="R1474" s="27" t="s">
        <v>638</v>
      </c>
      <c r="S1474" s="22">
        <v>5</v>
      </c>
      <c r="T1474" s="22" t="s">
        <v>63</v>
      </c>
    </row>
    <row r="1475" spans="14:20" s="22" customFormat="1" ht="15" hidden="1" customHeight="1" x14ac:dyDescent="0.25">
      <c r="N1475" s="22" t="str">
        <f t="shared" si="46"/>
        <v>ubiegam sięŚląskieKłomnice_PL224</v>
      </c>
      <c r="O1475" s="22" t="s">
        <v>587</v>
      </c>
      <c r="P1475" s="26" t="str">
        <f t="shared" si="45"/>
        <v>Kłomnice_PL224</v>
      </c>
      <c r="Q1475" s="27" t="s">
        <v>677</v>
      </c>
      <c r="R1475" s="27" t="s">
        <v>628</v>
      </c>
      <c r="S1475" s="22">
        <v>5</v>
      </c>
      <c r="T1475" s="22" t="s">
        <v>63</v>
      </c>
    </row>
    <row r="1476" spans="14:20" s="22" customFormat="1" ht="15" hidden="1" customHeight="1" x14ac:dyDescent="0.25">
      <c r="N1476" s="22" t="str">
        <f t="shared" si="46"/>
        <v>ubiegam sięŚląskieKobiór_PL22C</v>
      </c>
      <c r="O1476" s="22" t="s">
        <v>587</v>
      </c>
      <c r="P1476" s="26" t="str">
        <f t="shared" si="45"/>
        <v>Kobiór_PL22C</v>
      </c>
      <c r="Q1476" s="27" t="s">
        <v>681</v>
      </c>
      <c r="R1476" s="27" t="s">
        <v>672</v>
      </c>
      <c r="S1476" s="22">
        <v>5</v>
      </c>
      <c r="T1476" s="22" t="s">
        <v>63</v>
      </c>
    </row>
    <row r="1477" spans="14:20" s="22" customFormat="1" ht="15" hidden="1" customHeight="1" x14ac:dyDescent="0.25">
      <c r="N1477" s="22" t="str">
        <f t="shared" si="46"/>
        <v>ubiegam sięŚląskieKochanowice_PL228</v>
      </c>
      <c r="O1477" s="22" t="s">
        <v>587</v>
      </c>
      <c r="P1477" s="26" t="str">
        <f t="shared" si="45"/>
        <v>Kochanowice_PL228</v>
      </c>
      <c r="Q1477" s="27" t="s">
        <v>676</v>
      </c>
      <c r="R1477" s="27" t="s">
        <v>616</v>
      </c>
      <c r="S1477" s="22">
        <v>5</v>
      </c>
      <c r="T1477" s="22" t="s">
        <v>63</v>
      </c>
    </row>
    <row r="1478" spans="14:20" s="22" customFormat="1" ht="15" hidden="1" customHeight="1" x14ac:dyDescent="0.25">
      <c r="N1478" s="22" t="str">
        <f t="shared" si="46"/>
        <v>ubiegam sięŚląskieKoniecpol_PL224</v>
      </c>
      <c r="O1478" s="22" t="s">
        <v>587</v>
      </c>
      <c r="P1478" s="26" t="str">
        <f t="shared" si="45"/>
        <v>Koniecpol_PL224</v>
      </c>
      <c r="Q1478" s="27" t="s">
        <v>677</v>
      </c>
      <c r="R1478" s="27" t="s">
        <v>629</v>
      </c>
      <c r="S1478" s="22">
        <v>5</v>
      </c>
      <c r="T1478" s="22" t="s">
        <v>63</v>
      </c>
    </row>
    <row r="1479" spans="14:20" s="22" customFormat="1" ht="15" hidden="1" customHeight="1" x14ac:dyDescent="0.25">
      <c r="N1479" s="22" t="str">
        <f t="shared" si="46"/>
        <v>ubiegam sięŚląskieKonopiska_PL224</v>
      </c>
      <c r="O1479" s="22" t="s">
        <v>587</v>
      </c>
      <c r="P1479" s="26" t="str">
        <f t="shared" si="45"/>
        <v>Konopiska_PL224</v>
      </c>
      <c r="Q1479" s="27" t="s">
        <v>677</v>
      </c>
      <c r="R1479" s="27" t="s">
        <v>630</v>
      </c>
      <c r="S1479" s="22">
        <v>5</v>
      </c>
      <c r="T1479" s="22" t="s">
        <v>63</v>
      </c>
    </row>
    <row r="1480" spans="14:20" s="22" customFormat="1" ht="15" hidden="1" customHeight="1" x14ac:dyDescent="0.25">
      <c r="N1480" s="22" t="str">
        <f t="shared" si="46"/>
        <v>ubiegam sięŚląskieKoszarawa_PL225</v>
      </c>
      <c r="O1480" s="22" t="s">
        <v>587</v>
      </c>
      <c r="P1480" s="26" t="str">
        <f t="shared" si="45"/>
        <v>Koszarawa_PL225</v>
      </c>
      <c r="Q1480" s="27" t="s">
        <v>675</v>
      </c>
      <c r="R1480" s="27" t="s">
        <v>608</v>
      </c>
      <c r="S1480" s="22">
        <v>5</v>
      </c>
      <c r="T1480" s="22" t="s">
        <v>63</v>
      </c>
    </row>
    <row r="1481" spans="14:20" s="22" customFormat="1" ht="15" hidden="1" customHeight="1" x14ac:dyDescent="0.25">
      <c r="N1481" s="22" t="str">
        <f t="shared" si="46"/>
        <v>ubiegam sięŚląskieKoszęcin_PL228</v>
      </c>
      <c r="O1481" s="22" t="s">
        <v>587</v>
      </c>
      <c r="P1481" s="26" t="str">
        <f t="shared" si="45"/>
        <v>Koszęcin_PL228</v>
      </c>
      <c r="Q1481" s="27" t="s">
        <v>676</v>
      </c>
      <c r="R1481" s="27" t="s">
        <v>617</v>
      </c>
      <c r="S1481" s="22">
        <v>5</v>
      </c>
      <c r="T1481" s="22" t="s">
        <v>63</v>
      </c>
    </row>
    <row r="1482" spans="14:20" s="22" customFormat="1" ht="15" hidden="1" customHeight="1" x14ac:dyDescent="0.25">
      <c r="N1482" s="22" t="str">
        <f t="shared" si="46"/>
        <v>ubiegam sięŚląskieKoziegłowy_PL224</v>
      </c>
      <c r="O1482" s="22" t="s">
        <v>587</v>
      </c>
      <c r="P1482" s="26" t="str">
        <f t="shared" si="45"/>
        <v>Koziegłowy_PL224</v>
      </c>
      <c r="Q1482" s="27" t="s">
        <v>677</v>
      </c>
      <c r="R1482" s="27" t="s">
        <v>647</v>
      </c>
      <c r="S1482" s="22">
        <v>5</v>
      </c>
      <c r="T1482" s="22" t="s">
        <v>63</v>
      </c>
    </row>
    <row r="1483" spans="14:20" s="22" customFormat="1" ht="15" hidden="1" customHeight="1" x14ac:dyDescent="0.25">
      <c r="N1483" s="22" t="str">
        <f t="shared" si="46"/>
        <v>ubiegam sięŚląskieKroczyce_PL22B</v>
      </c>
      <c r="O1483" s="22" t="s">
        <v>587</v>
      </c>
      <c r="P1483" s="26" t="str">
        <f t="shared" si="45"/>
        <v>Kroczyce_PL22B</v>
      </c>
      <c r="Q1483" s="27" t="s">
        <v>680</v>
      </c>
      <c r="R1483" s="27" t="s">
        <v>665</v>
      </c>
      <c r="S1483" s="22">
        <v>5</v>
      </c>
      <c r="T1483" s="22" t="s">
        <v>63</v>
      </c>
    </row>
    <row r="1484" spans="14:20" s="22" customFormat="1" ht="15" hidden="1" customHeight="1" x14ac:dyDescent="0.25">
      <c r="N1484" s="22" t="str">
        <f t="shared" si="46"/>
        <v>ubiegam sięŚląskieKrupski Młyn_PL228</v>
      </c>
      <c r="O1484" s="22" t="s">
        <v>587</v>
      </c>
      <c r="P1484" s="26" t="str">
        <f t="shared" si="45"/>
        <v>Krupski Młyn_PL228</v>
      </c>
      <c r="Q1484" s="27" t="s">
        <v>676</v>
      </c>
      <c r="R1484" s="27" t="s">
        <v>621</v>
      </c>
      <c r="S1484" s="22">
        <v>5</v>
      </c>
      <c r="T1484" s="22" t="s">
        <v>63</v>
      </c>
    </row>
    <row r="1485" spans="14:20" s="22" customFormat="1" ht="15" hidden="1" customHeight="1" x14ac:dyDescent="0.25">
      <c r="N1485" s="22" t="str">
        <f t="shared" si="46"/>
        <v>ubiegam sięŚląskieKruszyna_PL224</v>
      </c>
      <c r="O1485" s="22" t="s">
        <v>587</v>
      </c>
      <c r="P1485" s="26" t="str">
        <f t="shared" si="45"/>
        <v>Kruszyna_PL224</v>
      </c>
      <c r="Q1485" s="27" t="s">
        <v>677</v>
      </c>
      <c r="R1485" s="27" t="s">
        <v>631</v>
      </c>
      <c r="S1485" s="22">
        <v>5</v>
      </c>
      <c r="T1485" s="22" t="s">
        <v>63</v>
      </c>
    </row>
    <row r="1486" spans="14:20" s="22" customFormat="1" ht="15" hidden="1" customHeight="1" x14ac:dyDescent="0.25">
      <c r="N1486" s="22" t="str">
        <f t="shared" si="46"/>
        <v>ubiegam sięŚląskieKrzanowice_PL227</v>
      </c>
      <c r="O1486" s="22" t="s">
        <v>587</v>
      </c>
      <c r="P1486" s="26" t="str">
        <f t="shared" si="45"/>
        <v>Krzanowice_PL227</v>
      </c>
      <c r="Q1486" s="27" t="s">
        <v>679</v>
      </c>
      <c r="R1486" s="27" t="s">
        <v>655</v>
      </c>
      <c r="S1486" s="22">
        <v>5</v>
      </c>
      <c r="T1486" s="22" t="s">
        <v>63</v>
      </c>
    </row>
    <row r="1487" spans="14:20" s="22" customFormat="1" ht="15" hidden="1" customHeight="1" x14ac:dyDescent="0.25">
      <c r="N1487" s="22" t="str">
        <f t="shared" si="46"/>
        <v>ubiegam sięŚląskieKrzepice_PL224</v>
      </c>
      <c r="O1487" s="22" t="s">
        <v>587</v>
      </c>
      <c r="P1487" s="26" t="str">
        <f t="shared" si="45"/>
        <v>Krzepice_PL224</v>
      </c>
      <c r="Q1487" s="27" t="s">
        <v>677</v>
      </c>
      <c r="R1487" s="27" t="s">
        <v>639</v>
      </c>
      <c r="S1487" s="22">
        <v>5</v>
      </c>
      <c r="T1487" s="22" t="s">
        <v>63</v>
      </c>
    </row>
    <row r="1488" spans="14:20" s="22" customFormat="1" ht="15" hidden="1" customHeight="1" x14ac:dyDescent="0.25">
      <c r="N1488" s="22" t="str">
        <f t="shared" si="46"/>
        <v>ubiegam sięŚląskieKrzyżanowice_PL227</v>
      </c>
      <c r="O1488" s="22" t="s">
        <v>587</v>
      </c>
      <c r="P1488" s="26" t="str">
        <f t="shared" si="45"/>
        <v>Krzyżanowice_PL227</v>
      </c>
      <c r="Q1488" s="27" t="s">
        <v>679</v>
      </c>
      <c r="R1488" s="27" t="s">
        <v>656</v>
      </c>
      <c r="S1488" s="22">
        <v>5</v>
      </c>
      <c r="T1488" s="22" t="s">
        <v>63</v>
      </c>
    </row>
    <row r="1489" spans="14:20" s="22" customFormat="1" ht="15" hidden="1" customHeight="1" x14ac:dyDescent="0.25">
      <c r="N1489" s="22" t="str">
        <f t="shared" si="46"/>
        <v>ubiegam sięŚląskieLelów_PL224</v>
      </c>
      <c r="O1489" s="22" t="s">
        <v>587</v>
      </c>
      <c r="P1489" s="26" t="str">
        <f t="shared" si="45"/>
        <v>Lelów_PL224</v>
      </c>
      <c r="Q1489" s="27" t="s">
        <v>677</v>
      </c>
      <c r="R1489" s="27" t="s">
        <v>632</v>
      </c>
      <c r="S1489" s="22">
        <v>5</v>
      </c>
      <c r="T1489" s="22" t="s">
        <v>63</v>
      </c>
    </row>
    <row r="1490" spans="14:20" s="22" customFormat="1" ht="15" hidden="1" customHeight="1" x14ac:dyDescent="0.25">
      <c r="N1490" s="22" t="str">
        <f t="shared" si="46"/>
        <v>ubiegam sięŚląskieLipie_PL224</v>
      </c>
      <c r="O1490" s="22" t="s">
        <v>587</v>
      </c>
      <c r="P1490" s="26" t="str">
        <f t="shared" si="45"/>
        <v>Lipie_PL224</v>
      </c>
      <c r="Q1490" s="27" t="s">
        <v>677</v>
      </c>
      <c r="R1490" s="27" t="s">
        <v>640</v>
      </c>
      <c r="S1490" s="22">
        <v>5</v>
      </c>
      <c r="T1490" s="22" t="s">
        <v>63</v>
      </c>
    </row>
    <row r="1491" spans="14:20" s="22" customFormat="1" ht="15" hidden="1" customHeight="1" x14ac:dyDescent="0.25">
      <c r="N1491" s="22" t="str">
        <f t="shared" si="46"/>
        <v>ubiegam sięŚląskieLyski_PL227</v>
      </c>
      <c r="O1491" s="22" t="s">
        <v>587</v>
      </c>
      <c r="P1491" s="26" t="str">
        <f t="shared" si="45"/>
        <v>Lyski_PL227</v>
      </c>
      <c r="Q1491" s="27" t="s">
        <v>679</v>
      </c>
      <c r="R1491" s="27" t="s">
        <v>660</v>
      </c>
      <c r="S1491" s="22">
        <v>5</v>
      </c>
      <c r="T1491" s="22" t="s">
        <v>63</v>
      </c>
    </row>
    <row r="1492" spans="14:20" s="22" customFormat="1" ht="15" hidden="1" customHeight="1" x14ac:dyDescent="0.25">
      <c r="N1492" s="22" t="str">
        <f t="shared" si="46"/>
        <v>ubiegam sięŚląskieŁazy_PL22B</v>
      </c>
      <c r="O1492" s="22" t="s">
        <v>587</v>
      </c>
      <c r="P1492" s="26" t="str">
        <f t="shared" si="45"/>
        <v>Łazy_PL22B</v>
      </c>
      <c r="Q1492" s="27" t="s">
        <v>680</v>
      </c>
      <c r="R1492" s="27" t="s">
        <v>666</v>
      </c>
      <c r="S1492" s="22">
        <v>5</v>
      </c>
      <c r="T1492" s="22" t="s">
        <v>63</v>
      </c>
    </row>
    <row r="1493" spans="14:20" s="22" customFormat="1" ht="15" hidden="1" customHeight="1" x14ac:dyDescent="0.25">
      <c r="N1493" s="22" t="str">
        <f t="shared" si="46"/>
        <v>ubiegam sięŚląskieŁękawica_PL225</v>
      </c>
      <c r="O1493" s="22" t="s">
        <v>587</v>
      </c>
      <c r="P1493" s="26" t="str">
        <f t="shared" si="45"/>
        <v>Łękawica_PL225</v>
      </c>
      <c r="Q1493" s="27" t="s">
        <v>675</v>
      </c>
      <c r="R1493" s="27" t="s">
        <v>609</v>
      </c>
      <c r="S1493" s="22">
        <v>5</v>
      </c>
      <c r="T1493" s="22" t="s">
        <v>63</v>
      </c>
    </row>
    <row r="1494" spans="14:20" s="22" customFormat="1" ht="15" hidden="1" customHeight="1" x14ac:dyDescent="0.25">
      <c r="N1494" s="22" t="str">
        <f t="shared" si="46"/>
        <v>ubiegam sięŚląskieMiedźna_PL22C</v>
      </c>
      <c r="O1494" s="22" t="s">
        <v>587</v>
      </c>
      <c r="P1494" s="26" t="str">
        <f t="shared" si="45"/>
        <v>Miedźna_PL22C</v>
      </c>
      <c r="Q1494" s="27" t="s">
        <v>681</v>
      </c>
      <c r="R1494" s="27" t="s">
        <v>673</v>
      </c>
      <c r="S1494" s="22">
        <v>5</v>
      </c>
      <c r="T1494" s="22" t="s">
        <v>63</v>
      </c>
    </row>
    <row r="1495" spans="14:20" s="22" customFormat="1" ht="15" hidden="1" customHeight="1" x14ac:dyDescent="0.25">
      <c r="N1495" s="22" t="str">
        <f t="shared" si="46"/>
        <v>ubiegam sięŚląskieMiedźno_PL224</v>
      </c>
      <c r="O1495" s="22" t="s">
        <v>587</v>
      </c>
      <c r="P1495" s="26" t="str">
        <f t="shared" si="45"/>
        <v>Miedźno_PL224</v>
      </c>
      <c r="Q1495" s="27" t="s">
        <v>677</v>
      </c>
      <c r="R1495" s="27" t="s">
        <v>641</v>
      </c>
      <c r="S1495" s="22">
        <v>5</v>
      </c>
      <c r="T1495" s="22" t="s">
        <v>63</v>
      </c>
    </row>
    <row r="1496" spans="14:20" s="22" customFormat="1" ht="15" hidden="1" customHeight="1" x14ac:dyDescent="0.25">
      <c r="N1496" s="22" t="str">
        <f t="shared" si="46"/>
        <v>ubiegam sięŚląskieMierzęcice_PL22B</v>
      </c>
      <c r="O1496" s="22" t="s">
        <v>587</v>
      </c>
      <c r="P1496" s="26" t="str">
        <f t="shared" si="45"/>
        <v>Mierzęcice_PL22B</v>
      </c>
      <c r="Q1496" s="27" t="s">
        <v>680</v>
      </c>
      <c r="R1496" s="27" t="s">
        <v>662</v>
      </c>
      <c r="S1496" s="22">
        <v>5</v>
      </c>
      <c r="T1496" s="22" t="s">
        <v>63</v>
      </c>
    </row>
    <row r="1497" spans="14:20" s="22" customFormat="1" ht="15" hidden="1" customHeight="1" x14ac:dyDescent="0.25">
      <c r="N1497" s="22" t="str">
        <f t="shared" si="46"/>
        <v>ubiegam sięŚląskieMstów_PL224</v>
      </c>
      <c r="O1497" s="22" t="s">
        <v>587</v>
      </c>
      <c r="P1497" s="26" t="str">
        <f t="shared" si="45"/>
        <v>Mstów_PL224</v>
      </c>
      <c r="Q1497" s="27" t="s">
        <v>677</v>
      </c>
      <c r="R1497" s="27" t="s">
        <v>633</v>
      </c>
      <c r="S1497" s="22">
        <v>5</v>
      </c>
      <c r="T1497" s="22" t="s">
        <v>63</v>
      </c>
    </row>
    <row r="1498" spans="14:20" s="22" customFormat="1" ht="15" hidden="1" customHeight="1" x14ac:dyDescent="0.25">
      <c r="N1498" s="22" t="str">
        <f t="shared" si="46"/>
        <v>ubiegam sięŚląskieMszana_PL227</v>
      </c>
      <c r="O1498" s="22" t="s">
        <v>587</v>
      </c>
      <c r="P1498" s="26" t="str">
        <f t="shared" si="45"/>
        <v>Mszana_PL227</v>
      </c>
      <c r="Q1498" s="27" t="s">
        <v>679</v>
      </c>
      <c r="R1498" s="27" t="s">
        <v>661</v>
      </c>
      <c r="S1498" s="22">
        <v>5</v>
      </c>
      <c r="T1498" s="22" t="s">
        <v>63</v>
      </c>
    </row>
    <row r="1499" spans="14:20" s="22" customFormat="1" ht="15" hidden="1" customHeight="1" x14ac:dyDescent="0.25">
      <c r="N1499" s="22" t="str">
        <f t="shared" si="46"/>
        <v>ubiegam sięŚląskieMykanów_PL224</v>
      </c>
      <c r="O1499" s="22" t="s">
        <v>587</v>
      </c>
      <c r="P1499" s="26" t="str">
        <f t="shared" si="45"/>
        <v>Mykanów_PL224</v>
      </c>
      <c r="Q1499" s="27" t="s">
        <v>677</v>
      </c>
      <c r="R1499" s="27" t="s">
        <v>634</v>
      </c>
      <c r="S1499" s="22">
        <v>5</v>
      </c>
      <c r="T1499" s="22" t="s">
        <v>63</v>
      </c>
    </row>
    <row r="1500" spans="14:20" s="22" customFormat="1" ht="15" hidden="1" customHeight="1" x14ac:dyDescent="0.25">
      <c r="N1500" s="22" t="str">
        <f t="shared" si="46"/>
        <v>ubiegam sięŚląskieNędza_PL227</v>
      </c>
      <c r="O1500" s="22" t="s">
        <v>587</v>
      </c>
      <c r="P1500" s="26" t="str">
        <f t="shared" si="45"/>
        <v>Nędza_PL227</v>
      </c>
      <c r="Q1500" s="27" t="s">
        <v>679</v>
      </c>
      <c r="R1500" s="27" t="s">
        <v>657</v>
      </c>
      <c r="S1500" s="22">
        <v>5</v>
      </c>
      <c r="T1500" s="22" t="s">
        <v>63</v>
      </c>
    </row>
    <row r="1501" spans="14:20" s="22" customFormat="1" ht="15" hidden="1" customHeight="1" x14ac:dyDescent="0.25">
      <c r="N1501" s="22" t="str">
        <f t="shared" si="46"/>
        <v>ubiegam sięŚląskieNiegowa_PL224</v>
      </c>
      <c r="O1501" s="22" t="s">
        <v>587</v>
      </c>
      <c r="P1501" s="26" t="str">
        <f t="shared" si="45"/>
        <v>Niegowa_PL224</v>
      </c>
      <c r="Q1501" s="27" t="s">
        <v>677</v>
      </c>
      <c r="R1501" s="27" t="s">
        <v>648</v>
      </c>
      <c r="S1501" s="22">
        <v>5</v>
      </c>
      <c r="T1501" s="22" t="s">
        <v>63</v>
      </c>
    </row>
    <row r="1502" spans="14:20" s="22" customFormat="1" ht="15" hidden="1" customHeight="1" x14ac:dyDescent="0.25">
      <c r="N1502" s="22" t="str">
        <f t="shared" si="46"/>
        <v>ubiegam sięŚląskieOlsztyn_PL224</v>
      </c>
      <c r="O1502" s="22" t="s">
        <v>587</v>
      </c>
      <c r="P1502" s="26" t="str">
        <f t="shared" si="45"/>
        <v>Olsztyn_PL224</v>
      </c>
      <c r="Q1502" s="27" t="s">
        <v>677</v>
      </c>
      <c r="R1502" s="27" t="s">
        <v>635</v>
      </c>
      <c r="S1502" s="22">
        <v>5</v>
      </c>
      <c r="T1502" s="22" t="s">
        <v>63</v>
      </c>
    </row>
    <row r="1503" spans="14:20" s="22" customFormat="1" ht="15" hidden="1" customHeight="1" x14ac:dyDescent="0.25">
      <c r="N1503" s="22" t="str">
        <f t="shared" si="46"/>
        <v>ubiegam sięŚląskieOpatów_PL224</v>
      </c>
      <c r="O1503" s="22" t="s">
        <v>587</v>
      </c>
      <c r="P1503" s="26" t="str">
        <f t="shared" si="45"/>
        <v>Opatów_PL224</v>
      </c>
      <c r="Q1503" s="27" t="s">
        <v>677</v>
      </c>
      <c r="R1503" s="27" t="s">
        <v>642</v>
      </c>
      <c r="S1503" s="22">
        <v>5</v>
      </c>
      <c r="T1503" s="22" t="s">
        <v>63</v>
      </c>
    </row>
    <row r="1504" spans="14:20" s="22" customFormat="1" ht="15" hidden="1" customHeight="1" x14ac:dyDescent="0.25">
      <c r="N1504" s="22" t="str">
        <f t="shared" si="46"/>
        <v>ubiegam sięŚląskieOrzesze_PL22C</v>
      </c>
      <c r="O1504" s="22" t="s">
        <v>587</v>
      </c>
      <c r="P1504" s="26" t="str">
        <f t="shared" si="45"/>
        <v>Orzesze_PL22C</v>
      </c>
      <c r="Q1504" s="27" t="s">
        <v>681</v>
      </c>
      <c r="R1504" s="27" t="s">
        <v>671</v>
      </c>
      <c r="S1504" s="22">
        <v>5</v>
      </c>
      <c r="T1504" s="22" t="s">
        <v>63</v>
      </c>
    </row>
    <row r="1505" spans="14:20" s="22" customFormat="1" ht="15" hidden="1" customHeight="1" x14ac:dyDescent="0.25">
      <c r="N1505" s="22" t="str">
        <f t="shared" si="46"/>
        <v>ubiegam sięŚląskieOżarowice_PL228</v>
      </c>
      <c r="O1505" s="22" t="s">
        <v>587</v>
      </c>
      <c r="P1505" s="26" t="str">
        <f t="shared" si="45"/>
        <v>Ożarowice_PL228</v>
      </c>
      <c r="Q1505" s="27" t="s">
        <v>676</v>
      </c>
      <c r="R1505" s="27" t="s">
        <v>622</v>
      </c>
      <c r="S1505" s="22">
        <v>5</v>
      </c>
      <c r="T1505" s="22" t="s">
        <v>63</v>
      </c>
    </row>
    <row r="1506" spans="14:20" s="22" customFormat="1" ht="15" hidden="1" customHeight="1" x14ac:dyDescent="0.25">
      <c r="N1506" s="22" t="str">
        <f t="shared" si="46"/>
        <v>ubiegam sięŚląskiePanki_PL224</v>
      </c>
      <c r="O1506" s="22" t="s">
        <v>587</v>
      </c>
      <c r="P1506" s="26" t="str">
        <f t="shared" si="45"/>
        <v>Panki_PL224</v>
      </c>
      <c r="Q1506" s="27" t="s">
        <v>677</v>
      </c>
      <c r="R1506" s="27" t="s">
        <v>643</v>
      </c>
      <c r="S1506" s="22">
        <v>5</v>
      </c>
      <c r="T1506" s="22" t="s">
        <v>63</v>
      </c>
    </row>
    <row r="1507" spans="14:20" s="22" customFormat="1" ht="15" hidden="1" customHeight="1" x14ac:dyDescent="0.25">
      <c r="N1507" s="22" t="str">
        <f t="shared" si="46"/>
        <v>ubiegam sięŚląskiePawonków_PL228</v>
      </c>
      <c r="O1507" s="22" t="s">
        <v>587</v>
      </c>
      <c r="P1507" s="26" t="str">
        <f t="shared" si="45"/>
        <v>Pawonków_PL228</v>
      </c>
      <c r="Q1507" s="27" t="s">
        <v>676</v>
      </c>
      <c r="R1507" s="27" t="s">
        <v>618</v>
      </c>
      <c r="S1507" s="22">
        <v>5</v>
      </c>
      <c r="T1507" s="22" t="s">
        <v>63</v>
      </c>
    </row>
    <row r="1508" spans="14:20" s="22" customFormat="1" ht="15" hidden="1" customHeight="1" x14ac:dyDescent="0.25">
      <c r="N1508" s="22" t="str">
        <f t="shared" si="46"/>
        <v>ubiegam sięŚląskiePietrowice Wielkie_PL227</v>
      </c>
      <c r="O1508" s="22" t="s">
        <v>587</v>
      </c>
      <c r="P1508" s="26" t="str">
        <f t="shared" si="45"/>
        <v>Pietrowice Wielkie_PL227</v>
      </c>
      <c r="Q1508" s="27" t="s">
        <v>679</v>
      </c>
      <c r="R1508" s="27" t="s">
        <v>658</v>
      </c>
      <c r="S1508" s="22">
        <v>5</v>
      </c>
      <c r="T1508" s="22" t="s">
        <v>63</v>
      </c>
    </row>
    <row r="1509" spans="14:20" s="22" customFormat="1" ht="15" hidden="1" customHeight="1" x14ac:dyDescent="0.25">
      <c r="N1509" s="22" t="str">
        <f t="shared" si="46"/>
        <v>ubiegam sięŚląskiePilica_PL22B</v>
      </c>
      <c r="O1509" s="22" t="s">
        <v>587</v>
      </c>
      <c r="P1509" s="26" t="str">
        <f t="shared" si="45"/>
        <v>Pilica_PL22B</v>
      </c>
      <c r="Q1509" s="27" t="s">
        <v>680</v>
      </c>
      <c r="R1509" s="27" t="s">
        <v>667</v>
      </c>
      <c r="S1509" s="22">
        <v>5</v>
      </c>
      <c r="T1509" s="22" t="s">
        <v>63</v>
      </c>
    </row>
    <row r="1510" spans="14:20" s="22" customFormat="1" ht="15" hidden="1" customHeight="1" x14ac:dyDescent="0.25">
      <c r="N1510" s="22" t="str">
        <f t="shared" si="46"/>
        <v>ubiegam sięŚląskiePopów_PL224</v>
      </c>
      <c r="O1510" s="22" t="s">
        <v>587</v>
      </c>
      <c r="P1510" s="26" t="str">
        <f t="shared" si="45"/>
        <v>Popów_PL224</v>
      </c>
      <c r="Q1510" s="27" t="s">
        <v>677</v>
      </c>
      <c r="R1510" s="27" t="s">
        <v>644</v>
      </c>
      <c r="S1510" s="22">
        <v>5</v>
      </c>
      <c r="T1510" s="22" t="s">
        <v>63</v>
      </c>
    </row>
    <row r="1511" spans="14:20" s="22" customFormat="1" ht="15" hidden="1" customHeight="1" x14ac:dyDescent="0.25">
      <c r="N1511" s="22" t="str">
        <f t="shared" si="46"/>
        <v>ubiegam sięŚląskiePoraj_PL224</v>
      </c>
      <c r="O1511" s="22" t="s">
        <v>587</v>
      </c>
      <c r="P1511" s="26" t="str">
        <f t="shared" si="45"/>
        <v>Poraj_PL224</v>
      </c>
      <c r="Q1511" s="27" t="s">
        <v>677</v>
      </c>
      <c r="R1511" s="27" t="s">
        <v>649</v>
      </c>
      <c r="S1511" s="22">
        <v>5</v>
      </c>
      <c r="T1511" s="22" t="s">
        <v>63</v>
      </c>
    </row>
    <row r="1512" spans="14:20" s="22" customFormat="1" ht="15" hidden="1" customHeight="1" x14ac:dyDescent="0.25">
      <c r="N1512" s="22" t="str">
        <f t="shared" si="46"/>
        <v>ubiegam sięŚląskiePrzyrów_PL224</v>
      </c>
      <c r="O1512" s="22" t="s">
        <v>587</v>
      </c>
      <c r="P1512" s="26" t="str">
        <f t="shared" si="45"/>
        <v>Przyrów_PL224</v>
      </c>
      <c r="Q1512" s="27" t="s">
        <v>677</v>
      </c>
      <c r="R1512" s="27" t="s">
        <v>636</v>
      </c>
      <c r="S1512" s="22">
        <v>5</v>
      </c>
      <c r="T1512" s="22" t="s">
        <v>63</v>
      </c>
    </row>
    <row r="1513" spans="14:20" s="22" customFormat="1" ht="15" hidden="1" customHeight="1" x14ac:dyDescent="0.25">
      <c r="N1513" s="22" t="str">
        <f t="shared" si="46"/>
        <v>ubiegam sięŚląskiePrzystajń_PL224</v>
      </c>
      <c r="O1513" s="22" t="s">
        <v>587</v>
      </c>
      <c r="P1513" s="26" t="str">
        <f t="shared" si="45"/>
        <v>Przystajń_PL224</v>
      </c>
      <c r="Q1513" s="27" t="s">
        <v>677</v>
      </c>
      <c r="R1513" s="27" t="s">
        <v>645</v>
      </c>
      <c r="S1513" s="22">
        <v>5</v>
      </c>
      <c r="T1513" s="22" t="s">
        <v>63</v>
      </c>
    </row>
    <row r="1514" spans="14:20" s="22" customFormat="1" ht="15" hidden="1" customHeight="1" x14ac:dyDescent="0.25">
      <c r="N1514" s="22" t="str">
        <f t="shared" si="46"/>
        <v>ubiegam sięŚląskieRudnik_PL227</v>
      </c>
      <c r="O1514" s="22" t="s">
        <v>587</v>
      </c>
      <c r="P1514" s="26" t="str">
        <f t="shared" si="45"/>
        <v>Rudnik_PL227</v>
      </c>
      <c r="Q1514" s="27" t="s">
        <v>679</v>
      </c>
      <c r="R1514" s="27" t="s">
        <v>659</v>
      </c>
      <c r="S1514" s="22">
        <v>5</v>
      </c>
      <c r="T1514" s="22" t="s">
        <v>63</v>
      </c>
    </row>
    <row r="1515" spans="14:20" s="22" customFormat="1" ht="15" hidden="1" customHeight="1" x14ac:dyDescent="0.25">
      <c r="N1515" s="22" t="str">
        <f t="shared" si="46"/>
        <v>ubiegam sięŚląskieRudziniec_PL229</v>
      </c>
      <c r="O1515" s="22" t="s">
        <v>587</v>
      </c>
      <c r="P1515" s="26" t="str">
        <f t="shared" si="45"/>
        <v>Rudziniec_PL229</v>
      </c>
      <c r="Q1515" s="27" t="s">
        <v>678</v>
      </c>
      <c r="R1515" s="27" t="s">
        <v>651</v>
      </c>
      <c r="S1515" s="22">
        <v>5</v>
      </c>
      <c r="T1515" s="22" t="s">
        <v>63</v>
      </c>
    </row>
    <row r="1516" spans="14:20" s="22" customFormat="1" ht="15" hidden="1" customHeight="1" x14ac:dyDescent="0.25">
      <c r="N1516" s="22" t="str">
        <f t="shared" si="46"/>
        <v>ubiegam sięŚląskieSiewierz_PL22B</v>
      </c>
      <c r="O1516" s="22" t="s">
        <v>587</v>
      </c>
      <c r="P1516" s="26" t="str">
        <f t="shared" si="45"/>
        <v>Siewierz_PL22B</v>
      </c>
      <c r="Q1516" s="27" t="s">
        <v>680</v>
      </c>
      <c r="R1516" s="27" t="s">
        <v>663</v>
      </c>
      <c r="S1516" s="22">
        <v>5</v>
      </c>
      <c r="T1516" s="22" t="s">
        <v>63</v>
      </c>
    </row>
    <row r="1517" spans="14:20" s="22" customFormat="1" ht="15" hidden="1" customHeight="1" x14ac:dyDescent="0.25">
      <c r="N1517" s="22" t="str">
        <f t="shared" si="46"/>
        <v>ubiegam sięŚląskieSośnicowice_PL229</v>
      </c>
      <c r="O1517" s="22" t="s">
        <v>587</v>
      </c>
      <c r="P1517" s="26" t="str">
        <f t="shared" si="45"/>
        <v>Sośnicowice_PL229</v>
      </c>
      <c r="Q1517" s="27" t="s">
        <v>678</v>
      </c>
      <c r="R1517" s="27" t="s">
        <v>652</v>
      </c>
      <c r="S1517" s="22">
        <v>5</v>
      </c>
      <c r="T1517" s="22" t="s">
        <v>63</v>
      </c>
    </row>
    <row r="1518" spans="14:20" s="22" customFormat="1" ht="15" hidden="1" customHeight="1" x14ac:dyDescent="0.25">
      <c r="N1518" s="22" t="str">
        <f t="shared" si="46"/>
        <v>ubiegam sięŚląskieStarcza_PL224</v>
      </c>
      <c r="O1518" s="22" t="s">
        <v>587</v>
      </c>
      <c r="P1518" s="26" t="str">
        <f t="shared" si="45"/>
        <v>Starcza_PL224</v>
      </c>
      <c r="Q1518" s="27" t="s">
        <v>677</v>
      </c>
      <c r="R1518" s="27" t="s">
        <v>637</v>
      </c>
      <c r="S1518" s="22">
        <v>5</v>
      </c>
      <c r="T1518" s="22" t="s">
        <v>63</v>
      </c>
    </row>
    <row r="1519" spans="14:20" s="22" customFormat="1" ht="15" hidden="1" customHeight="1" x14ac:dyDescent="0.25">
      <c r="N1519" s="22" t="str">
        <f t="shared" si="46"/>
        <v>ubiegam sięŚląskieStrumień_PL225</v>
      </c>
      <c r="O1519" s="22" t="s">
        <v>587</v>
      </c>
      <c r="P1519" s="26" t="str">
        <f t="shared" si="45"/>
        <v>Strumień_PL225</v>
      </c>
      <c r="Q1519" s="27" t="s">
        <v>675</v>
      </c>
      <c r="R1519" s="27" t="s">
        <v>605</v>
      </c>
      <c r="S1519" s="22">
        <v>5</v>
      </c>
      <c r="T1519" s="22" t="s">
        <v>63</v>
      </c>
    </row>
    <row r="1520" spans="14:20" s="22" customFormat="1" ht="15" hidden="1" customHeight="1" x14ac:dyDescent="0.25">
      <c r="N1520" s="22" t="str">
        <f t="shared" si="46"/>
        <v>ubiegam sięŚląskieSzczekociny_PL22B</v>
      </c>
      <c r="O1520" s="22" t="s">
        <v>587</v>
      </c>
      <c r="P1520" s="26" t="str">
        <f t="shared" si="45"/>
        <v>Szczekociny_PL22B</v>
      </c>
      <c r="Q1520" s="27" t="s">
        <v>680</v>
      </c>
      <c r="R1520" s="27" t="s">
        <v>668</v>
      </c>
      <c r="S1520" s="22">
        <v>5</v>
      </c>
      <c r="T1520" s="22" t="s">
        <v>63</v>
      </c>
    </row>
    <row r="1521" spans="14:20" s="22" customFormat="1" ht="15" hidden="1" customHeight="1" x14ac:dyDescent="0.25">
      <c r="N1521" s="22" t="str">
        <f t="shared" si="46"/>
        <v>ubiegam sięŚląskieŚlemień_PL225</v>
      </c>
      <c r="O1521" s="22" t="s">
        <v>587</v>
      </c>
      <c r="P1521" s="26" t="str">
        <f t="shared" si="45"/>
        <v>Ślemień_PL225</v>
      </c>
      <c r="Q1521" s="27" t="s">
        <v>675</v>
      </c>
      <c r="R1521" s="27" t="s">
        <v>610</v>
      </c>
      <c r="S1521" s="22">
        <v>5</v>
      </c>
      <c r="T1521" s="22" t="s">
        <v>63</v>
      </c>
    </row>
    <row r="1522" spans="14:20" s="22" customFormat="1" ht="15" hidden="1" customHeight="1" x14ac:dyDescent="0.25">
      <c r="N1522" s="22" t="str">
        <f t="shared" si="46"/>
        <v>ubiegam sięŚląskieŚwinna_PL225</v>
      </c>
      <c r="O1522" s="22" t="s">
        <v>587</v>
      </c>
      <c r="P1522" s="26" t="str">
        <f t="shared" si="45"/>
        <v>Świnna_PL225</v>
      </c>
      <c r="Q1522" s="27" t="s">
        <v>675</v>
      </c>
      <c r="R1522" s="27" t="s">
        <v>611</v>
      </c>
      <c r="S1522" s="22">
        <v>5</v>
      </c>
      <c r="T1522" s="22" t="s">
        <v>63</v>
      </c>
    </row>
    <row r="1523" spans="14:20" s="22" customFormat="1" ht="15" hidden="1" customHeight="1" x14ac:dyDescent="0.25">
      <c r="N1523" s="22" t="str">
        <f t="shared" si="46"/>
        <v>ubiegam sięŚląskieToszek_PL229</v>
      </c>
      <c r="O1523" s="22" t="s">
        <v>587</v>
      </c>
      <c r="P1523" s="26" t="str">
        <f t="shared" ref="P1523:P1586" si="47">R1523&amp;Q1523</f>
        <v>Toszek_PL229</v>
      </c>
      <c r="Q1523" s="27" t="s">
        <v>678</v>
      </c>
      <c r="R1523" s="27" t="s">
        <v>653</v>
      </c>
      <c r="S1523" s="22">
        <v>5</v>
      </c>
      <c r="T1523" s="22" t="s">
        <v>63</v>
      </c>
    </row>
    <row r="1524" spans="14:20" s="22" customFormat="1" ht="15" hidden="1" customHeight="1" x14ac:dyDescent="0.25">
      <c r="N1524" s="22" t="str">
        <f t="shared" ref="N1524:N1587" si="48">T1524&amp;O1524&amp;P1524</f>
        <v>ubiegam sięŚląskieTworóg_PL228</v>
      </c>
      <c r="O1524" s="22" t="s">
        <v>587</v>
      </c>
      <c r="P1524" s="26" t="str">
        <f t="shared" si="47"/>
        <v>Tworóg_PL228</v>
      </c>
      <c r="Q1524" s="27" t="s">
        <v>676</v>
      </c>
      <c r="R1524" s="27" t="s">
        <v>623</v>
      </c>
      <c r="S1524" s="22">
        <v>5</v>
      </c>
      <c r="T1524" s="22" t="s">
        <v>63</v>
      </c>
    </row>
    <row r="1525" spans="14:20" s="22" customFormat="1" ht="15" hidden="1" customHeight="1" x14ac:dyDescent="0.25">
      <c r="N1525" s="22" t="str">
        <f t="shared" si="48"/>
        <v>ubiegam sięŚląskieUjsoły_PL225</v>
      </c>
      <c r="O1525" s="22" t="s">
        <v>587</v>
      </c>
      <c r="P1525" s="26" t="str">
        <f t="shared" si="47"/>
        <v>Ujsoły_PL225</v>
      </c>
      <c r="Q1525" s="27" t="s">
        <v>675</v>
      </c>
      <c r="R1525" s="27" t="s">
        <v>612</v>
      </c>
      <c r="S1525" s="22">
        <v>5</v>
      </c>
      <c r="T1525" s="22" t="s">
        <v>63</v>
      </c>
    </row>
    <row r="1526" spans="14:20" s="22" customFormat="1" ht="15" hidden="1" customHeight="1" x14ac:dyDescent="0.25">
      <c r="N1526" s="22" t="str">
        <f t="shared" si="48"/>
        <v>ubiegam sięŚląskieWielowieś_PL229</v>
      </c>
      <c r="O1526" s="22" t="s">
        <v>587</v>
      </c>
      <c r="P1526" s="26" t="str">
        <f t="shared" si="47"/>
        <v>Wielowieś_PL229</v>
      </c>
      <c r="Q1526" s="27" t="s">
        <v>678</v>
      </c>
      <c r="R1526" s="27" t="s">
        <v>654</v>
      </c>
      <c r="S1526" s="22">
        <v>5</v>
      </c>
      <c r="T1526" s="22" t="s">
        <v>63</v>
      </c>
    </row>
    <row r="1527" spans="14:20" s="22" customFormat="1" ht="15" hidden="1" customHeight="1" x14ac:dyDescent="0.25">
      <c r="N1527" s="22" t="str">
        <f t="shared" si="48"/>
        <v>ubiegam sięŚląskieWilamowice_PL225</v>
      </c>
      <c r="O1527" s="22" t="s">
        <v>587</v>
      </c>
      <c r="P1527" s="26" t="str">
        <f t="shared" si="47"/>
        <v>Wilamowice_PL225</v>
      </c>
      <c r="Q1527" s="27" t="s">
        <v>675</v>
      </c>
      <c r="R1527" s="27" t="s">
        <v>601</v>
      </c>
      <c r="S1527" s="22">
        <v>5</v>
      </c>
      <c r="T1527" s="22" t="s">
        <v>63</v>
      </c>
    </row>
    <row r="1528" spans="14:20" s="22" customFormat="1" ht="15" hidden="1" customHeight="1" x14ac:dyDescent="0.25">
      <c r="N1528" s="22" t="str">
        <f t="shared" si="48"/>
        <v>ubiegam sięŚląskieWłodowice_PL22B</v>
      </c>
      <c r="O1528" s="22" t="s">
        <v>587</v>
      </c>
      <c r="P1528" s="26" t="str">
        <f t="shared" si="47"/>
        <v>Włodowice_PL22B</v>
      </c>
      <c r="Q1528" s="27" t="s">
        <v>680</v>
      </c>
      <c r="R1528" s="27" t="s">
        <v>669</v>
      </c>
      <c r="S1528" s="22">
        <v>5</v>
      </c>
      <c r="T1528" s="22" t="s">
        <v>63</v>
      </c>
    </row>
    <row r="1529" spans="14:20" s="22" customFormat="1" ht="15" hidden="1" customHeight="1" x14ac:dyDescent="0.25">
      <c r="N1529" s="22" t="str">
        <f t="shared" si="48"/>
        <v>ubiegam sięŚląskieWoźniki_PL228</v>
      </c>
      <c r="O1529" s="22" t="s">
        <v>587</v>
      </c>
      <c r="P1529" s="26" t="str">
        <f t="shared" si="47"/>
        <v>Woźniki_PL228</v>
      </c>
      <c r="Q1529" s="27" t="s">
        <v>676</v>
      </c>
      <c r="R1529" s="27" t="s">
        <v>619</v>
      </c>
      <c r="S1529" s="22">
        <v>5</v>
      </c>
      <c r="T1529" s="22" t="s">
        <v>63</v>
      </c>
    </row>
    <row r="1530" spans="14:20" s="22" customFormat="1" ht="15" hidden="1" customHeight="1" x14ac:dyDescent="0.25">
      <c r="N1530" s="22" t="str">
        <f t="shared" si="48"/>
        <v>ubiegam sięŚląskieWręczyca Wielka_PL224</v>
      </c>
      <c r="O1530" s="22" t="s">
        <v>587</v>
      </c>
      <c r="P1530" s="26" t="str">
        <f t="shared" si="47"/>
        <v>Wręczyca Wielka_PL224</v>
      </c>
      <c r="Q1530" s="27" t="s">
        <v>677</v>
      </c>
      <c r="R1530" s="27" t="s">
        <v>646</v>
      </c>
      <c r="S1530" s="22">
        <v>5</v>
      </c>
      <c r="T1530" s="22" t="s">
        <v>63</v>
      </c>
    </row>
    <row r="1531" spans="14:20" s="22" customFormat="1" ht="15" hidden="1" customHeight="1" x14ac:dyDescent="0.25">
      <c r="N1531" s="22" t="str">
        <f t="shared" si="48"/>
        <v>ubiegam sięŚląskieZbrosławice_PL228</v>
      </c>
      <c r="O1531" s="22" t="s">
        <v>587</v>
      </c>
      <c r="P1531" s="26" t="str">
        <f t="shared" si="47"/>
        <v>Zbrosławice_PL228</v>
      </c>
      <c r="Q1531" s="27" t="s">
        <v>676</v>
      </c>
      <c r="R1531" s="27" t="s">
        <v>624</v>
      </c>
      <c r="S1531" s="22">
        <v>5</v>
      </c>
      <c r="T1531" s="22" t="s">
        <v>63</v>
      </c>
    </row>
    <row r="1532" spans="14:20" s="22" customFormat="1" ht="15" hidden="1" customHeight="1" x14ac:dyDescent="0.25">
      <c r="N1532" s="22" t="str">
        <f t="shared" si="48"/>
        <v>ubiegam sięŚląskieŻarki_PL224</v>
      </c>
      <c r="O1532" s="22" t="s">
        <v>587</v>
      </c>
      <c r="P1532" s="26" t="str">
        <f t="shared" si="47"/>
        <v>Żarki_PL224</v>
      </c>
      <c r="Q1532" s="27" t="s">
        <v>677</v>
      </c>
      <c r="R1532" s="27" t="s">
        <v>650</v>
      </c>
      <c r="S1532" s="22">
        <v>5</v>
      </c>
      <c r="T1532" s="22" t="s">
        <v>63</v>
      </c>
    </row>
    <row r="1533" spans="14:20" s="22" customFormat="1" ht="15" hidden="1" customHeight="1" x14ac:dyDescent="0.25">
      <c r="N1533" s="22" t="str">
        <f t="shared" si="48"/>
        <v>ubiegam sięŚląskieŻarnowiec_PL22B</v>
      </c>
      <c r="O1533" s="22" t="s">
        <v>587</v>
      </c>
      <c r="P1533" s="26" t="str">
        <f t="shared" si="47"/>
        <v>Żarnowiec_PL22B</v>
      </c>
      <c r="Q1533" s="27" t="s">
        <v>680</v>
      </c>
      <c r="R1533" s="27" t="s">
        <v>670</v>
      </c>
      <c r="S1533" s="22">
        <v>5</v>
      </c>
      <c r="T1533" s="22" t="s">
        <v>63</v>
      </c>
    </row>
    <row r="1534" spans="14:20" s="22" customFormat="1" ht="15" hidden="1" customHeight="1" x14ac:dyDescent="0.25">
      <c r="N1534" s="22" t="str">
        <f t="shared" si="48"/>
        <v>ubiegam sięŚwiętokrzyskieBaćkowice_PL332</v>
      </c>
      <c r="O1534" s="22" t="s">
        <v>982</v>
      </c>
      <c r="P1534" s="26" t="str">
        <f t="shared" si="47"/>
        <v>Baćkowice_PL332</v>
      </c>
      <c r="Q1534" s="27" t="s">
        <v>1069</v>
      </c>
      <c r="R1534" s="27" t="s">
        <v>1036</v>
      </c>
      <c r="S1534" s="22">
        <v>5</v>
      </c>
      <c r="T1534" s="22" t="s">
        <v>63</v>
      </c>
    </row>
    <row r="1535" spans="14:20" s="22" customFormat="1" ht="15" hidden="1" customHeight="1" x14ac:dyDescent="0.25">
      <c r="N1535" s="22" t="str">
        <f t="shared" si="48"/>
        <v>ubiegam sięŚwiętokrzyskieBałtów_PL331</v>
      </c>
      <c r="O1535" s="22" t="s">
        <v>982</v>
      </c>
      <c r="P1535" s="26" t="str">
        <f t="shared" si="47"/>
        <v>Bałtów_PL331</v>
      </c>
      <c r="Q1535" s="27" t="s">
        <v>1068</v>
      </c>
      <c r="R1535" s="27" t="s">
        <v>1005</v>
      </c>
      <c r="S1535" s="22">
        <v>5</v>
      </c>
      <c r="T1535" s="22" t="s">
        <v>63</v>
      </c>
    </row>
    <row r="1536" spans="14:20" s="22" customFormat="1" ht="15" hidden="1" customHeight="1" x14ac:dyDescent="0.25">
      <c r="N1536" s="22" t="str">
        <f t="shared" si="48"/>
        <v>ubiegam sięŚwiętokrzyskieBejsce_PL332</v>
      </c>
      <c r="O1536" s="22" t="s">
        <v>982</v>
      </c>
      <c r="P1536" s="26" t="str">
        <f t="shared" si="47"/>
        <v>Bejsce_PL332</v>
      </c>
      <c r="Q1536" s="27" t="s">
        <v>1069</v>
      </c>
      <c r="R1536" s="27" t="s">
        <v>1032</v>
      </c>
      <c r="S1536" s="22">
        <v>5</v>
      </c>
      <c r="T1536" s="22" t="s">
        <v>63</v>
      </c>
    </row>
    <row r="1537" spans="14:20" s="22" customFormat="1" ht="15" hidden="1" customHeight="1" x14ac:dyDescent="0.25">
      <c r="N1537" s="22" t="str">
        <f t="shared" si="48"/>
        <v>ubiegam sięŚwiętokrzyskieBieliny_PL331</v>
      </c>
      <c r="O1537" s="22" t="s">
        <v>982</v>
      </c>
      <c r="P1537" s="26" t="str">
        <f t="shared" si="47"/>
        <v>Bieliny_PL331</v>
      </c>
      <c r="Q1537" s="27" t="s">
        <v>1068</v>
      </c>
      <c r="R1537" s="27" t="s">
        <v>983</v>
      </c>
      <c r="S1537" s="22">
        <v>5</v>
      </c>
      <c r="T1537" s="22" t="s">
        <v>63</v>
      </c>
    </row>
    <row r="1538" spans="14:20" s="22" customFormat="1" ht="15" hidden="1" customHeight="1" x14ac:dyDescent="0.25">
      <c r="N1538" s="22" t="str">
        <f t="shared" si="48"/>
        <v>ubiegam sięŚwiętokrzyskieBliżyn_PL331</v>
      </c>
      <c r="O1538" s="22" t="s">
        <v>982</v>
      </c>
      <c r="P1538" s="26" t="str">
        <f t="shared" si="47"/>
        <v>Bliżyn_PL331</v>
      </c>
      <c r="Q1538" s="27" t="s">
        <v>1068</v>
      </c>
      <c r="R1538" s="27" t="s">
        <v>1009</v>
      </c>
      <c r="S1538" s="22">
        <v>5</v>
      </c>
      <c r="T1538" s="22" t="s">
        <v>63</v>
      </c>
    </row>
    <row r="1539" spans="14:20" s="22" customFormat="1" ht="15" hidden="1" customHeight="1" x14ac:dyDescent="0.25">
      <c r="N1539" s="22" t="str">
        <f t="shared" si="48"/>
        <v>ubiegam sięŚwiętokrzyskieBodzentyn_PL331</v>
      </c>
      <c r="O1539" s="22" t="s">
        <v>982</v>
      </c>
      <c r="P1539" s="26" t="str">
        <f t="shared" si="47"/>
        <v>Bodzentyn_PL331</v>
      </c>
      <c r="Q1539" s="27" t="s">
        <v>1068</v>
      </c>
      <c r="R1539" s="27" t="s">
        <v>984</v>
      </c>
      <c r="S1539" s="22">
        <v>5</v>
      </c>
      <c r="T1539" s="22" t="s">
        <v>63</v>
      </c>
    </row>
    <row r="1540" spans="14:20" s="22" customFormat="1" ht="15" hidden="1" customHeight="1" x14ac:dyDescent="0.25">
      <c r="N1540" s="22" t="str">
        <f t="shared" si="48"/>
        <v>ubiegam sięŚwiętokrzyskieBogoria_PL332</v>
      </c>
      <c r="O1540" s="22" t="s">
        <v>982</v>
      </c>
      <c r="P1540" s="26" t="str">
        <f t="shared" si="47"/>
        <v>Bogoria_PL332</v>
      </c>
      <c r="Q1540" s="27" t="s">
        <v>1069</v>
      </c>
      <c r="R1540" s="27" t="s">
        <v>1056</v>
      </c>
      <c r="S1540" s="22">
        <v>5</v>
      </c>
      <c r="T1540" s="22" t="s">
        <v>63</v>
      </c>
    </row>
    <row r="1541" spans="14:20" s="22" customFormat="1" ht="15" hidden="1" customHeight="1" x14ac:dyDescent="0.25">
      <c r="N1541" s="22" t="str">
        <f t="shared" si="48"/>
        <v>ubiegam sięŚwiętokrzyskieBrody_PL331</v>
      </c>
      <c r="O1541" s="22" t="s">
        <v>982</v>
      </c>
      <c r="P1541" s="26" t="str">
        <f t="shared" si="47"/>
        <v>Brody_PL331</v>
      </c>
      <c r="Q1541" s="27" t="s">
        <v>1068</v>
      </c>
      <c r="R1541" s="27" t="s">
        <v>1012</v>
      </c>
      <c r="S1541" s="22">
        <v>5</v>
      </c>
      <c r="T1541" s="22" t="s">
        <v>63</v>
      </c>
    </row>
    <row r="1542" spans="14:20" s="22" customFormat="1" ht="15" hidden="1" customHeight="1" x14ac:dyDescent="0.25">
      <c r="N1542" s="22" t="str">
        <f t="shared" si="48"/>
        <v>ubiegam sięŚwiętokrzyskieBusko-Zdrój_PL332</v>
      </c>
      <c r="O1542" s="22" t="s">
        <v>982</v>
      </c>
      <c r="P1542" s="26" t="str">
        <f t="shared" si="47"/>
        <v>Busko-Zdrój_PL332</v>
      </c>
      <c r="Q1542" s="27" t="s">
        <v>1069</v>
      </c>
      <c r="R1542" s="27" t="s">
        <v>1015</v>
      </c>
      <c r="S1542" s="22">
        <v>5</v>
      </c>
      <c r="T1542" s="22" t="s">
        <v>63</v>
      </c>
    </row>
    <row r="1543" spans="14:20" s="22" customFormat="1" ht="15" hidden="1" customHeight="1" x14ac:dyDescent="0.25">
      <c r="N1543" s="22" t="str">
        <f t="shared" si="48"/>
        <v>ubiegam sięŚwiętokrzyskieChęciny_PL331</v>
      </c>
      <c r="O1543" s="22" t="s">
        <v>982</v>
      </c>
      <c r="P1543" s="26" t="str">
        <f t="shared" si="47"/>
        <v>Chęciny_PL331</v>
      </c>
      <c r="Q1543" s="27" t="s">
        <v>1068</v>
      </c>
      <c r="R1543" s="27" t="s">
        <v>985</v>
      </c>
      <c r="S1543" s="22">
        <v>5</v>
      </c>
      <c r="T1543" s="22" t="s">
        <v>63</v>
      </c>
    </row>
    <row r="1544" spans="14:20" s="22" customFormat="1" ht="15" hidden="1" customHeight="1" x14ac:dyDescent="0.25">
      <c r="N1544" s="22" t="str">
        <f t="shared" si="48"/>
        <v>ubiegam sięŚwiętokrzyskieChmielnik_PL331</v>
      </c>
      <c r="O1544" s="22" t="s">
        <v>982</v>
      </c>
      <c r="P1544" s="26" t="str">
        <f t="shared" si="47"/>
        <v>Chmielnik_PL331</v>
      </c>
      <c r="Q1544" s="27" t="s">
        <v>1068</v>
      </c>
      <c r="R1544" s="27" t="s">
        <v>941</v>
      </c>
      <c r="S1544" s="22">
        <v>5</v>
      </c>
      <c r="T1544" s="22" t="s">
        <v>63</v>
      </c>
    </row>
    <row r="1545" spans="14:20" s="22" customFormat="1" ht="15" hidden="1" customHeight="1" x14ac:dyDescent="0.25">
      <c r="N1545" s="22" t="str">
        <f t="shared" si="48"/>
        <v>ubiegam sięŚwiętokrzyskieCzarnocin_PL332</v>
      </c>
      <c r="O1545" s="22" t="s">
        <v>982</v>
      </c>
      <c r="P1545" s="26" t="str">
        <f t="shared" si="47"/>
        <v>Czarnocin_PL332</v>
      </c>
      <c r="Q1545" s="27" t="s">
        <v>1069</v>
      </c>
      <c r="R1545" s="27" t="s">
        <v>106</v>
      </c>
      <c r="S1545" s="22">
        <v>5</v>
      </c>
      <c r="T1545" s="22" t="s">
        <v>63</v>
      </c>
    </row>
    <row r="1546" spans="14:20" s="22" customFormat="1" ht="15" hidden="1" customHeight="1" x14ac:dyDescent="0.25">
      <c r="N1546" s="22" t="str">
        <f t="shared" si="48"/>
        <v>ubiegam sięŚwiętokrzyskieĆmielów_PL331</v>
      </c>
      <c r="O1546" s="22" t="s">
        <v>982</v>
      </c>
      <c r="P1546" s="26" t="str">
        <f t="shared" si="47"/>
        <v>Ćmielów_PL331</v>
      </c>
      <c r="Q1546" s="27" t="s">
        <v>1068</v>
      </c>
      <c r="R1546" s="27" t="s">
        <v>1006</v>
      </c>
      <c r="S1546" s="22">
        <v>5</v>
      </c>
      <c r="T1546" s="22" t="s">
        <v>63</v>
      </c>
    </row>
    <row r="1547" spans="14:20" s="22" customFormat="1" ht="15" hidden="1" customHeight="1" x14ac:dyDescent="0.25">
      <c r="N1547" s="22" t="str">
        <f t="shared" si="48"/>
        <v>ubiegam sięŚwiętokrzyskieDaleszyce_PL331</v>
      </c>
      <c r="O1547" s="22" t="s">
        <v>982</v>
      </c>
      <c r="P1547" s="26" t="str">
        <f t="shared" si="47"/>
        <v>Daleszyce_PL331</v>
      </c>
      <c r="Q1547" s="27" t="s">
        <v>1068</v>
      </c>
      <c r="R1547" s="27" t="s">
        <v>986</v>
      </c>
      <c r="S1547" s="22">
        <v>5</v>
      </c>
      <c r="T1547" s="22" t="s">
        <v>63</v>
      </c>
    </row>
    <row r="1548" spans="14:20" s="22" customFormat="1" ht="15" hidden="1" customHeight="1" x14ac:dyDescent="0.25">
      <c r="N1548" s="22" t="str">
        <f t="shared" si="48"/>
        <v>ubiegam sięŚwiętokrzyskieDwikozy_PL332</v>
      </c>
      <c r="O1548" s="22" t="s">
        <v>982</v>
      </c>
      <c r="P1548" s="26" t="str">
        <f t="shared" si="47"/>
        <v>Dwikozy_PL332</v>
      </c>
      <c r="Q1548" s="27" t="s">
        <v>1069</v>
      </c>
      <c r="R1548" s="27" t="s">
        <v>1048</v>
      </c>
      <c r="S1548" s="22">
        <v>5</v>
      </c>
      <c r="T1548" s="22" t="s">
        <v>63</v>
      </c>
    </row>
    <row r="1549" spans="14:20" s="22" customFormat="1" ht="15" hidden="1" customHeight="1" x14ac:dyDescent="0.25">
      <c r="N1549" s="22" t="str">
        <f t="shared" si="48"/>
        <v>ubiegam sięŚwiętokrzyskieDziałoszyce_PL332</v>
      </c>
      <c r="O1549" s="22" t="s">
        <v>982</v>
      </c>
      <c r="P1549" s="26" t="str">
        <f t="shared" si="47"/>
        <v>Działoszyce_PL332</v>
      </c>
      <c r="Q1549" s="27" t="s">
        <v>1069</v>
      </c>
      <c r="R1549" s="27" t="s">
        <v>1043</v>
      </c>
      <c r="S1549" s="22">
        <v>5</v>
      </c>
      <c r="T1549" s="22" t="s">
        <v>63</v>
      </c>
    </row>
    <row r="1550" spans="14:20" s="22" customFormat="1" ht="15" hidden="1" customHeight="1" x14ac:dyDescent="0.25">
      <c r="N1550" s="22" t="str">
        <f t="shared" si="48"/>
        <v>ubiegam sięŚwiętokrzyskieFałków_PL331</v>
      </c>
      <c r="O1550" s="22" t="s">
        <v>982</v>
      </c>
      <c r="P1550" s="26" t="str">
        <f t="shared" si="47"/>
        <v>Fałków_PL331</v>
      </c>
      <c r="Q1550" s="27" t="s">
        <v>1068</v>
      </c>
      <c r="R1550" s="27" t="s">
        <v>998</v>
      </c>
      <c r="S1550" s="22">
        <v>5</v>
      </c>
      <c r="T1550" s="22" t="s">
        <v>63</v>
      </c>
    </row>
    <row r="1551" spans="14:20" s="22" customFormat="1" ht="15" hidden="1" customHeight="1" x14ac:dyDescent="0.25">
      <c r="N1551" s="22" t="str">
        <f t="shared" si="48"/>
        <v>ubiegam sięŚwiętokrzyskieGnojno_PL332</v>
      </c>
      <c r="O1551" s="22" t="s">
        <v>982</v>
      </c>
      <c r="P1551" s="26" t="str">
        <f t="shared" si="47"/>
        <v>Gnojno_PL332</v>
      </c>
      <c r="Q1551" s="27" t="s">
        <v>1069</v>
      </c>
      <c r="R1551" s="27" t="s">
        <v>1016</v>
      </c>
      <c r="S1551" s="22">
        <v>5</v>
      </c>
      <c r="T1551" s="22" t="s">
        <v>63</v>
      </c>
    </row>
    <row r="1552" spans="14:20" s="22" customFormat="1" ht="15" hidden="1" customHeight="1" x14ac:dyDescent="0.25">
      <c r="N1552" s="22" t="str">
        <f t="shared" si="48"/>
        <v>ubiegam sięŚwiętokrzyskieGowarczów_PL331</v>
      </c>
      <c r="O1552" s="22" t="s">
        <v>982</v>
      </c>
      <c r="P1552" s="26" t="str">
        <f t="shared" si="47"/>
        <v>Gowarczów_PL331</v>
      </c>
      <c r="Q1552" s="27" t="s">
        <v>1068</v>
      </c>
      <c r="R1552" s="27" t="s">
        <v>999</v>
      </c>
      <c r="S1552" s="22">
        <v>5</v>
      </c>
      <c r="T1552" s="22" t="s">
        <v>63</v>
      </c>
    </row>
    <row r="1553" spans="14:20" s="22" customFormat="1" ht="15" hidden="1" customHeight="1" x14ac:dyDescent="0.25">
      <c r="N1553" s="22" t="str">
        <f t="shared" si="48"/>
        <v>ubiegam sięŚwiętokrzyskieGórno_PL331</v>
      </c>
      <c r="O1553" s="22" t="s">
        <v>982</v>
      </c>
      <c r="P1553" s="26" t="str">
        <f t="shared" si="47"/>
        <v>Górno_PL331</v>
      </c>
      <c r="Q1553" s="27" t="s">
        <v>1068</v>
      </c>
      <c r="R1553" s="27" t="s">
        <v>987</v>
      </c>
      <c r="S1553" s="22">
        <v>5</v>
      </c>
      <c r="T1553" s="22" t="s">
        <v>63</v>
      </c>
    </row>
    <row r="1554" spans="14:20" s="22" customFormat="1" ht="15" hidden="1" customHeight="1" x14ac:dyDescent="0.25">
      <c r="N1554" s="22" t="str">
        <f t="shared" si="48"/>
        <v>ubiegam sięŚwiętokrzyskieImielno_PL332</v>
      </c>
      <c r="O1554" s="22" t="s">
        <v>982</v>
      </c>
      <c r="P1554" s="26" t="str">
        <f t="shared" si="47"/>
        <v>Imielno_PL332</v>
      </c>
      <c r="Q1554" s="27" t="s">
        <v>1069</v>
      </c>
      <c r="R1554" s="27" t="s">
        <v>1023</v>
      </c>
      <c r="S1554" s="22">
        <v>5</v>
      </c>
      <c r="T1554" s="22" t="s">
        <v>63</v>
      </c>
    </row>
    <row r="1555" spans="14:20" s="22" customFormat="1" ht="15" hidden="1" customHeight="1" x14ac:dyDescent="0.25">
      <c r="N1555" s="22" t="str">
        <f t="shared" si="48"/>
        <v>ubiegam sięŚwiętokrzyskieIwaniska_PL332</v>
      </c>
      <c r="O1555" s="22" t="s">
        <v>982</v>
      </c>
      <c r="P1555" s="26" t="str">
        <f t="shared" si="47"/>
        <v>Iwaniska_PL332</v>
      </c>
      <c r="Q1555" s="27" t="s">
        <v>1069</v>
      </c>
      <c r="R1555" s="27" t="s">
        <v>1037</v>
      </c>
      <c r="S1555" s="22">
        <v>5</v>
      </c>
      <c r="T1555" s="22" t="s">
        <v>63</v>
      </c>
    </row>
    <row r="1556" spans="14:20" s="22" customFormat="1" ht="15" hidden="1" customHeight="1" x14ac:dyDescent="0.25">
      <c r="N1556" s="22" t="str">
        <f t="shared" si="48"/>
        <v>ubiegam sięŚwiętokrzyskieJędrzejów_PL332</v>
      </c>
      <c r="O1556" s="22" t="s">
        <v>982</v>
      </c>
      <c r="P1556" s="26" t="str">
        <f t="shared" si="47"/>
        <v>Jędrzejów_PL332</v>
      </c>
      <c r="Q1556" s="27" t="s">
        <v>1069</v>
      </c>
      <c r="R1556" s="27" t="s">
        <v>1024</v>
      </c>
      <c r="S1556" s="22">
        <v>5</v>
      </c>
      <c r="T1556" s="22" t="s">
        <v>63</v>
      </c>
    </row>
    <row r="1557" spans="14:20" s="22" customFormat="1" ht="15" hidden="1" customHeight="1" x14ac:dyDescent="0.25">
      <c r="N1557" s="22" t="str">
        <f t="shared" si="48"/>
        <v>ubiegam sięŚwiętokrzyskieKazimierza Wielka_PL332</v>
      </c>
      <c r="O1557" s="22" t="s">
        <v>982</v>
      </c>
      <c r="P1557" s="26" t="str">
        <f t="shared" si="47"/>
        <v>Kazimierza Wielka_PL332</v>
      </c>
      <c r="Q1557" s="27" t="s">
        <v>1069</v>
      </c>
      <c r="R1557" s="27" t="s">
        <v>1033</v>
      </c>
      <c r="S1557" s="22">
        <v>5</v>
      </c>
      <c r="T1557" s="22" t="s">
        <v>63</v>
      </c>
    </row>
    <row r="1558" spans="14:20" s="22" customFormat="1" ht="15" hidden="1" customHeight="1" x14ac:dyDescent="0.25">
      <c r="N1558" s="22" t="str">
        <f t="shared" si="48"/>
        <v>ubiegam sięŚwiętokrzyskieKije_PL332</v>
      </c>
      <c r="O1558" s="22" t="s">
        <v>982</v>
      </c>
      <c r="P1558" s="26" t="str">
        <f t="shared" si="47"/>
        <v>Kije_PL332</v>
      </c>
      <c r="Q1558" s="27" t="s">
        <v>1069</v>
      </c>
      <c r="R1558" s="27" t="s">
        <v>1044</v>
      </c>
      <c r="S1558" s="22">
        <v>5</v>
      </c>
      <c r="T1558" s="22" t="s">
        <v>63</v>
      </c>
    </row>
    <row r="1559" spans="14:20" s="22" customFormat="1" ht="15" hidden="1" customHeight="1" x14ac:dyDescent="0.25">
      <c r="N1559" s="22" t="str">
        <f t="shared" si="48"/>
        <v>ubiegam sięŚwiętokrzyskieKlimontów_PL332</v>
      </c>
      <c r="O1559" s="22" t="s">
        <v>982</v>
      </c>
      <c r="P1559" s="26" t="str">
        <f t="shared" si="47"/>
        <v>Klimontów_PL332</v>
      </c>
      <c r="Q1559" s="27" t="s">
        <v>1069</v>
      </c>
      <c r="R1559" s="27" t="s">
        <v>1049</v>
      </c>
      <c r="S1559" s="22">
        <v>5</v>
      </c>
      <c r="T1559" s="22" t="s">
        <v>63</v>
      </c>
    </row>
    <row r="1560" spans="14:20" s="22" customFormat="1" ht="15" hidden="1" customHeight="1" x14ac:dyDescent="0.25">
      <c r="N1560" s="22" t="str">
        <f t="shared" si="48"/>
        <v>ubiegam sięŚwiętokrzyskieKluczewsko_PL332</v>
      </c>
      <c r="O1560" s="22" t="s">
        <v>982</v>
      </c>
      <c r="P1560" s="26" t="str">
        <f t="shared" si="47"/>
        <v>Kluczewsko_PL332</v>
      </c>
      <c r="Q1560" s="27" t="s">
        <v>1069</v>
      </c>
      <c r="R1560" s="27" t="s">
        <v>1062</v>
      </c>
      <c r="S1560" s="22">
        <v>5</v>
      </c>
      <c r="T1560" s="22" t="s">
        <v>63</v>
      </c>
    </row>
    <row r="1561" spans="14:20" s="22" customFormat="1" ht="15" hidden="1" customHeight="1" x14ac:dyDescent="0.25">
      <c r="N1561" s="22" t="str">
        <f t="shared" si="48"/>
        <v>ubiegam sięŚwiętokrzyskieKoprzywnica_PL332</v>
      </c>
      <c r="O1561" s="22" t="s">
        <v>982</v>
      </c>
      <c r="P1561" s="26" t="str">
        <f t="shared" si="47"/>
        <v>Koprzywnica_PL332</v>
      </c>
      <c r="Q1561" s="27" t="s">
        <v>1069</v>
      </c>
      <c r="R1561" s="27" t="s">
        <v>1050</v>
      </c>
      <c r="S1561" s="22">
        <v>5</v>
      </c>
      <c r="T1561" s="22" t="s">
        <v>63</v>
      </c>
    </row>
    <row r="1562" spans="14:20" s="22" customFormat="1" ht="15" hidden="1" customHeight="1" x14ac:dyDescent="0.25">
      <c r="N1562" s="22" t="str">
        <f t="shared" si="48"/>
        <v>ubiegam sięŚwiętokrzyskieKrasocin_PL332</v>
      </c>
      <c r="O1562" s="22" t="s">
        <v>982</v>
      </c>
      <c r="P1562" s="26" t="str">
        <f t="shared" si="47"/>
        <v>Krasocin_PL332</v>
      </c>
      <c r="Q1562" s="27" t="s">
        <v>1069</v>
      </c>
      <c r="R1562" s="27" t="s">
        <v>1063</v>
      </c>
      <c r="S1562" s="22">
        <v>5</v>
      </c>
      <c r="T1562" s="22" t="s">
        <v>63</v>
      </c>
    </row>
    <row r="1563" spans="14:20" s="22" customFormat="1" ht="15" hidden="1" customHeight="1" x14ac:dyDescent="0.25">
      <c r="N1563" s="22" t="str">
        <f t="shared" si="48"/>
        <v>ubiegam sięŚwiętokrzyskieKunów_PL331</v>
      </c>
      <c r="O1563" s="22" t="s">
        <v>982</v>
      </c>
      <c r="P1563" s="26" t="str">
        <f t="shared" si="47"/>
        <v>Kunów_PL331</v>
      </c>
      <c r="Q1563" s="27" t="s">
        <v>1068</v>
      </c>
      <c r="R1563" s="27" t="s">
        <v>1007</v>
      </c>
      <c r="S1563" s="22">
        <v>5</v>
      </c>
      <c r="T1563" s="22" t="s">
        <v>63</v>
      </c>
    </row>
    <row r="1564" spans="14:20" s="22" customFormat="1" ht="15" hidden="1" customHeight="1" x14ac:dyDescent="0.25">
      <c r="N1564" s="22" t="str">
        <f t="shared" si="48"/>
        <v>ubiegam sięŚwiętokrzyskieLipnik_PL332</v>
      </c>
      <c r="O1564" s="22" t="s">
        <v>982</v>
      </c>
      <c r="P1564" s="26" t="str">
        <f t="shared" si="47"/>
        <v>Lipnik_PL332</v>
      </c>
      <c r="Q1564" s="27" t="s">
        <v>1069</v>
      </c>
      <c r="R1564" s="27" t="s">
        <v>1038</v>
      </c>
      <c r="S1564" s="22">
        <v>5</v>
      </c>
      <c r="T1564" s="22" t="s">
        <v>63</v>
      </c>
    </row>
    <row r="1565" spans="14:20" s="22" customFormat="1" ht="15" hidden="1" customHeight="1" x14ac:dyDescent="0.25">
      <c r="N1565" s="22" t="str">
        <f t="shared" si="48"/>
        <v>ubiegam sięŚwiętokrzyskieŁagów_PL331</v>
      </c>
      <c r="O1565" s="22" t="s">
        <v>982</v>
      </c>
      <c r="P1565" s="26" t="str">
        <f t="shared" si="47"/>
        <v>Łagów_PL331</v>
      </c>
      <c r="Q1565" s="27" t="s">
        <v>1068</v>
      </c>
      <c r="R1565" s="27" t="s">
        <v>988</v>
      </c>
      <c r="S1565" s="22">
        <v>5</v>
      </c>
      <c r="T1565" s="22" t="s">
        <v>63</v>
      </c>
    </row>
    <row r="1566" spans="14:20" s="22" customFormat="1" ht="15" hidden="1" customHeight="1" x14ac:dyDescent="0.25">
      <c r="N1566" s="22" t="str">
        <f t="shared" si="48"/>
        <v>ubiegam sięŚwiętokrzyskieŁączna_PL331</v>
      </c>
      <c r="O1566" s="22" t="s">
        <v>982</v>
      </c>
      <c r="P1566" s="26" t="str">
        <f t="shared" si="47"/>
        <v>Łączna_PL331</v>
      </c>
      <c r="Q1566" s="27" t="s">
        <v>1068</v>
      </c>
      <c r="R1566" s="27" t="s">
        <v>1010</v>
      </c>
      <c r="S1566" s="22">
        <v>5</v>
      </c>
      <c r="T1566" s="22" t="s">
        <v>63</v>
      </c>
    </row>
    <row r="1567" spans="14:20" s="22" customFormat="1" ht="15" hidden="1" customHeight="1" x14ac:dyDescent="0.25">
      <c r="N1567" s="22" t="str">
        <f t="shared" si="48"/>
        <v>ubiegam sięŚwiętokrzyskieŁoniów_PL332</v>
      </c>
      <c r="O1567" s="22" t="s">
        <v>982</v>
      </c>
      <c r="P1567" s="26" t="str">
        <f t="shared" si="47"/>
        <v>Łoniów_PL332</v>
      </c>
      <c r="Q1567" s="27" t="s">
        <v>1069</v>
      </c>
      <c r="R1567" s="27" t="s">
        <v>1051</v>
      </c>
      <c r="S1567" s="22">
        <v>5</v>
      </c>
      <c r="T1567" s="22" t="s">
        <v>63</v>
      </c>
    </row>
    <row r="1568" spans="14:20" s="22" customFormat="1" ht="15" hidden="1" customHeight="1" x14ac:dyDescent="0.25">
      <c r="N1568" s="22" t="str">
        <f t="shared" si="48"/>
        <v>ubiegam sięŚwiętokrzyskieŁopuszno_PL331</v>
      </c>
      <c r="O1568" s="22" t="s">
        <v>982</v>
      </c>
      <c r="P1568" s="26" t="str">
        <f t="shared" si="47"/>
        <v>Łopuszno_PL331</v>
      </c>
      <c r="Q1568" s="27" t="s">
        <v>1068</v>
      </c>
      <c r="R1568" s="27" t="s">
        <v>989</v>
      </c>
      <c r="S1568" s="22">
        <v>5</v>
      </c>
      <c r="T1568" s="22" t="s">
        <v>63</v>
      </c>
    </row>
    <row r="1569" spans="14:20" s="22" customFormat="1" ht="15" hidden="1" customHeight="1" x14ac:dyDescent="0.25">
      <c r="N1569" s="22" t="str">
        <f t="shared" si="48"/>
        <v>ubiegam sięŚwiętokrzyskieŁubnice_PL332</v>
      </c>
      <c r="O1569" s="22" t="s">
        <v>982</v>
      </c>
      <c r="P1569" s="26" t="str">
        <f t="shared" si="47"/>
        <v>Łubnice_PL332</v>
      </c>
      <c r="Q1569" s="27" t="s">
        <v>1069</v>
      </c>
      <c r="R1569" s="27" t="s">
        <v>179</v>
      </c>
      <c r="S1569" s="22">
        <v>5</v>
      </c>
      <c r="T1569" s="22" t="s">
        <v>63</v>
      </c>
    </row>
    <row r="1570" spans="14:20" s="22" customFormat="1" ht="15" hidden="1" customHeight="1" x14ac:dyDescent="0.25">
      <c r="N1570" s="22" t="str">
        <f t="shared" si="48"/>
        <v>ubiegam sięŚwiętokrzyskieMałogoszcz_PL332</v>
      </c>
      <c r="O1570" s="22" t="s">
        <v>982</v>
      </c>
      <c r="P1570" s="26" t="str">
        <f t="shared" si="47"/>
        <v>Małogoszcz_PL332</v>
      </c>
      <c r="Q1570" s="27" t="s">
        <v>1069</v>
      </c>
      <c r="R1570" s="27" t="s">
        <v>1025</v>
      </c>
      <c r="S1570" s="22">
        <v>5</v>
      </c>
      <c r="T1570" s="22" t="s">
        <v>63</v>
      </c>
    </row>
    <row r="1571" spans="14:20" s="22" customFormat="1" ht="15" hidden="1" customHeight="1" x14ac:dyDescent="0.25">
      <c r="N1571" s="22" t="str">
        <f t="shared" si="48"/>
        <v>ubiegam sięŚwiętokrzyskieMichałów_PL332</v>
      </c>
      <c r="O1571" s="22" t="s">
        <v>982</v>
      </c>
      <c r="P1571" s="26" t="str">
        <f t="shared" si="47"/>
        <v>Michałów_PL332</v>
      </c>
      <c r="Q1571" s="27" t="s">
        <v>1069</v>
      </c>
      <c r="R1571" s="27" t="s">
        <v>1045</v>
      </c>
      <c r="S1571" s="22">
        <v>5</v>
      </c>
      <c r="T1571" s="22" t="s">
        <v>63</v>
      </c>
    </row>
    <row r="1572" spans="14:20" s="22" customFormat="1" ht="15" hidden="1" customHeight="1" x14ac:dyDescent="0.25">
      <c r="N1572" s="22" t="str">
        <f t="shared" si="48"/>
        <v>ubiegam sięŚwiętokrzyskieMiedziana Góra_PL331</v>
      </c>
      <c r="O1572" s="22" t="s">
        <v>982</v>
      </c>
      <c r="P1572" s="26" t="str">
        <f t="shared" si="47"/>
        <v>Miedziana Góra_PL331</v>
      </c>
      <c r="Q1572" s="27" t="s">
        <v>1068</v>
      </c>
      <c r="R1572" s="27" t="s">
        <v>990</v>
      </c>
      <c r="S1572" s="22">
        <v>5</v>
      </c>
      <c r="T1572" s="22" t="s">
        <v>63</v>
      </c>
    </row>
    <row r="1573" spans="14:20" s="22" customFormat="1" ht="15" hidden="1" customHeight="1" x14ac:dyDescent="0.25">
      <c r="N1573" s="22" t="str">
        <f t="shared" si="48"/>
        <v>ubiegam sięŚwiętokrzyskieMirzec_PL331</v>
      </c>
      <c r="O1573" s="22" t="s">
        <v>982</v>
      </c>
      <c r="P1573" s="26" t="str">
        <f t="shared" si="47"/>
        <v>Mirzec_PL331</v>
      </c>
      <c r="Q1573" s="27" t="s">
        <v>1068</v>
      </c>
      <c r="R1573" s="27" t="s">
        <v>1013</v>
      </c>
      <c r="S1573" s="22">
        <v>5</v>
      </c>
      <c r="T1573" s="22" t="s">
        <v>63</v>
      </c>
    </row>
    <row r="1574" spans="14:20" s="22" customFormat="1" ht="15" hidden="1" customHeight="1" x14ac:dyDescent="0.25">
      <c r="N1574" s="22" t="str">
        <f t="shared" si="48"/>
        <v>ubiegam sięŚwiętokrzyskieMniów_PL331</v>
      </c>
      <c r="O1574" s="22" t="s">
        <v>982</v>
      </c>
      <c r="P1574" s="26" t="str">
        <f t="shared" si="47"/>
        <v>Mniów_PL331</v>
      </c>
      <c r="Q1574" s="27" t="s">
        <v>1068</v>
      </c>
      <c r="R1574" s="27" t="s">
        <v>991</v>
      </c>
      <c r="S1574" s="22">
        <v>5</v>
      </c>
      <c r="T1574" s="22" t="s">
        <v>63</v>
      </c>
    </row>
    <row r="1575" spans="14:20" s="22" customFormat="1" ht="15" hidden="1" customHeight="1" x14ac:dyDescent="0.25">
      <c r="N1575" s="22" t="str">
        <f t="shared" si="48"/>
        <v>ubiegam sięŚwiętokrzyskieMorawica_PL331</v>
      </c>
      <c r="O1575" s="22" t="s">
        <v>982</v>
      </c>
      <c r="P1575" s="26" t="str">
        <f t="shared" si="47"/>
        <v>Morawica_PL331</v>
      </c>
      <c r="Q1575" s="27" t="s">
        <v>1068</v>
      </c>
      <c r="R1575" s="27" t="s">
        <v>992</v>
      </c>
      <c r="S1575" s="22">
        <v>5</v>
      </c>
      <c r="T1575" s="22" t="s">
        <v>63</v>
      </c>
    </row>
    <row r="1576" spans="14:20" s="22" customFormat="1" ht="15" hidden="1" customHeight="1" x14ac:dyDescent="0.25">
      <c r="N1576" s="22" t="str">
        <f t="shared" si="48"/>
        <v>ubiegam sięŚwiętokrzyskieMoskorzew_PL332</v>
      </c>
      <c r="O1576" s="22" t="s">
        <v>982</v>
      </c>
      <c r="P1576" s="26" t="str">
        <f t="shared" si="47"/>
        <v>Moskorzew_PL332</v>
      </c>
      <c r="Q1576" s="27" t="s">
        <v>1069</v>
      </c>
      <c r="R1576" s="27" t="s">
        <v>1064</v>
      </c>
      <c r="S1576" s="22">
        <v>5</v>
      </c>
      <c r="T1576" s="22" t="s">
        <v>63</v>
      </c>
    </row>
    <row r="1577" spans="14:20" s="22" customFormat="1" ht="15" hidden="1" customHeight="1" x14ac:dyDescent="0.25">
      <c r="N1577" s="22" t="str">
        <f t="shared" si="48"/>
        <v>ubiegam sięŚwiętokrzyskieNagłowice_PL332</v>
      </c>
      <c r="O1577" s="22" t="s">
        <v>982</v>
      </c>
      <c r="P1577" s="26" t="str">
        <f t="shared" si="47"/>
        <v>Nagłowice_PL332</v>
      </c>
      <c r="Q1577" s="27" t="s">
        <v>1069</v>
      </c>
      <c r="R1577" s="27" t="s">
        <v>1026</v>
      </c>
      <c r="S1577" s="22">
        <v>5</v>
      </c>
      <c r="T1577" s="22" t="s">
        <v>63</v>
      </c>
    </row>
    <row r="1578" spans="14:20" s="22" customFormat="1" ht="15" hidden="1" customHeight="1" x14ac:dyDescent="0.25">
      <c r="N1578" s="22" t="str">
        <f t="shared" si="48"/>
        <v>ubiegam sięŚwiętokrzyskieNowa Słupia_PL331</v>
      </c>
      <c r="O1578" s="22" t="s">
        <v>982</v>
      </c>
      <c r="P1578" s="26" t="str">
        <f t="shared" si="47"/>
        <v>Nowa Słupia_PL331</v>
      </c>
      <c r="Q1578" s="27" t="s">
        <v>1068</v>
      </c>
      <c r="R1578" s="27" t="s">
        <v>993</v>
      </c>
      <c r="S1578" s="22">
        <v>5</v>
      </c>
      <c r="T1578" s="22" t="s">
        <v>63</v>
      </c>
    </row>
    <row r="1579" spans="14:20" s="22" customFormat="1" ht="15" hidden="1" customHeight="1" x14ac:dyDescent="0.25">
      <c r="N1579" s="22" t="str">
        <f t="shared" si="48"/>
        <v>ubiegam sięŚwiętokrzyskieNowy Korczyn_PL332</v>
      </c>
      <c r="O1579" s="22" t="s">
        <v>982</v>
      </c>
      <c r="P1579" s="26" t="str">
        <f t="shared" si="47"/>
        <v>Nowy Korczyn_PL332</v>
      </c>
      <c r="Q1579" s="27" t="s">
        <v>1069</v>
      </c>
      <c r="R1579" s="27" t="s">
        <v>1017</v>
      </c>
      <c r="S1579" s="22">
        <v>5</v>
      </c>
      <c r="T1579" s="22" t="s">
        <v>63</v>
      </c>
    </row>
    <row r="1580" spans="14:20" s="22" customFormat="1" ht="15" hidden="1" customHeight="1" x14ac:dyDescent="0.25">
      <c r="N1580" s="22" t="str">
        <f t="shared" si="48"/>
        <v>ubiegam sięŚwiętokrzyskieObrazów_PL332</v>
      </c>
      <c r="O1580" s="22" t="s">
        <v>982</v>
      </c>
      <c r="P1580" s="26" t="str">
        <f t="shared" si="47"/>
        <v>Obrazów_PL332</v>
      </c>
      <c r="Q1580" s="27" t="s">
        <v>1069</v>
      </c>
      <c r="R1580" s="27" t="s">
        <v>1052</v>
      </c>
      <c r="S1580" s="22">
        <v>5</v>
      </c>
      <c r="T1580" s="22" t="s">
        <v>63</v>
      </c>
    </row>
    <row r="1581" spans="14:20" s="22" customFormat="1" ht="15" hidden="1" customHeight="1" x14ac:dyDescent="0.25">
      <c r="N1581" s="22" t="str">
        <f t="shared" si="48"/>
        <v>ubiegam sięŚwiętokrzyskieOksa_PL332</v>
      </c>
      <c r="O1581" s="22" t="s">
        <v>982</v>
      </c>
      <c r="P1581" s="26" t="str">
        <f t="shared" si="47"/>
        <v>Oksa_PL332</v>
      </c>
      <c r="Q1581" s="27" t="s">
        <v>1069</v>
      </c>
      <c r="R1581" s="27" t="s">
        <v>1027</v>
      </c>
      <c r="S1581" s="22">
        <v>5</v>
      </c>
      <c r="T1581" s="22" t="s">
        <v>63</v>
      </c>
    </row>
    <row r="1582" spans="14:20" s="22" customFormat="1" ht="15" hidden="1" customHeight="1" x14ac:dyDescent="0.25">
      <c r="N1582" s="22" t="str">
        <f t="shared" si="48"/>
        <v>ubiegam sięŚwiętokrzyskieOleśnica_PL332</v>
      </c>
      <c r="O1582" s="22" t="s">
        <v>982</v>
      </c>
      <c r="P1582" s="26" t="str">
        <f t="shared" si="47"/>
        <v>Oleśnica_PL332</v>
      </c>
      <c r="Q1582" s="27" t="s">
        <v>1069</v>
      </c>
      <c r="R1582" s="27" t="s">
        <v>1057</v>
      </c>
      <c r="S1582" s="22">
        <v>5</v>
      </c>
      <c r="T1582" s="22" t="s">
        <v>63</v>
      </c>
    </row>
    <row r="1583" spans="14:20" s="22" customFormat="1" ht="15" hidden="1" customHeight="1" x14ac:dyDescent="0.25">
      <c r="N1583" s="22" t="str">
        <f t="shared" si="48"/>
        <v>ubiegam sięŚwiętokrzyskieOpatowiec_PL332</v>
      </c>
      <c r="O1583" s="22" t="s">
        <v>982</v>
      </c>
      <c r="P1583" s="26" t="str">
        <f t="shared" si="47"/>
        <v>Opatowiec_PL332</v>
      </c>
      <c r="Q1583" s="27" t="s">
        <v>1069</v>
      </c>
      <c r="R1583" s="27" t="s">
        <v>1034</v>
      </c>
      <c r="S1583" s="22">
        <v>5</v>
      </c>
      <c r="T1583" s="22" t="s">
        <v>63</v>
      </c>
    </row>
    <row r="1584" spans="14:20" s="22" customFormat="1" ht="15" hidden="1" customHeight="1" x14ac:dyDescent="0.25">
      <c r="N1584" s="22" t="str">
        <f t="shared" si="48"/>
        <v>ubiegam sięŚwiętokrzyskieOsiek_PL332</v>
      </c>
      <c r="O1584" s="22" t="s">
        <v>982</v>
      </c>
      <c r="P1584" s="26" t="str">
        <f t="shared" si="47"/>
        <v>Osiek_PL332</v>
      </c>
      <c r="Q1584" s="27" t="s">
        <v>1069</v>
      </c>
      <c r="R1584" s="27" t="s">
        <v>1058</v>
      </c>
      <c r="S1584" s="22">
        <v>5</v>
      </c>
      <c r="T1584" s="22" t="s">
        <v>63</v>
      </c>
    </row>
    <row r="1585" spans="14:20" s="22" customFormat="1" ht="15" hidden="1" customHeight="1" x14ac:dyDescent="0.25">
      <c r="N1585" s="22" t="str">
        <f t="shared" si="48"/>
        <v>ubiegam sięŚwiętokrzyskieOżarów_PL332</v>
      </c>
      <c r="O1585" s="22" t="s">
        <v>982</v>
      </c>
      <c r="P1585" s="26" t="str">
        <f t="shared" si="47"/>
        <v>Ożarów_PL332</v>
      </c>
      <c r="Q1585" s="27" t="s">
        <v>1069</v>
      </c>
      <c r="R1585" s="27" t="s">
        <v>1039</v>
      </c>
      <c r="S1585" s="22">
        <v>5</v>
      </c>
      <c r="T1585" s="22" t="s">
        <v>63</v>
      </c>
    </row>
    <row r="1586" spans="14:20" s="22" customFormat="1" ht="15" hidden="1" customHeight="1" x14ac:dyDescent="0.25">
      <c r="N1586" s="22" t="str">
        <f t="shared" si="48"/>
        <v>ubiegam sięŚwiętokrzyskiePacanów_PL332</v>
      </c>
      <c r="O1586" s="22" t="s">
        <v>982</v>
      </c>
      <c r="P1586" s="26" t="str">
        <f t="shared" si="47"/>
        <v>Pacanów_PL332</v>
      </c>
      <c r="Q1586" s="27" t="s">
        <v>1069</v>
      </c>
      <c r="R1586" s="27" t="s">
        <v>1018</v>
      </c>
      <c r="S1586" s="22">
        <v>5</v>
      </c>
      <c r="T1586" s="22" t="s">
        <v>63</v>
      </c>
    </row>
    <row r="1587" spans="14:20" s="22" customFormat="1" ht="15" hidden="1" customHeight="1" x14ac:dyDescent="0.25">
      <c r="N1587" s="22" t="str">
        <f t="shared" si="48"/>
        <v>ubiegam sięŚwiętokrzyskiePawłów_PL331</v>
      </c>
      <c r="O1587" s="22" t="s">
        <v>982</v>
      </c>
      <c r="P1587" s="26" t="str">
        <f t="shared" ref="P1587:P1650" si="49">R1587&amp;Q1587</f>
        <v>Pawłów_PL331</v>
      </c>
      <c r="Q1587" s="27" t="s">
        <v>1068</v>
      </c>
      <c r="R1587" s="27" t="s">
        <v>1014</v>
      </c>
      <c r="S1587" s="22">
        <v>5</v>
      </c>
      <c r="T1587" s="22" t="s">
        <v>63</v>
      </c>
    </row>
    <row r="1588" spans="14:20" s="22" customFormat="1" ht="15" hidden="1" customHeight="1" x14ac:dyDescent="0.25">
      <c r="N1588" s="22" t="str">
        <f t="shared" ref="N1588:N1651" si="50">T1588&amp;O1588&amp;P1588</f>
        <v>ubiegam sięŚwiętokrzyskiePiekoszów_PL331</v>
      </c>
      <c r="O1588" s="22" t="s">
        <v>982</v>
      </c>
      <c r="P1588" s="26" t="str">
        <f t="shared" si="49"/>
        <v>Piekoszów_PL331</v>
      </c>
      <c r="Q1588" s="27" t="s">
        <v>1068</v>
      </c>
      <c r="R1588" s="27" t="s">
        <v>994</v>
      </c>
      <c r="S1588" s="22">
        <v>5</v>
      </c>
      <c r="T1588" s="22" t="s">
        <v>63</v>
      </c>
    </row>
    <row r="1589" spans="14:20" s="22" customFormat="1" ht="15" hidden="1" customHeight="1" x14ac:dyDescent="0.25">
      <c r="N1589" s="22" t="str">
        <f t="shared" si="50"/>
        <v>ubiegam sięŚwiętokrzyskiePierzchnica_PL331</v>
      </c>
      <c r="O1589" s="22" t="s">
        <v>982</v>
      </c>
      <c r="P1589" s="26" t="str">
        <f t="shared" si="49"/>
        <v>Pierzchnica_PL331</v>
      </c>
      <c r="Q1589" s="27" t="s">
        <v>1068</v>
      </c>
      <c r="R1589" s="27" t="s">
        <v>995</v>
      </c>
      <c r="S1589" s="22">
        <v>5</v>
      </c>
      <c r="T1589" s="22" t="s">
        <v>63</v>
      </c>
    </row>
    <row r="1590" spans="14:20" s="22" customFormat="1" ht="15" hidden="1" customHeight="1" x14ac:dyDescent="0.25">
      <c r="N1590" s="22" t="str">
        <f t="shared" si="50"/>
        <v>ubiegam sięŚwiętokrzyskiePińczów_PL332</v>
      </c>
      <c r="O1590" s="22" t="s">
        <v>982</v>
      </c>
      <c r="P1590" s="26" t="str">
        <f t="shared" si="49"/>
        <v>Pińczów_PL332</v>
      </c>
      <c r="Q1590" s="27" t="s">
        <v>1069</v>
      </c>
      <c r="R1590" s="27" t="s">
        <v>1046</v>
      </c>
      <c r="S1590" s="22">
        <v>5</v>
      </c>
      <c r="T1590" s="22" t="s">
        <v>63</v>
      </c>
    </row>
    <row r="1591" spans="14:20" s="22" customFormat="1" ht="15" hidden="1" customHeight="1" x14ac:dyDescent="0.25">
      <c r="N1591" s="22" t="str">
        <f t="shared" si="50"/>
        <v>ubiegam sięŚwiętokrzyskieRadków_PL332</v>
      </c>
      <c r="O1591" s="22" t="s">
        <v>982</v>
      </c>
      <c r="P1591" s="26" t="str">
        <f t="shared" si="49"/>
        <v>Radków_PL332</v>
      </c>
      <c r="Q1591" s="27" t="s">
        <v>1069</v>
      </c>
      <c r="R1591" s="27" t="s">
        <v>1065</v>
      </c>
      <c r="S1591" s="22">
        <v>5</v>
      </c>
      <c r="T1591" s="22" t="s">
        <v>63</v>
      </c>
    </row>
    <row r="1592" spans="14:20" s="22" customFormat="1" ht="15" hidden="1" customHeight="1" x14ac:dyDescent="0.25">
      <c r="N1592" s="22" t="str">
        <f t="shared" si="50"/>
        <v>ubiegam sięŚwiętokrzyskieRadoszyce_PL331</v>
      </c>
      <c r="O1592" s="22" t="s">
        <v>982</v>
      </c>
      <c r="P1592" s="26" t="str">
        <f t="shared" si="49"/>
        <v>Radoszyce_PL331</v>
      </c>
      <c r="Q1592" s="27" t="s">
        <v>1068</v>
      </c>
      <c r="R1592" s="27" t="s">
        <v>1000</v>
      </c>
      <c r="S1592" s="22">
        <v>5</v>
      </c>
      <c r="T1592" s="22" t="s">
        <v>63</v>
      </c>
    </row>
    <row r="1593" spans="14:20" s="22" customFormat="1" ht="15" hidden="1" customHeight="1" x14ac:dyDescent="0.25">
      <c r="N1593" s="22" t="str">
        <f t="shared" si="50"/>
        <v>ubiegam sięŚwiętokrzyskieRaków_PL331</v>
      </c>
      <c r="O1593" s="22" t="s">
        <v>982</v>
      </c>
      <c r="P1593" s="26" t="str">
        <f t="shared" si="49"/>
        <v>Raków_PL331</v>
      </c>
      <c r="Q1593" s="27" t="s">
        <v>1068</v>
      </c>
      <c r="R1593" s="27" t="s">
        <v>996</v>
      </c>
      <c r="S1593" s="22">
        <v>5</v>
      </c>
      <c r="T1593" s="22" t="s">
        <v>63</v>
      </c>
    </row>
    <row r="1594" spans="14:20" s="22" customFormat="1" ht="15" hidden="1" customHeight="1" x14ac:dyDescent="0.25">
      <c r="N1594" s="22" t="str">
        <f t="shared" si="50"/>
        <v>ubiegam sięŚwiętokrzyskieRuda Maleniecka_PL331</v>
      </c>
      <c r="O1594" s="22" t="s">
        <v>982</v>
      </c>
      <c r="P1594" s="26" t="str">
        <f t="shared" si="49"/>
        <v>Ruda Maleniecka_PL331</v>
      </c>
      <c r="Q1594" s="27" t="s">
        <v>1068</v>
      </c>
      <c r="R1594" s="27" t="s">
        <v>1001</v>
      </c>
      <c r="S1594" s="22">
        <v>5</v>
      </c>
      <c r="T1594" s="22" t="s">
        <v>63</v>
      </c>
    </row>
    <row r="1595" spans="14:20" s="22" customFormat="1" ht="15" hidden="1" customHeight="1" x14ac:dyDescent="0.25">
      <c r="N1595" s="22" t="str">
        <f t="shared" si="50"/>
        <v>ubiegam sięŚwiętokrzyskieRytwiany_PL332</v>
      </c>
      <c r="O1595" s="22" t="s">
        <v>982</v>
      </c>
      <c r="P1595" s="26" t="str">
        <f t="shared" si="49"/>
        <v>Rytwiany_PL332</v>
      </c>
      <c r="Q1595" s="27" t="s">
        <v>1069</v>
      </c>
      <c r="R1595" s="27" t="s">
        <v>1059</v>
      </c>
      <c r="S1595" s="22">
        <v>5</v>
      </c>
      <c r="T1595" s="22" t="s">
        <v>63</v>
      </c>
    </row>
    <row r="1596" spans="14:20" s="22" customFormat="1" ht="15" hidden="1" customHeight="1" x14ac:dyDescent="0.25">
      <c r="N1596" s="22" t="str">
        <f t="shared" si="50"/>
        <v>ubiegam sięŚwiętokrzyskieSadowie_PL332</v>
      </c>
      <c r="O1596" s="22" t="s">
        <v>982</v>
      </c>
      <c r="P1596" s="26" t="str">
        <f t="shared" si="49"/>
        <v>Sadowie_PL332</v>
      </c>
      <c r="Q1596" s="27" t="s">
        <v>1069</v>
      </c>
      <c r="R1596" s="27" t="s">
        <v>1040</v>
      </c>
      <c r="S1596" s="22">
        <v>5</v>
      </c>
      <c r="T1596" s="22" t="s">
        <v>63</v>
      </c>
    </row>
    <row r="1597" spans="14:20" s="22" customFormat="1" ht="15" hidden="1" customHeight="1" x14ac:dyDescent="0.25">
      <c r="N1597" s="22" t="str">
        <f t="shared" si="50"/>
        <v>ubiegam sięŚwiętokrzyskieSamborzec_PL332</v>
      </c>
      <c r="O1597" s="22" t="s">
        <v>982</v>
      </c>
      <c r="P1597" s="26" t="str">
        <f t="shared" si="49"/>
        <v>Samborzec_PL332</v>
      </c>
      <c r="Q1597" s="27" t="s">
        <v>1069</v>
      </c>
      <c r="R1597" s="27" t="s">
        <v>1053</v>
      </c>
      <c r="S1597" s="22">
        <v>5</v>
      </c>
      <c r="T1597" s="22" t="s">
        <v>63</v>
      </c>
    </row>
    <row r="1598" spans="14:20" s="22" customFormat="1" ht="15" hidden="1" customHeight="1" x14ac:dyDescent="0.25">
      <c r="N1598" s="22" t="str">
        <f t="shared" si="50"/>
        <v>ubiegam sięŚwiętokrzyskieSecemin_PL332</v>
      </c>
      <c r="O1598" s="22" t="s">
        <v>982</v>
      </c>
      <c r="P1598" s="26" t="str">
        <f t="shared" si="49"/>
        <v>Secemin_PL332</v>
      </c>
      <c r="Q1598" s="27" t="s">
        <v>1069</v>
      </c>
      <c r="R1598" s="27" t="s">
        <v>1066</v>
      </c>
      <c r="S1598" s="22">
        <v>5</v>
      </c>
      <c r="T1598" s="22" t="s">
        <v>63</v>
      </c>
    </row>
    <row r="1599" spans="14:20" s="22" customFormat="1" ht="15" hidden="1" customHeight="1" x14ac:dyDescent="0.25">
      <c r="N1599" s="22" t="str">
        <f t="shared" si="50"/>
        <v>ubiegam sięŚwiętokrzyskieSędziszów_PL332</v>
      </c>
      <c r="O1599" s="22" t="s">
        <v>982</v>
      </c>
      <c r="P1599" s="26" t="str">
        <f t="shared" si="49"/>
        <v>Sędziszów_PL332</v>
      </c>
      <c r="Q1599" s="27" t="s">
        <v>1069</v>
      </c>
      <c r="R1599" s="27" t="s">
        <v>1028</v>
      </c>
      <c r="S1599" s="22">
        <v>5</v>
      </c>
      <c r="T1599" s="22" t="s">
        <v>63</v>
      </c>
    </row>
    <row r="1600" spans="14:20" s="22" customFormat="1" ht="15" hidden="1" customHeight="1" x14ac:dyDescent="0.25">
      <c r="N1600" s="22" t="str">
        <f t="shared" si="50"/>
        <v>ubiegam sięŚwiętokrzyskieSkalbmierz_PL332</v>
      </c>
      <c r="O1600" s="22" t="s">
        <v>982</v>
      </c>
      <c r="P1600" s="26" t="str">
        <f t="shared" si="49"/>
        <v>Skalbmierz_PL332</v>
      </c>
      <c r="Q1600" s="27" t="s">
        <v>1069</v>
      </c>
      <c r="R1600" s="27" t="s">
        <v>1035</v>
      </c>
      <c r="S1600" s="22">
        <v>5</v>
      </c>
      <c r="T1600" s="22" t="s">
        <v>63</v>
      </c>
    </row>
    <row r="1601" spans="14:20" s="22" customFormat="1" ht="15" hidden="1" customHeight="1" x14ac:dyDescent="0.25">
      <c r="N1601" s="22" t="str">
        <f t="shared" si="50"/>
        <v>ubiegam sięŚwiętokrzyskieSkarżysko Kościelne_PL331</v>
      </c>
      <c r="O1601" s="22" t="s">
        <v>982</v>
      </c>
      <c r="P1601" s="26" t="str">
        <f t="shared" si="49"/>
        <v>Skarżysko Kościelne_PL331</v>
      </c>
      <c r="Q1601" s="27" t="s">
        <v>1068</v>
      </c>
      <c r="R1601" s="27" t="s">
        <v>1011</v>
      </c>
      <c r="S1601" s="22">
        <v>5</v>
      </c>
      <c r="T1601" s="22" t="s">
        <v>63</v>
      </c>
    </row>
    <row r="1602" spans="14:20" s="22" customFormat="1" ht="15" hidden="1" customHeight="1" x14ac:dyDescent="0.25">
      <c r="N1602" s="22" t="str">
        <f t="shared" si="50"/>
        <v>ubiegam sięŚwiętokrzyskieSłupia (Jędrzejowska)_PL332</v>
      </c>
      <c r="O1602" s="22" t="s">
        <v>982</v>
      </c>
      <c r="P1602" s="26" t="str">
        <f t="shared" si="49"/>
        <v>Słupia (Jędrzejowska)_PL332</v>
      </c>
      <c r="Q1602" s="27" t="s">
        <v>1069</v>
      </c>
      <c r="R1602" s="27" t="s">
        <v>1029</v>
      </c>
      <c r="S1602" s="22">
        <v>5</v>
      </c>
      <c r="T1602" s="22" t="s">
        <v>63</v>
      </c>
    </row>
    <row r="1603" spans="14:20" s="22" customFormat="1" ht="15" hidden="1" customHeight="1" x14ac:dyDescent="0.25">
      <c r="N1603" s="22" t="str">
        <f t="shared" si="50"/>
        <v>ubiegam sięŚwiętokrzyskieSłupia (Konecka)_PL331</v>
      </c>
      <c r="O1603" s="22" t="s">
        <v>982</v>
      </c>
      <c r="P1603" s="26" t="str">
        <f t="shared" si="49"/>
        <v>Słupia (Konecka)_PL331</v>
      </c>
      <c r="Q1603" s="27" t="s">
        <v>1068</v>
      </c>
      <c r="R1603" s="27" t="s">
        <v>1002</v>
      </c>
      <c r="S1603" s="22">
        <v>5</v>
      </c>
      <c r="T1603" s="22" t="s">
        <v>63</v>
      </c>
    </row>
    <row r="1604" spans="14:20" s="22" customFormat="1" ht="15" hidden="1" customHeight="1" x14ac:dyDescent="0.25">
      <c r="N1604" s="22" t="str">
        <f t="shared" si="50"/>
        <v>ubiegam sięŚwiętokrzyskieSmyków_PL331</v>
      </c>
      <c r="O1604" s="22" t="s">
        <v>982</v>
      </c>
      <c r="P1604" s="26" t="str">
        <f t="shared" si="49"/>
        <v>Smyków_PL331</v>
      </c>
      <c r="Q1604" s="27" t="s">
        <v>1068</v>
      </c>
      <c r="R1604" s="27" t="s">
        <v>1003</v>
      </c>
      <c r="S1604" s="22">
        <v>5</v>
      </c>
      <c r="T1604" s="22" t="s">
        <v>63</v>
      </c>
    </row>
    <row r="1605" spans="14:20" s="22" customFormat="1" ht="15" hidden="1" customHeight="1" x14ac:dyDescent="0.25">
      <c r="N1605" s="22" t="str">
        <f t="shared" si="50"/>
        <v>ubiegam sięŚwiętokrzyskieSobków_PL332</v>
      </c>
      <c r="O1605" s="22" t="s">
        <v>982</v>
      </c>
      <c r="P1605" s="26" t="str">
        <f t="shared" si="49"/>
        <v>Sobków_PL332</v>
      </c>
      <c r="Q1605" s="27" t="s">
        <v>1069</v>
      </c>
      <c r="R1605" s="27" t="s">
        <v>1030</v>
      </c>
      <c r="S1605" s="22">
        <v>5</v>
      </c>
      <c r="T1605" s="22" t="s">
        <v>63</v>
      </c>
    </row>
    <row r="1606" spans="14:20" s="22" customFormat="1" ht="15" hidden="1" customHeight="1" x14ac:dyDescent="0.25">
      <c r="N1606" s="22" t="str">
        <f t="shared" si="50"/>
        <v>ubiegam sięŚwiętokrzyskieSolec-Zdrój_PL332</v>
      </c>
      <c r="O1606" s="22" t="s">
        <v>982</v>
      </c>
      <c r="P1606" s="26" t="str">
        <f t="shared" si="49"/>
        <v>Solec-Zdrój_PL332</v>
      </c>
      <c r="Q1606" s="27" t="s">
        <v>1069</v>
      </c>
      <c r="R1606" s="27" t="s">
        <v>1019</v>
      </c>
      <c r="S1606" s="22">
        <v>5</v>
      </c>
      <c r="T1606" s="22" t="s">
        <v>63</v>
      </c>
    </row>
    <row r="1607" spans="14:20" s="22" customFormat="1" ht="15" hidden="1" customHeight="1" x14ac:dyDescent="0.25">
      <c r="N1607" s="22" t="str">
        <f t="shared" si="50"/>
        <v>ubiegam sięŚwiętokrzyskieStaszów_PL332</v>
      </c>
      <c r="O1607" s="22" t="s">
        <v>982</v>
      </c>
      <c r="P1607" s="26" t="str">
        <f t="shared" si="49"/>
        <v>Staszów_PL332</v>
      </c>
      <c r="Q1607" s="27" t="s">
        <v>1069</v>
      </c>
      <c r="R1607" s="27" t="s">
        <v>1060</v>
      </c>
      <c r="S1607" s="22">
        <v>5</v>
      </c>
      <c r="T1607" s="22" t="s">
        <v>63</v>
      </c>
    </row>
    <row r="1608" spans="14:20" s="22" customFormat="1" ht="15" hidden="1" customHeight="1" x14ac:dyDescent="0.25">
      <c r="N1608" s="22" t="str">
        <f t="shared" si="50"/>
        <v>ubiegam sięŚwiętokrzyskieStąporków_PL331</v>
      </c>
      <c r="O1608" s="22" t="s">
        <v>982</v>
      </c>
      <c r="P1608" s="26" t="str">
        <f t="shared" si="49"/>
        <v>Stąporków_PL331</v>
      </c>
      <c r="Q1608" s="27" t="s">
        <v>1068</v>
      </c>
      <c r="R1608" s="27" t="s">
        <v>1004</v>
      </c>
      <c r="S1608" s="22">
        <v>5</v>
      </c>
      <c r="T1608" s="22" t="s">
        <v>63</v>
      </c>
    </row>
    <row r="1609" spans="14:20" s="22" customFormat="1" ht="15" hidden="1" customHeight="1" x14ac:dyDescent="0.25">
      <c r="N1609" s="22" t="str">
        <f t="shared" si="50"/>
        <v>ubiegam sięŚwiętokrzyskieStopnica_PL332</v>
      </c>
      <c r="O1609" s="22" t="s">
        <v>982</v>
      </c>
      <c r="P1609" s="26" t="str">
        <f t="shared" si="49"/>
        <v>Stopnica_PL332</v>
      </c>
      <c r="Q1609" s="27" t="s">
        <v>1069</v>
      </c>
      <c r="R1609" s="27" t="s">
        <v>1020</v>
      </c>
      <c r="S1609" s="22">
        <v>5</v>
      </c>
      <c r="T1609" s="22" t="s">
        <v>63</v>
      </c>
    </row>
    <row r="1610" spans="14:20" s="22" customFormat="1" ht="15" hidden="1" customHeight="1" x14ac:dyDescent="0.25">
      <c r="N1610" s="22" t="str">
        <f t="shared" si="50"/>
        <v>ubiegam sięŚwiętokrzyskieStrawczyn_PL331</v>
      </c>
      <c r="O1610" s="22" t="s">
        <v>982</v>
      </c>
      <c r="P1610" s="26" t="str">
        <f t="shared" si="49"/>
        <v>Strawczyn_PL331</v>
      </c>
      <c r="Q1610" s="27" t="s">
        <v>1068</v>
      </c>
      <c r="R1610" s="27" t="s">
        <v>997</v>
      </c>
      <c r="S1610" s="22">
        <v>5</v>
      </c>
      <c r="T1610" s="22" t="s">
        <v>63</v>
      </c>
    </row>
    <row r="1611" spans="14:20" s="22" customFormat="1" ht="15" hidden="1" customHeight="1" x14ac:dyDescent="0.25">
      <c r="N1611" s="22" t="str">
        <f t="shared" si="50"/>
        <v>ubiegam sięŚwiętokrzyskieSzydłów_PL332</v>
      </c>
      <c r="O1611" s="22" t="s">
        <v>982</v>
      </c>
      <c r="P1611" s="26" t="str">
        <f t="shared" si="49"/>
        <v>Szydłów_PL332</v>
      </c>
      <c r="Q1611" s="27" t="s">
        <v>1069</v>
      </c>
      <c r="R1611" s="27" t="s">
        <v>1061</v>
      </c>
      <c r="S1611" s="22">
        <v>5</v>
      </c>
      <c r="T1611" s="22" t="s">
        <v>63</v>
      </c>
    </row>
    <row r="1612" spans="14:20" s="22" customFormat="1" ht="15" hidden="1" customHeight="1" x14ac:dyDescent="0.25">
      <c r="N1612" s="22" t="str">
        <f t="shared" si="50"/>
        <v>ubiegam sięŚwiętokrzyskieTarłów_PL332</v>
      </c>
      <c r="O1612" s="22" t="s">
        <v>982</v>
      </c>
      <c r="P1612" s="26" t="str">
        <f t="shared" si="49"/>
        <v>Tarłów_PL332</v>
      </c>
      <c r="Q1612" s="27" t="s">
        <v>1069</v>
      </c>
      <c r="R1612" s="27" t="s">
        <v>1041</v>
      </c>
      <c r="S1612" s="22">
        <v>5</v>
      </c>
      <c r="T1612" s="22" t="s">
        <v>63</v>
      </c>
    </row>
    <row r="1613" spans="14:20" s="22" customFormat="1" ht="15" hidden="1" customHeight="1" x14ac:dyDescent="0.25">
      <c r="N1613" s="22" t="str">
        <f t="shared" si="50"/>
        <v>ubiegam sięŚwiętokrzyskieTuczępy_PL332</v>
      </c>
      <c r="O1613" s="22" t="s">
        <v>982</v>
      </c>
      <c r="P1613" s="26" t="str">
        <f t="shared" si="49"/>
        <v>Tuczępy_PL332</v>
      </c>
      <c r="Q1613" s="27" t="s">
        <v>1069</v>
      </c>
      <c r="R1613" s="27" t="s">
        <v>1021</v>
      </c>
      <c r="S1613" s="22">
        <v>5</v>
      </c>
      <c r="T1613" s="22" t="s">
        <v>63</v>
      </c>
    </row>
    <row r="1614" spans="14:20" s="22" customFormat="1" ht="15" hidden="1" customHeight="1" x14ac:dyDescent="0.25">
      <c r="N1614" s="22" t="str">
        <f t="shared" si="50"/>
        <v>ubiegam sięŚwiętokrzyskieWaśniów_PL331</v>
      </c>
      <c r="O1614" s="22" t="s">
        <v>982</v>
      </c>
      <c r="P1614" s="26" t="str">
        <f t="shared" si="49"/>
        <v>Waśniów_PL331</v>
      </c>
      <c r="Q1614" s="27" t="s">
        <v>1068</v>
      </c>
      <c r="R1614" s="27" t="s">
        <v>1008</v>
      </c>
      <c r="S1614" s="22">
        <v>5</v>
      </c>
      <c r="T1614" s="22" t="s">
        <v>63</v>
      </c>
    </row>
    <row r="1615" spans="14:20" s="22" customFormat="1" ht="15" hidden="1" customHeight="1" x14ac:dyDescent="0.25">
      <c r="N1615" s="22" t="str">
        <f t="shared" si="50"/>
        <v>ubiegam sięŚwiętokrzyskieWilczyce_PL332</v>
      </c>
      <c r="O1615" s="22" t="s">
        <v>982</v>
      </c>
      <c r="P1615" s="26" t="str">
        <f t="shared" si="49"/>
        <v>Wilczyce_PL332</v>
      </c>
      <c r="Q1615" s="27" t="s">
        <v>1069</v>
      </c>
      <c r="R1615" s="27" t="s">
        <v>1054</v>
      </c>
      <c r="S1615" s="22">
        <v>5</v>
      </c>
      <c r="T1615" s="22" t="s">
        <v>63</v>
      </c>
    </row>
    <row r="1616" spans="14:20" s="22" customFormat="1" ht="15" hidden="1" customHeight="1" x14ac:dyDescent="0.25">
      <c r="N1616" s="22" t="str">
        <f t="shared" si="50"/>
        <v>ubiegam sięŚwiętokrzyskieWiślica_PL332</v>
      </c>
      <c r="O1616" s="22" t="s">
        <v>982</v>
      </c>
      <c r="P1616" s="26" t="str">
        <f t="shared" si="49"/>
        <v>Wiślica_PL332</v>
      </c>
      <c r="Q1616" s="27" t="s">
        <v>1069</v>
      </c>
      <c r="R1616" s="27" t="s">
        <v>1022</v>
      </c>
      <c r="S1616" s="22">
        <v>5</v>
      </c>
      <c r="T1616" s="22" t="s">
        <v>63</v>
      </c>
    </row>
    <row r="1617" spans="14:20" s="22" customFormat="1" ht="15" hidden="1" customHeight="1" x14ac:dyDescent="0.25">
      <c r="N1617" s="22" t="str">
        <f t="shared" si="50"/>
        <v>ubiegam sięŚwiętokrzyskieWłoszczowa_PL332</v>
      </c>
      <c r="O1617" s="22" t="s">
        <v>982</v>
      </c>
      <c r="P1617" s="26" t="str">
        <f t="shared" si="49"/>
        <v>Włoszczowa_PL332</v>
      </c>
      <c r="Q1617" s="27" t="s">
        <v>1069</v>
      </c>
      <c r="R1617" s="27" t="s">
        <v>1067</v>
      </c>
      <c r="S1617" s="22">
        <v>5</v>
      </c>
      <c r="T1617" s="22" t="s">
        <v>63</v>
      </c>
    </row>
    <row r="1618" spans="14:20" s="22" customFormat="1" ht="15" hidden="1" customHeight="1" x14ac:dyDescent="0.25">
      <c r="N1618" s="22" t="str">
        <f t="shared" si="50"/>
        <v>ubiegam sięŚwiętokrzyskieWodzisław_PL332</v>
      </c>
      <c r="O1618" s="22" t="s">
        <v>982</v>
      </c>
      <c r="P1618" s="26" t="str">
        <f t="shared" si="49"/>
        <v>Wodzisław_PL332</v>
      </c>
      <c r="Q1618" s="27" t="s">
        <v>1069</v>
      </c>
      <c r="R1618" s="27" t="s">
        <v>1031</v>
      </c>
      <c r="S1618" s="22">
        <v>5</v>
      </c>
      <c r="T1618" s="22" t="s">
        <v>63</v>
      </c>
    </row>
    <row r="1619" spans="14:20" s="22" customFormat="1" ht="15" hidden="1" customHeight="1" x14ac:dyDescent="0.25">
      <c r="N1619" s="22" t="str">
        <f t="shared" si="50"/>
        <v>ubiegam sięŚwiętokrzyskieWojciechowice_PL332</v>
      </c>
      <c r="O1619" s="22" t="s">
        <v>982</v>
      </c>
      <c r="P1619" s="26" t="str">
        <f t="shared" si="49"/>
        <v>Wojciechowice_PL332</v>
      </c>
      <c r="Q1619" s="27" t="s">
        <v>1069</v>
      </c>
      <c r="R1619" s="27" t="s">
        <v>1042</v>
      </c>
      <c r="S1619" s="22">
        <v>5</v>
      </c>
      <c r="T1619" s="22" t="s">
        <v>63</v>
      </c>
    </row>
    <row r="1620" spans="14:20" s="22" customFormat="1" ht="15" hidden="1" customHeight="1" x14ac:dyDescent="0.25">
      <c r="N1620" s="22" t="str">
        <f t="shared" si="50"/>
        <v>ubiegam sięŚwiętokrzyskieZawichost_PL332</v>
      </c>
      <c r="O1620" s="22" t="s">
        <v>982</v>
      </c>
      <c r="P1620" s="26" t="str">
        <f t="shared" si="49"/>
        <v>Zawichost_PL332</v>
      </c>
      <c r="Q1620" s="27" t="s">
        <v>1069</v>
      </c>
      <c r="R1620" s="27" t="s">
        <v>1055</v>
      </c>
      <c r="S1620" s="22">
        <v>5</v>
      </c>
      <c r="T1620" s="22" t="s">
        <v>63</v>
      </c>
    </row>
    <row r="1621" spans="14:20" s="22" customFormat="1" ht="15" hidden="1" customHeight="1" x14ac:dyDescent="0.25">
      <c r="N1621" s="22" t="str">
        <f t="shared" si="50"/>
        <v>ubiegam sięŚwiętokrzyskieZłota_PL332</v>
      </c>
      <c r="O1621" s="22" t="s">
        <v>982</v>
      </c>
      <c r="P1621" s="26" t="str">
        <f t="shared" si="49"/>
        <v>Złota_PL332</v>
      </c>
      <c r="Q1621" s="27" t="s">
        <v>1069</v>
      </c>
      <c r="R1621" s="27" t="s">
        <v>1047</v>
      </c>
      <c r="S1621" s="22">
        <v>5</v>
      </c>
      <c r="T1621" s="22" t="s">
        <v>63</v>
      </c>
    </row>
    <row r="1622" spans="14:20" s="22" customFormat="1" ht="15" hidden="1" customHeight="1" x14ac:dyDescent="0.25">
      <c r="N1622" s="22" t="str">
        <f t="shared" si="50"/>
        <v>ubiegam sięWarmińsko-MazurskieBanie Mazurskie_PL623</v>
      </c>
      <c r="O1622" s="22" t="s">
        <v>1833</v>
      </c>
      <c r="P1622" s="26" t="str">
        <f t="shared" si="49"/>
        <v>Banie Mazurskie_PL623</v>
      </c>
      <c r="Q1622" s="27" t="s">
        <v>1931</v>
      </c>
      <c r="R1622" s="27" t="s">
        <v>1887</v>
      </c>
      <c r="S1622" s="22">
        <v>5</v>
      </c>
      <c r="T1622" s="22" t="s">
        <v>63</v>
      </c>
    </row>
    <row r="1623" spans="14:20" s="22" customFormat="1" ht="15" hidden="1" customHeight="1" x14ac:dyDescent="0.25">
      <c r="N1623" s="22" t="str">
        <f t="shared" si="50"/>
        <v>ubiegam sięWarmińsko-MazurskieBarciany_PL622</v>
      </c>
      <c r="O1623" s="22" t="s">
        <v>1833</v>
      </c>
      <c r="P1623" s="26" t="str">
        <f t="shared" si="49"/>
        <v>Barciany_PL622</v>
      </c>
      <c r="Q1623" s="27" t="s">
        <v>1932</v>
      </c>
      <c r="R1623" s="27" t="s">
        <v>1897</v>
      </c>
      <c r="S1623" s="22">
        <v>5</v>
      </c>
      <c r="T1623" s="22" t="s">
        <v>63</v>
      </c>
    </row>
    <row r="1624" spans="14:20" s="22" customFormat="1" ht="15" hidden="1" customHeight="1" x14ac:dyDescent="0.25">
      <c r="N1624" s="22" t="str">
        <f t="shared" si="50"/>
        <v>ubiegam sięWarmińsko-MazurskieBarczewo_PL622</v>
      </c>
      <c r="O1624" s="22" t="s">
        <v>1833</v>
      </c>
      <c r="P1624" s="26" t="str">
        <f t="shared" si="49"/>
        <v>Barczewo_PL622</v>
      </c>
      <c r="Q1624" s="27" t="s">
        <v>1932</v>
      </c>
      <c r="R1624" s="27" t="s">
        <v>1914</v>
      </c>
      <c r="S1624" s="22">
        <v>5</v>
      </c>
      <c r="T1624" s="22" t="s">
        <v>63</v>
      </c>
    </row>
    <row r="1625" spans="14:20" s="22" customFormat="1" ht="15" hidden="1" customHeight="1" x14ac:dyDescent="0.25">
      <c r="N1625" s="22" t="str">
        <f t="shared" si="50"/>
        <v>ubiegam sięWarmińsko-MazurskieBartoszyce_PL622</v>
      </c>
      <c r="O1625" s="22" t="s">
        <v>1833</v>
      </c>
      <c r="P1625" s="26" t="str">
        <f t="shared" si="49"/>
        <v>Bartoszyce_PL622</v>
      </c>
      <c r="Q1625" s="27" t="s">
        <v>1932</v>
      </c>
      <c r="R1625" s="27" t="s">
        <v>1894</v>
      </c>
      <c r="S1625" s="22">
        <v>5</v>
      </c>
      <c r="T1625" s="22" t="s">
        <v>63</v>
      </c>
    </row>
    <row r="1626" spans="14:20" s="22" customFormat="1" ht="15" hidden="1" customHeight="1" x14ac:dyDescent="0.25">
      <c r="N1626" s="22" t="str">
        <f t="shared" si="50"/>
        <v>ubiegam sięWarmińsko-MazurskieBiała Piska_PL623</v>
      </c>
      <c r="O1626" s="22" t="s">
        <v>1833</v>
      </c>
      <c r="P1626" s="26" t="str">
        <f t="shared" si="49"/>
        <v>Biała Piska_PL623</v>
      </c>
      <c r="Q1626" s="27" t="s">
        <v>1931</v>
      </c>
      <c r="R1626" s="27" t="s">
        <v>1883</v>
      </c>
      <c r="S1626" s="22">
        <v>5</v>
      </c>
      <c r="T1626" s="22" t="s">
        <v>63</v>
      </c>
    </row>
    <row r="1627" spans="14:20" s="22" customFormat="1" ht="15" hidden="1" customHeight="1" x14ac:dyDescent="0.25">
      <c r="N1627" s="22" t="str">
        <f t="shared" si="50"/>
        <v>ubiegam sięWarmińsko-MazurskieBiskupiec_PL621</v>
      </c>
      <c r="O1627" s="22" t="s">
        <v>1833</v>
      </c>
      <c r="P1627" s="26" t="str">
        <f t="shared" si="49"/>
        <v>Biskupiec_PL621</v>
      </c>
      <c r="Q1627" s="27" t="s">
        <v>1930</v>
      </c>
      <c r="R1627" s="27" t="s">
        <v>1858</v>
      </c>
      <c r="S1627" s="22">
        <v>5</v>
      </c>
      <c r="T1627" s="22" t="s">
        <v>63</v>
      </c>
    </row>
    <row r="1628" spans="14:20" s="22" customFormat="1" ht="15" hidden="1" customHeight="1" x14ac:dyDescent="0.25">
      <c r="N1628" s="22" t="str">
        <f t="shared" si="50"/>
        <v>ubiegam sięWarmińsko-MazurskieBiskupiec_PL622</v>
      </c>
      <c r="O1628" s="22" t="s">
        <v>1833</v>
      </c>
      <c r="P1628" s="26" t="str">
        <f t="shared" si="49"/>
        <v>Biskupiec_PL622</v>
      </c>
      <c r="Q1628" s="27" t="s">
        <v>1932</v>
      </c>
      <c r="R1628" s="27" t="s">
        <v>1858</v>
      </c>
      <c r="S1628" s="22">
        <v>5</v>
      </c>
      <c r="T1628" s="22" t="s">
        <v>63</v>
      </c>
    </row>
    <row r="1629" spans="14:20" s="22" customFormat="1" ht="15" hidden="1" customHeight="1" x14ac:dyDescent="0.25">
      <c r="N1629" s="22" t="str">
        <f t="shared" si="50"/>
        <v>ubiegam sięWarmińsko-MazurskieBisztynek_PL622</v>
      </c>
      <c r="O1629" s="22" t="s">
        <v>1833</v>
      </c>
      <c r="P1629" s="26" t="str">
        <f t="shared" si="49"/>
        <v>Bisztynek_PL622</v>
      </c>
      <c r="Q1629" s="27" t="s">
        <v>1932</v>
      </c>
      <c r="R1629" s="27" t="s">
        <v>1895</v>
      </c>
      <c r="S1629" s="22">
        <v>5</v>
      </c>
      <c r="T1629" s="22" t="s">
        <v>63</v>
      </c>
    </row>
    <row r="1630" spans="14:20" s="22" customFormat="1" ht="15" hidden="1" customHeight="1" x14ac:dyDescent="0.25">
      <c r="N1630" s="22" t="str">
        <f t="shared" si="50"/>
        <v>ubiegam sięWarmińsko-MazurskieBraniewo_PL621</v>
      </c>
      <c r="O1630" s="22" t="s">
        <v>1833</v>
      </c>
      <c r="P1630" s="26" t="str">
        <f t="shared" si="49"/>
        <v>Braniewo_PL621</v>
      </c>
      <c r="Q1630" s="27" t="s">
        <v>1930</v>
      </c>
      <c r="R1630" s="27" t="s">
        <v>1834</v>
      </c>
      <c r="S1630" s="22">
        <v>5</v>
      </c>
      <c r="T1630" s="22" t="s">
        <v>63</v>
      </c>
    </row>
    <row r="1631" spans="14:20" s="22" customFormat="1" ht="15" hidden="1" customHeight="1" x14ac:dyDescent="0.25">
      <c r="N1631" s="22" t="str">
        <f t="shared" si="50"/>
        <v>ubiegam sięWarmińsko-MazurskieBudry_PL623</v>
      </c>
      <c r="O1631" s="22" t="s">
        <v>1833</v>
      </c>
      <c r="P1631" s="26" t="str">
        <f t="shared" si="49"/>
        <v>Budry_PL623</v>
      </c>
      <c r="Q1631" s="27" t="s">
        <v>1931</v>
      </c>
      <c r="R1631" s="27" t="s">
        <v>1890</v>
      </c>
      <c r="S1631" s="22">
        <v>5</v>
      </c>
      <c r="T1631" s="22" t="s">
        <v>63</v>
      </c>
    </row>
    <row r="1632" spans="14:20" s="22" customFormat="1" ht="15" hidden="1" customHeight="1" x14ac:dyDescent="0.25">
      <c r="N1632" s="22" t="str">
        <f t="shared" si="50"/>
        <v>ubiegam sięWarmińsko-MazurskieDąbrówno_PL621</v>
      </c>
      <c r="O1632" s="22" t="s">
        <v>1833</v>
      </c>
      <c r="P1632" s="26" t="str">
        <f t="shared" si="49"/>
        <v>Dąbrówno_PL621</v>
      </c>
      <c r="Q1632" s="27" t="s">
        <v>1930</v>
      </c>
      <c r="R1632" s="27" t="s">
        <v>1862</v>
      </c>
      <c r="S1632" s="22">
        <v>5</v>
      </c>
      <c r="T1632" s="22" t="s">
        <v>63</v>
      </c>
    </row>
    <row r="1633" spans="14:20" s="22" customFormat="1" ht="15" hidden="1" customHeight="1" x14ac:dyDescent="0.25">
      <c r="N1633" s="22" t="str">
        <f t="shared" si="50"/>
        <v>ubiegam sięWarmińsko-MazurskieDobre Miasto_PL622</v>
      </c>
      <c r="O1633" s="22" t="s">
        <v>1833</v>
      </c>
      <c r="P1633" s="26" t="str">
        <f t="shared" si="49"/>
        <v>Dobre Miasto_PL622</v>
      </c>
      <c r="Q1633" s="27" t="s">
        <v>1932</v>
      </c>
      <c r="R1633" s="27" t="s">
        <v>1915</v>
      </c>
      <c r="S1633" s="22">
        <v>5</v>
      </c>
      <c r="T1633" s="22" t="s">
        <v>63</v>
      </c>
    </row>
    <row r="1634" spans="14:20" s="22" customFormat="1" ht="15" hidden="1" customHeight="1" x14ac:dyDescent="0.25">
      <c r="N1634" s="22" t="str">
        <f t="shared" si="50"/>
        <v>ubiegam sięWarmińsko-MazurskieDubeninki_PL623</v>
      </c>
      <c r="O1634" s="22" t="s">
        <v>1833</v>
      </c>
      <c r="P1634" s="26" t="str">
        <f t="shared" si="49"/>
        <v>Dubeninki_PL623</v>
      </c>
      <c r="Q1634" s="27" t="s">
        <v>1931</v>
      </c>
      <c r="R1634" s="27" t="s">
        <v>1888</v>
      </c>
      <c r="S1634" s="22">
        <v>5</v>
      </c>
      <c r="T1634" s="22" t="s">
        <v>63</v>
      </c>
    </row>
    <row r="1635" spans="14:20" s="22" customFormat="1" ht="15" hidden="1" customHeight="1" x14ac:dyDescent="0.25">
      <c r="N1635" s="22" t="str">
        <f t="shared" si="50"/>
        <v>ubiegam sięWarmińsko-MazurskieDywity_PL622</v>
      </c>
      <c r="O1635" s="22" t="s">
        <v>1833</v>
      </c>
      <c r="P1635" s="26" t="str">
        <f t="shared" si="49"/>
        <v>Dywity_PL622</v>
      </c>
      <c r="Q1635" s="27" t="s">
        <v>1932</v>
      </c>
      <c r="R1635" s="27" t="s">
        <v>1916</v>
      </c>
      <c r="S1635" s="22">
        <v>5</v>
      </c>
      <c r="T1635" s="22" t="s">
        <v>63</v>
      </c>
    </row>
    <row r="1636" spans="14:20" s="22" customFormat="1" ht="15" hidden="1" customHeight="1" x14ac:dyDescent="0.25">
      <c r="N1636" s="22" t="str">
        <f t="shared" si="50"/>
        <v>ubiegam sięWarmińsko-MazurskieDziałdowo_PL621</v>
      </c>
      <c r="O1636" s="22" t="s">
        <v>1833</v>
      </c>
      <c r="P1636" s="26" t="str">
        <f t="shared" si="49"/>
        <v>Działdowo_PL621</v>
      </c>
      <c r="Q1636" s="27" t="s">
        <v>1930</v>
      </c>
      <c r="R1636" s="27" t="s">
        <v>1840</v>
      </c>
      <c r="S1636" s="22">
        <v>5</v>
      </c>
      <c r="T1636" s="22" t="s">
        <v>63</v>
      </c>
    </row>
    <row r="1637" spans="14:20" s="22" customFormat="1" ht="15" hidden="1" customHeight="1" x14ac:dyDescent="0.25">
      <c r="N1637" s="22" t="str">
        <f t="shared" si="50"/>
        <v>ubiegam sięWarmińsko-MazurskieDźwierzuty_PL622</v>
      </c>
      <c r="O1637" s="22" t="s">
        <v>1833</v>
      </c>
      <c r="P1637" s="26" t="str">
        <f t="shared" si="49"/>
        <v>Dźwierzuty_PL622</v>
      </c>
      <c r="Q1637" s="27" t="s">
        <v>1932</v>
      </c>
      <c r="R1637" s="27" t="s">
        <v>1924</v>
      </c>
      <c r="S1637" s="22">
        <v>5</v>
      </c>
      <c r="T1637" s="22" t="s">
        <v>63</v>
      </c>
    </row>
    <row r="1638" spans="14:20" s="22" customFormat="1" ht="15" hidden="1" customHeight="1" x14ac:dyDescent="0.25">
      <c r="N1638" s="22" t="str">
        <f t="shared" si="50"/>
        <v>ubiegam sięWarmińsko-MazurskieElbląg_PL621</v>
      </c>
      <c r="O1638" s="22" t="s">
        <v>1833</v>
      </c>
      <c r="P1638" s="26" t="str">
        <f t="shared" si="49"/>
        <v>Elbląg_PL621</v>
      </c>
      <c r="Q1638" s="27" t="s">
        <v>1930</v>
      </c>
      <c r="R1638" s="27" t="s">
        <v>1844</v>
      </c>
      <c r="S1638" s="22">
        <v>5</v>
      </c>
      <c r="T1638" s="22" t="s">
        <v>63</v>
      </c>
    </row>
    <row r="1639" spans="14:20" s="22" customFormat="1" ht="15" hidden="1" customHeight="1" x14ac:dyDescent="0.25">
      <c r="N1639" s="22" t="str">
        <f t="shared" si="50"/>
        <v>ubiegam sięWarmińsko-MazurskieEłk_PL623</v>
      </c>
      <c r="O1639" s="22" t="s">
        <v>1833</v>
      </c>
      <c r="P1639" s="26" t="str">
        <f t="shared" si="49"/>
        <v>Ełk_PL623</v>
      </c>
      <c r="Q1639" s="27" t="s">
        <v>1931</v>
      </c>
      <c r="R1639" s="27" t="s">
        <v>1870</v>
      </c>
      <c r="S1639" s="22">
        <v>5</v>
      </c>
      <c r="T1639" s="22" t="s">
        <v>63</v>
      </c>
    </row>
    <row r="1640" spans="14:20" s="22" customFormat="1" ht="15" hidden="1" customHeight="1" x14ac:dyDescent="0.25">
      <c r="N1640" s="22" t="str">
        <f t="shared" si="50"/>
        <v>ubiegam sięWarmińsko-MazurskieFrombork_PL621</v>
      </c>
      <c r="O1640" s="22" t="s">
        <v>1833</v>
      </c>
      <c r="P1640" s="26" t="str">
        <f t="shared" si="49"/>
        <v>Frombork_PL621</v>
      </c>
      <c r="Q1640" s="27" t="s">
        <v>1930</v>
      </c>
      <c r="R1640" s="27" t="s">
        <v>1835</v>
      </c>
      <c r="S1640" s="22">
        <v>5</v>
      </c>
      <c r="T1640" s="22" t="s">
        <v>63</v>
      </c>
    </row>
    <row r="1641" spans="14:20" s="22" customFormat="1" ht="15" hidden="1" customHeight="1" x14ac:dyDescent="0.25">
      <c r="N1641" s="22" t="str">
        <f t="shared" si="50"/>
        <v>ubiegam sięWarmińsko-MazurskieGietrzwałd_PL622</v>
      </c>
      <c r="O1641" s="22" t="s">
        <v>1833</v>
      </c>
      <c r="P1641" s="26" t="str">
        <f t="shared" si="49"/>
        <v>Gietrzwałd_PL622</v>
      </c>
      <c r="Q1641" s="27" t="s">
        <v>1932</v>
      </c>
      <c r="R1641" s="27" t="s">
        <v>1917</v>
      </c>
      <c r="S1641" s="22">
        <v>5</v>
      </c>
      <c r="T1641" s="22" t="s">
        <v>63</v>
      </c>
    </row>
    <row r="1642" spans="14:20" s="22" customFormat="1" ht="15" hidden="1" customHeight="1" x14ac:dyDescent="0.25">
      <c r="N1642" s="22" t="str">
        <f t="shared" si="50"/>
        <v>ubiegam sięWarmińsko-MazurskieGiżycko_PL623</v>
      </c>
      <c r="O1642" s="22" t="s">
        <v>1833</v>
      </c>
      <c r="P1642" s="26" t="str">
        <f t="shared" si="49"/>
        <v>Giżycko_PL623</v>
      </c>
      <c r="Q1642" s="27" t="s">
        <v>1931</v>
      </c>
      <c r="R1642" s="27" t="s">
        <v>1874</v>
      </c>
      <c r="S1642" s="22">
        <v>5</v>
      </c>
      <c r="T1642" s="22" t="s">
        <v>63</v>
      </c>
    </row>
    <row r="1643" spans="14:20" s="22" customFormat="1" ht="15" hidden="1" customHeight="1" x14ac:dyDescent="0.25">
      <c r="N1643" s="22" t="str">
        <f t="shared" si="50"/>
        <v>ubiegam sięWarmińsko-MazurskieGodkowo_PL621</v>
      </c>
      <c r="O1643" s="22" t="s">
        <v>1833</v>
      </c>
      <c r="P1643" s="26" t="str">
        <f t="shared" si="49"/>
        <v>Godkowo_PL621</v>
      </c>
      <c r="Q1643" s="27" t="s">
        <v>1930</v>
      </c>
      <c r="R1643" s="27" t="s">
        <v>1845</v>
      </c>
      <c r="S1643" s="22">
        <v>5</v>
      </c>
      <c r="T1643" s="22" t="s">
        <v>63</v>
      </c>
    </row>
    <row r="1644" spans="14:20" s="22" customFormat="1" ht="15" hidden="1" customHeight="1" x14ac:dyDescent="0.25">
      <c r="N1644" s="22" t="str">
        <f t="shared" si="50"/>
        <v>ubiegam sięWarmińsko-MazurskieGołdap_PL623</v>
      </c>
      <c r="O1644" s="22" t="s">
        <v>1833</v>
      </c>
      <c r="P1644" s="26" t="str">
        <f t="shared" si="49"/>
        <v>Gołdap_PL623</v>
      </c>
      <c r="Q1644" s="27" t="s">
        <v>1931</v>
      </c>
      <c r="R1644" s="27" t="s">
        <v>1889</v>
      </c>
      <c r="S1644" s="22">
        <v>5</v>
      </c>
      <c r="T1644" s="22" t="s">
        <v>63</v>
      </c>
    </row>
    <row r="1645" spans="14:20" s="22" customFormat="1" ht="15" hidden="1" customHeight="1" x14ac:dyDescent="0.25">
      <c r="N1645" s="22" t="str">
        <f t="shared" si="50"/>
        <v>ubiegam sięWarmińsko-MazurskieGórowo Iławeckie_PL622</v>
      </c>
      <c r="O1645" s="22" t="s">
        <v>1833</v>
      </c>
      <c r="P1645" s="26" t="str">
        <f t="shared" si="49"/>
        <v>Górowo Iławeckie_PL622</v>
      </c>
      <c r="Q1645" s="27" t="s">
        <v>1932</v>
      </c>
      <c r="R1645" s="27" t="s">
        <v>1893</v>
      </c>
      <c r="S1645" s="22">
        <v>5</v>
      </c>
      <c r="T1645" s="22" t="s">
        <v>63</v>
      </c>
    </row>
    <row r="1646" spans="14:20" s="22" customFormat="1" ht="15" hidden="1" customHeight="1" x14ac:dyDescent="0.25">
      <c r="N1646" s="22" t="str">
        <f t="shared" si="50"/>
        <v>ubiegam sięWarmińsko-MazurskieGórowo Iławeckie_PL622</v>
      </c>
      <c r="O1646" s="22" t="s">
        <v>1833</v>
      </c>
      <c r="P1646" s="26" t="str">
        <f t="shared" si="49"/>
        <v>Górowo Iławeckie_PL622</v>
      </c>
      <c r="Q1646" s="27" t="s">
        <v>1932</v>
      </c>
      <c r="R1646" s="27" t="s">
        <v>1893</v>
      </c>
      <c r="S1646" s="22">
        <v>5</v>
      </c>
      <c r="T1646" s="22" t="s">
        <v>63</v>
      </c>
    </row>
    <row r="1647" spans="14:20" s="22" customFormat="1" ht="15" hidden="1" customHeight="1" x14ac:dyDescent="0.25">
      <c r="N1647" s="22" t="str">
        <f t="shared" si="50"/>
        <v>ubiegam sięWarmińsko-MazurskieGrodziczno_PL621</v>
      </c>
      <c r="O1647" s="22" t="s">
        <v>1833</v>
      </c>
      <c r="P1647" s="26" t="str">
        <f t="shared" si="49"/>
        <v>Grodziczno_PL621</v>
      </c>
      <c r="Q1647" s="27" t="s">
        <v>1930</v>
      </c>
      <c r="R1647" s="27" t="s">
        <v>1859</v>
      </c>
      <c r="S1647" s="22">
        <v>5</v>
      </c>
      <c r="T1647" s="22" t="s">
        <v>63</v>
      </c>
    </row>
    <row r="1648" spans="14:20" s="22" customFormat="1" ht="15" hidden="1" customHeight="1" x14ac:dyDescent="0.25">
      <c r="N1648" s="22" t="str">
        <f t="shared" si="50"/>
        <v>ubiegam sięWarmińsko-MazurskieGronowo Elbląskie_PL621</v>
      </c>
      <c r="O1648" s="22" t="s">
        <v>1833</v>
      </c>
      <c r="P1648" s="26" t="str">
        <f t="shared" si="49"/>
        <v>Gronowo Elbląskie_PL621</v>
      </c>
      <c r="Q1648" s="27" t="s">
        <v>1930</v>
      </c>
      <c r="R1648" s="27" t="s">
        <v>1846</v>
      </c>
      <c r="S1648" s="22">
        <v>5</v>
      </c>
      <c r="T1648" s="22" t="s">
        <v>63</v>
      </c>
    </row>
    <row r="1649" spans="14:20" s="22" customFormat="1" ht="15" hidden="1" customHeight="1" x14ac:dyDescent="0.25">
      <c r="N1649" s="22" t="str">
        <f t="shared" si="50"/>
        <v>ubiegam sięWarmińsko-MazurskieGrunwald_PL621</v>
      </c>
      <c r="O1649" s="22" t="s">
        <v>1833</v>
      </c>
      <c r="P1649" s="26" t="str">
        <f t="shared" si="49"/>
        <v>Grunwald_PL621</v>
      </c>
      <c r="Q1649" s="27" t="s">
        <v>1930</v>
      </c>
      <c r="R1649" s="27" t="s">
        <v>1863</v>
      </c>
      <c r="S1649" s="22">
        <v>5</v>
      </c>
      <c r="T1649" s="22" t="s">
        <v>63</v>
      </c>
    </row>
    <row r="1650" spans="14:20" s="22" customFormat="1" ht="15" hidden="1" customHeight="1" x14ac:dyDescent="0.25">
      <c r="N1650" s="22" t="str">
        <f t="shared" si="50"/>
        <v>ubiegam sięWarmińsko-MazurskieIława_PL621</v>
      </c>
      <c r="O1650" s="22" t="s">
        <v>1833</v>
      </c>
      <c r="P1650" s="26" t="str">
        <f t="shared" si="49"/>
        <v>Iława_PL621</v>
      </c>
      <c r="Q1650" s="27" t="s">
        <v>1930</v>
      </c>
      <c r="R1650" s="27" t="s">
        <v>1853</v>
      </c>
      <c r="S1650" s="22">
        <v>5</v>
      </c>
      <c r="T1650" s="22" t="s">
        <v>63</v>
      </c>
    </row>
    <row r="1651" spans="14:20" s="22" customFormat="1" ht="15" hidden="1" customHeight="1" x14ac:dyDescent="0.25">
      <c r="N1651" s="22" t="str">
        <f t="shared" si="50"/>
        <v>ubiegam sięWarmińsko-MazurskieIłowo-Osada_PL621</v>
      </c>
      <c r="O1651" s="22" t="s">
        <v>1833</v>
      </c>
      <c r="P1651" s="26" t="str">
        <f t="shared" ref="P1651:P1714" si="51">R1651&amp;Q1651</f>
        <v>Iłowo-Osada_PL621</v>
      </c>
      <c r="Q1651" s="27" t="s">
        <v>1930</v>
      </c>
      <c r="R1651" s="27" t="s">
        <v>1841</v>
      </c>
      <c r="S1651" s="22">
        <v>5</v>
      </c>
      <c r="T1651" s="22" t="s">
        <v>63</v>
      </c>
    </row>
    <row r="1652" spans="14:20" s="22" customFormat="1" ht="15" hidden="1" customHeight="1" x14ac:dyDescent="0.25">
      <c r="N1652" s="22" t="str">
        <f t="shared" ref="N1652:N1715" si="52">T1652&amp;O1652&amp;P1652</f>
        <v>ubiegam sięWarmińsko-MazurskieJanowiec Kościelny_PL622</v>
      </c>
      <c r="O1652" s="22" t="s">
        <v>1833</v>
      </c>
      <c r="P1652" s="26" t="str">
        <f t="shared" si="51"/>
        <v>Janowiec Kościelny_PL622</v>
      </c>
      <c r="Q1652" s="27" t="s">
        <v>1932</v>
      </c>
      <c r="R1652" s="27" t="s">
        <v>1910</v>
      </c>
      <c r="S1652" s="22">
        <v>5</v>
      </c>
      <c r="T1652" s="22" t="s">
        <v>63</v>
      </c>
    </row>
    <row r="1653" spans="14:20" s="22" customFormat="1" ht="15" hidden="1" customHeight="1" x14ac:dyDescent="0.25">
      <c r="N1653" s="22" t="str">
        <f t="shared" si="52"/>
        <v>ubiegam sięWarmińsko-MazurskieJanowo_PL622</v>
      </c>
      <c r="O1653" s="22" t="s">
        <v>1833</v>
      </c>
      <c r="P1653" s="26" t="str">
        <f t="shared" si="51"/>
        <v>Janowo_PL622</v>
      </c>
      <c r="Q1653" s="27" t="s">
        <v>1932</v>
      </c>
      <c r="R1653" s="27" t="s">
        <v>1911</v>
      </c>
      <c r="S1653" s="22">
        <v>5</v>
      </c>
      <c r="T1653" s="22" t="s">
        <v>63</v>
      </c>
    </row>
    <row r="1654" spans="14:20" s="22" customFormat="1" ht="15" hidden="1" customHeight="1" x14ac:dyDescent="0.25">
      <c r="N1654" s="22" t="str">
        <f t="shared" si="52"/>
        <v>ubiegam sięWarmińsko-MazurskieJedwabno_PL622</v>
      </c>
      <c r="O1654" s="22" t="s">
        <v>1833</v>
      </c>
      <c r="P1654" s="26" t="str">
        <f t="shared" si="51"/>
        <v>Jedwabno_PL622</v>
      </c>
      <c r="Q1654" s="27" t="s">
        <v>1932</v>
      </c>
      <c r="R1654" s="27" t="s">
        <v>1925</v>
      </c>
      <c r="S1654" s="22">
        <v>5</v>
      </c>
      <c r="T1654" s="22" t="s">
        <v>63</v>
      </c>
    </row>
    <row r="1655" spans="14:20" s="22" customFormat="1" ht="15" hidden="1" customHeight="1" x14ac:dyDescent="0.25">
      <c r="N1655" s="22" t="str">
        <f t="shared" si="52"/>
        <v>ubiegam sięWarmińsko-MazurskieJeziorany_PL622</v>
      </c>
      <c r="O1655" s="22" t="s">
        <v>1833</v>
      </c>
      <c r="P1655" s="26" t="str">
        <f t="shared" si="51"/>
        <v>Jeziorany_PL622</v>
      </c>
      <c r="Q1655" s="27" t="s">
        <v>1932</v>
      </c>
      <c r="R1655" s="27" t="s">
        <v>1918</v>
      </c>
      <c r="S1655" s="22">
        <v>5</v>
      </c>
      <c r="T1655" s="22" t="s">
        <v>63</v>
      </c>
    </row>
    <row r="1656" spans="14:20" s="22" customFormat="1" ht="15" hidden="1" customHeight="1" x14ac:dyDescent="0.25">
      <c r="N1656" s="22" t="str">
        <f t="shared" si="52"/>
        <v>ubiegam sięWarmińsko-MazurskieJonkowo_PL622</v>
      </c>
      <c r="O1656" s="22" t="s">
        <v>1833</v>
      </c>
      <c r="P1656" s="26" t="str">
        <f t="shared" si="51"/>
        <v>Jonkowo_PL622</v>
      </c>
      <c r="Q1656" s="27" t="s">
        <v>1932</v>
      </c>
      <c r="R1656" s="27" t="s">
        <v>1919</v>
      </c>
      <c r="S1656" s="22">
        <v>5</v>
      </c>
      <c r="T1656" s="22" t="s">
        <v>63</v>
      </c>
    </row>
    <row r="1657" spans="14:20" s="22" customFormat="1" ht="15" hidden="1" customHeight="1" x14ac:dyDescent="0.25">
      <c r="N1657" s="22" t="str">
        <f t="shared" si="52"/>
        <v>ubiegam sięWarmińsko-MazurskieKalinowo_PL623</v>
      </c>
      <c r="O1657" s="22" t="s">
        <v>1833</v>
      </c>
      <c r="P1657" s="26" t="str">
        <f t="shared" si="51"/>
        <v>Kalinowo_PL623</v>
      </c>
      <c r="Q1657" s="27" t="s">
        <v>1931</v>
      </c>
      <c r="R1657" s="27" t="s">
        <v>1871</v>
      </c>
      <c r="S1657" s="22">
        <v>5</v>
      </c>
      <c r="T1657" s="22" t="s">
        <v>63</v>
      </c>
    </row>
    <row r="1658" spans="14:20" s="22" customFormat="1" ht="15" hidden="1" customHeight="1" x14ac:dyDescent="0.25">
      <c r="N1658" s="22" t="str">
        <f t="shared" si="52"/>
        <v>ubiegam sięWarmińsko-MazurskieKętrzyn_PL622</v>
      </c>
      <c r="O1658" s="22" t="s">
        <v>1833</v>
      </c>
      <c r="P1658" s="26" t="str">
        <f t="shared" si="51"/>
        <v>Kętrzyn_PL622</v>
      </c>
      <c r="Q1658" s="27" t="s">
        <v>1932</v>
      </c>
      <c r="R1658" s="27" t="s">
        <v>1898</v>
      </c>
      <c r="S1658" s="22">
        <v>5</v>
      </c>
      <c r="T1658" s="22" t="s">
        <v>63</v>
      </c>
    </row>
    <row r="1659" spans="14:20" s="22" customFormat="1" ht="15" hidden="1" customHeight="1" x14ac:dyDescent="0.25">
      <c r="N1659" s="22" t="str">
        <f t="shared" si="52"/>
        <v>ubiegam sięWarmińsko-MazurskieKisielice_PL621</v>
      </c>
      <c r="O1659" s="22" t="s">
        <v>1833</v>
      </c>
      <c r="P1659" s="26" t="str">
        <f t="shared" si="51"/>
        <v>Kisielice_PL621</v>
      </c>
      <c r="Q1659" s="27" t="s">
        <v>1930</v>
      </c>
      <c r="R1659" s="27" t="s">
        <v>1854</v>
      </c>
      <c r="S1659" s="22">
        <v>5</v>
      </c>
      <c r="T1659" s="22" t="s">
        <v>63</v>
      </c>
    </row>
    <row r="1660" spans="14:20" s="22" customFormat="1" ht="15" hidden="1" customHeight="1" x14ac:dyDescent="0.25">
      <c r="N1660" s="22" t="str">
        <f t="shared" si="52"/>
        <v>ubiegam sięWarmińsko-MazurskieKiwity_PL622</v>
      </c>
      <c r="O1660" s="22" t="s">
        <v>1833</v>
      </c>
      <c r="P1660" s="26" t="str">
        <f t="shared" si="51"/>
        <v>Kiwity_PL622</v>
      </c>
      <c r="Q1660" s="27" t="s">
        <v>1932</v>
      </c>
      <c r="R1660" s="27" t="s">
        <v>1902</v>
      </c>
      <c r="S1660" s="22">
        <v>5</v>
      </c>
      <c r="T1660" s="22" t="s">
        <v>63</v>
      </c>
    </row>
    <row r="1661" spans="14:20" s="22" customFormat="1" ht="15" hidden="1" customHeight="1" x14ac:dyDescent="0.25">
      <c r="N1661" s="22" t="str">
        <f t="shared" si="52"/>
        <v>ubiegam sięWarmińsko-MazurskieKolno_PL622</v>
      </c>
      <c r="O1661" s="22" t="s">
        <v>1833</v>
      </c>
      <c r="P1661" s="26" t="str">
        <f t="shared" si="51"/>
        <v>Kolno_PL622</v>
      </c>
      <c r="Q1661" s="27" t="s">
        <v>1932</v>
      </c>
      <c r="R1661" s="27" t="s">
        <v>1107</v>
      </c>
      <c r="S1661" s="22">
        <v>5</v>
      </c>
      <c r="T1661" s="22" t="s">
        <v>63</v>
      </c>
    </row>
    <row r="1662" spans="14:20" s="22" customFormat="1" ht="15" hidden="1" customHeight="1" x14ac:dyDescent="0.25">
      <c r="N1662" s="22" t="str">
        <f t="shared" si="52"/>
        <v>ubiegam sięWarmińsko-MazurskieKorsze_PL622</v>
      </c>
      <c r="O1662" s="22" t="s">
        <v>1833</v>
      </c>
      <c r="P1662" s="26" t="str">
        <f t="shared" si="51"/>
        <v>Korsze_PL622</v>
      </c>
      <c r="Q1662" s="27" t="s">
        <v>1932</v>
      </c>
      <c r="R1662" s="27" t="s">
        <v>1899</v>
      </c>
      <c r="S1662" s="22">
        <v>5</v>
      </c>
      <c r="T1662" s="22" t="s">
        <v>63</v>
      </c>
    </row>
    <row r="1663" spans="14:20" s="22" customFormat="1" ht="15" hidden="1" customHeight="1" x14ac:dyDescent="0.25">
      <c r="N1663" s="22" t="str">
        <f t="shared" si="52"/>
        <v>ubiegam sięWarmińsko-MazurskieKowale Oleckie_PL623</v>
      </c>
      <c r="O1663" s="22" t="s">
        <v>1833</v>
      </c>
      <c r="P1663" s="26" t="str">
        <f t="shared" si="51"/>
        <v>Kowale Oleckie_PL623</v>
      </c>
      <c r="Q1663" s="27" t="s">
        <v>1931</v>
      </c>
      <c r="R1663" s="27" t="s">
        <v>1879</v>
      </c>
      <c r="S1663" s="22">
        <v>5</v>
      </c>
      <c r="T1663" s="22" t="s">
        <v>63</v>
      </c>
    </row>
    <row r="1664" spans="14:20" s="22" customFormat="1" ht="15" hidden="1" customHeight="1" x14ac:dyDescent="0.25">
      <c r="N1664" s="22" t="str">
        <f t="shared" si="52"/>
        <v>ubiegam sięWarmińsko-MazurskieKozłowo_PL622</v>
      </c>
      <c r="O1664" s="22" t="s">
        <v>1833</v>
      </c>
      <c r="P1664" s="26" t="str">
        <f t="shared" si="51"/>
        <v>Kozłowo_PL622</v>
      </c>
      <c r="Q1664" s="27" t="s">
        <v>1932</v>
      </c>
      <c r="R1664" s="27" t="s">
        <v>1912</v>
      </c>
      <c r="S1664" s="22">
        <v>5</v>
      </c>
      <c r="T1664" s="22" t="s">
        <v>63</v>
      </c>
    </row>
    <row r="1665" spans="14:20" s="22" customFormat="1" ht="15" hidden="1" customHeight="1" x14ac:dyDescent="0.25">
      <c r="N1665" s="22" t="str">
        <f t="shared" si="52"/>
        <v>ubiegam sięWarmińsko-MazurskieKruklanki_PL623</v>
      </c>
      <c r="O1665" s="22" t="s">
        <v>1833</v>
      </c>
      <c r="P1665" s="26" t="str">
        <f t="shared" si="51"/>
        <v>Kruklanki_PL623</v>
      </c>
      <c r="Q1665" s="27" t="s">
        <v>1931</v>
      </c>
      <c r="R1665" s="27" t="s">
        <v>1875</v>
      </c>
      <c r="S1665" s="22">
        <v>5</v>
      </c>
      <c r="T1665" s="22" t="s">
        <v>63</v>
      </c>
    </row>
    <row r="1666" spans="14:20" s="22" customFormat="1" ht="15" hidden="1" customHeight="1" x14ac:dyDescent="0.25">
      <c r="N1666" s="22" t="str">
        <f t="shared" si="52"/>
        <v>ubiegam sięWarmińsko-MazurskieKurzętnik_PL621</v>
      </c>
      <c r="O1666" s="22" t="s">
        <v>1833</v>
      </c>
      <c r="P1666" s="26" t="str">
        <f t="shared" si="51"/>
        <v>Kurzętnik_PL621</v>
      </c>
      <c r="Q1666" s="27" t="s">
        <v>1930</v>
      </c>
      <c r="R1666" s="27" t="s">
        <v>1860</v>
      </c>
      <c r="S1666" s="22">
        <v>5</v>
      </c>
      <c r="T1666" s="22" t="s">
        <v>63</v>
      </c>
    </row>
    <row r="1667" spans="14:20" s="22" customFormat="1" ht="15" hidden="1" customHeight="1" x14ac:dyDescent="0.25">
      <c r="N1667" s="22" t="str">
        <f t="shared" si="52"/>
        <v>ubiegam sięWarmińsko-MazurskieLelkowo_PL621</v>
      </c>
      <c r="O1667" s="22" t="s">
        <v>1833</v>
      </c>
      <c r="P1667" s="26" t="str">
        <f t="shared" si="51"/>
        <v>Lelkowo_PL621</v>
      </c>
      <c r="Q1667" s="27" t="s">
        <v>1930</v>
      </c>
      <c r="R1667" s="27" t="s">
        <v>1836</v>
      </c>
      <c r="S1667" s="22">
        <v>5</v>
      </c>
      <c r="T1667" s="22" t="s">
        <v>63</v>
      </c>
    </row>
    <row r="1668" spans="14:20" s="22" customFormat="1" ht="15" hidden="1" customHeight="1" x14ac:dyDescent="0.25">
      <c r="N1668" s="22" t="str">
        <f t="shared" si="52"/>
        <v>ubiegam sięWarmińsko-MazurskieLidzbark Warmiński_PL622</v>
      </c>
      <c r="O1668" s="22" t="s">
        <v>1833</v>
      </c>
      <c r="P1668" s="26" t="str">
        <f t="shared" si="51"/>
        <v>Lidzbark Warmiński_PL622</v>
      </c>
      <c r="Q1668" s="27" t="s">
        <v>1932</v>
      </c>
      <c r="R1668" s="27" t="s">
        <v>1903</v>
      </c>
      <c r="S1668" s="22">
        <v>5</v>
      </c>
      <c r="T1668" s="22" t="s">
        <v>63</v>
      </c>
    </row>
    <row r="1669" spans="14:20" s="22" customFormat="1" ht="15" hidden="1" customHeight="1" x14ac:dyDescent="0.25">
      <c r="N1669" s="22" t="str">
        <f t="shared" si="52"/>
        <v>ubiegam sięWarmińsko-MazurskieLidzbark_PL621</v>
      </c>
      <c r="O1669" s="22" t="s">
        <v>1833</v>
      </c>
      <c r="P1669" s="26" t="str">
        <f t="shared" si="51"/>
        <v>Lidzbark_PL621</v>
      </c>
      <c r="Q1669" s="27" t="s">
        <v>1930</v>
      </c>
      <c r="R1669" s="27" t="s">
        <v>1842</v>
      </c>
      <c r="S1669" s="22">
        <v>5</v>
      </c>
      <c r="T1669" s="22" t="s">
        <v>63</v>
      </c>
    </row>
    <row r="1670" spans="14:20" s="22" customFormat="1" ht="15" hidden="1" customHeight="1" x14ac:dyDescent="0.25">
      <c r="N1670" s="22" t="str">
        <f t="shared" si="52"/>
        <v>ubiegam sięWarmińsko-MazurskieLubawa_PL621</v>
      </c>
      <c r="O1670" s="22" t="s">
        <v>1833</v>
      </c>
      <c r="P1670" s="26" t="str">
        <f t="shared" si="51"/>
        <v>Lubawa_PL621</v>
      </c>
      <c r="Q1670" s="27" t="s">
        <v>1930</v>
      </c>
      <c r="R1670" s="27" t="s">
        <v>1855</v>
      </c>
      <c r="S1670" s="22">
        <v>5</v>
      </c>
      <c r="T1670" s="22" t="s">
        <v>63</v>
      </c>
    </row>
    <row r="1671" spans="14:20" s="22" customFormat="1" ht="15" hidden="1" customHeight="1" x14ac:dyDescent="0.25">
      <c r="N1671" s="22" t="str">
        <f t="shared" si="52"/>
        <v>ubiegam sięWarmińsko-MazurskieLubomino_PL622</v>
      </c>
      <c r="O1671" s="22" t="s">
        <v>1833</v>
      </c>
      <c r="P1671" s="26" t="str">
        <f t="shared" si="51"/>
        <v>Lubomino_PL622</v>
      </c>
      <c r="Q1671" s="27" t="s">
        <v>1932</v>
      </c>
      <c r="R1671" s="27" t="s">
        <v>1904</v>
      </c>
      <c r="S1671" s="22">
        <v>5</v>
      </c>
      <c r="T1671" s="22" t="s">
        <v>63</v>
      </c>
    </row>
    <row r="1672" spans="14:20" s="22" customFormat="1" ht="15" hidden="1" customHeight="1" x14ac:dyDescent="0.25">
      <c r="N1672" s="22" t="str">
        <f t="shared" si="52"/>
        <v>ubiegam sięWarmińsko-MazurskieŁukta_PL621</v>
      </c>
      <c r="O1672" s="22" t="s">
        <v>1833</v>
      </c>
      <c r="P1672" s="26" t="str">
        <f t="shared" si="51"/>
        <v>Łukta_PL621</v>
      </c>
      <c r="Q1672" s="27" t="s">
        <v>1930</v>
      </c>
      <c r="R1672" s="27" t="s">
        <v>1864</v>
      </c>
      <c r="S1672" s="22">
        <v>5</v>
      </c>
      <c r="T1672" s="22" t="s">
        <v>63</v>
      </c>
    </row>
    <row r="1673" spans="14:20" s="22" customFormat="1" ht="15" hidden="1" customHeight="1" x14ac:dyDescent="0.25">
      <c r="N1673" s="22" t="str">
        <f t="shared" si="52"/>
        <v>ubiegam sięWarmińsko-MazurskieMałdyty_PL621</v>
      </c>
      <c r="O1673" s="22" t="s">
        <v>1833</v>
      </c>
      <c r="P1673" s="26" t="str">
        <f t="shared" si="51"/>
        <v>Małdyty_PL621</v>
      </c>
      <c r="Q1673" s="27" t="s">
        <v>1930</v>
      </c>
      <c r="R1673" s="27" t="s">
        <v>1865</v>
      </c>
      <c r="S1673" s="22">
        <v>5</v>
      </c>
      <c r="T1673" s="22" t="s">
        <v>63</v>
      </c>
    </row>
    <row r="1674" spans="14:20" s="22" customFormat="1" ht="15" hidden="1" customHeight="1" x14ac:dyDescent="0.25">
      <c r="N1674" s="22" t="str">
        <f t="shared" si="52"/>
        <v>ubiegam sięWarmińsko-MazurskieMarkusy_PL621</v>
      </c>
      <c r="O1674" s="22" t="s">
        <v>1833</v>
      </c>
      <c r="P1674" s="26" t="str">
        <f t="shared" si="51"/>
        <v>Markusy_PL621</v>
      </c>
      <c r="Q1674" s="27" t="s">
        <v>1930</v>
      </c>
      <c r="R1674" s="27" t="s">
        <v>1847</v>
      </c>
      <c r="S1674" s="22">
        <v>5</v>
      </c>
      <c r="T1674" s="22" t="s">
        <v>63</v>
      </c>
    </row>
    <row r="1675" spans="14:20" s="22" customFormat="1" ht="15" hidden="1" customHeight="1" x14ac:dyDescent="0.25">
      <c r="N1675" s="22" t="str">
        <f t="shared" si="52"/>
        <v>ubiegam sięWarmińsko-MazurskieMikołajki_PL622</v>
      </c>
      <c r="O1675" s="22" t="s">
        <v>1833</v>
      </c>
      <c r="P1675" s="26" t="str">
        <f t="shared" si="51"/>
        <v>Mikołajki_PL622</v>
      </c>
      <c r="Q1675" s="27" t="s">
        <v>1932</v>
      </c>
      <c r="R1675" s="27" t="s">
        <v>1906</v>
      </c>
      <c r="S1675" s="22">
        <v>5</v>
      </c>
      <c r="T1675" s="22" t="s">
        <v>63</v>
      </c>
    </row>
    <row r="1676" spans="14:20" s="22" customFormat="1" ht="15" hidden="1" customHeight="1" x14ac:dyDescent="0.25">
      <c r="N1676" s="22" t="str">
        <f t="shared" si="52"/>
        <v>ubiegam sięWarmińsko-MazurskieMilejewo_PL621</v>
      </c>
      <c r="O1676" s="22" t="s">
        <v>1833</v>
      </c>
      <c r="P1676" s="26" t="str">
        <f t="shared" si="51"/>
        <v>Milejewo_PL621</v>
      </c>
      <c r="Q1676" s="27" t="s">
        <v>1930</v>
      </c>
      <c r="R1676" s="27" t="s">
        <v>1848</v>
      </c>
      <c r="S1676" s="22">
        <v>5</v>
      </c>
      <c r="T1676" s="22" t="s">
        <v>63</v>
      </c>
    </row>
    <row r="1677" spans="14:20" s="22" customFormat="1" ht="15" hidden="1" customHeight="1" x14ac:dyDescent="0.25">
      <c r="N1677" s="22" t="str">
        <f t="shared" si="52"/>
        <v>ubiegam sięWarmińsko-MazurskieMiłakowo_PL621</v>
      </c>
      <c r="O1677" s="22" t="s">
        <v>1833</v>
      </c>
      <c r="P1677" s="26" t="str">
        <f t="shared" si="51"/>
        <v>Miłakowo_PL621</v>
      </c>
      <c r="Q1677" s="27" t="s">
        <v>1930</v>
      </c>
      <c r="R1677" s="27" t="s">
        <v>1866</v>
      </c>
      <c r="S1677" s="22">
        <v>5</v>
      </c>
      <c r="T1677" s="22" t="s">
        <v>63</v>
      </c>
    </row>
    <row r="1678" spans="14:20" s="22" customFormat="1" ht="15" hidden="1" customHeight="1" x14ac:dyDescent="0.25">
      <c r="N1678" s="22" t="str">
        <f t="shared" si="52"/>
        <v>ubiegam sięWarmińsko-MazurskieMiłki_PL623</v>
      </c>
      <c r="O1678" s="22" t="s">
        <v>1833</v>
      </c>
      <c r="P1678" s="26" t="str">
        <f t="shared" si="51"/>
        <v>Miłki_PL623</v>
      </c>
      <c r="Q1678" s="27" t="s">
        <v>1931</v>
      </c>
      <c r="R1678" s="27" t="s">
        <v>1876</v>
      </c>
      <c r="S1678" s="22">
        <v>5</v>
      </c>
      <c r="T1678" s="22" t="s">
        <v>63</v>
      </c>
    </row>
    <row r="1679" spans="14:20" s="22" customFormat="1" ht="15" hidden="1" customHeight="1" x14ac:dyDescent="0.25">
      <c r="N1679" s="22" t="str">
        <f t="shared" si="52"/>
        <v>ubiegam sięWarmińsko-MazurskieMiłomłyn_PL621</v>
      </c>
      <c r="O1679" s="22" t="s">
        <v>1833</v>
      </c>
      <c r="P1679" s="26" t="str">
        <f t="shared" si="51"/>
        <v>Miłomłyn_PL621</v>
      </c>
      <c r="Q1679" s="27" t="s">
        <v>1930</v>
      </c>
      <c r="R1679" s="27" t="s">
        <v>1867</v>
      </c>
      <c r="S1679" s="22">
        <v>5</v>
      </c>
      <c r="T1679" s="22" t="s">
        <v>63</v>
      </c>
    </row>
    <row r="1680" spans="14:20" s="22" customFormat="1" ht="15" hidden="1" customHeight="1" x14ac:dyDescent="0.25">
      <c r="N1680" s="22" t="str">
        <f t="shared" si="52"/>
        <v>ubiegam sięWarmińsko-MazurskieMłynary_PL621</v>
      </c>
      <c r="O1680" s="22" t="s">
        <v>1833</v>
      </c>
      <c r="P1680" s="26" t="str">
        <f t="shared" si="51"/>
        <v>Młynary_PL621</v>
      </c>
      <c r="Q1680" s="27" t="s">
        <v>1930</v>
      </c>
      <c r="R1680" s="27" t="s">
        <v>1849</v>
      </c>
      <c r="S1680" s="22">
        <v>5</v>
      </c>
      <c r="T1680" s="22" t="s">
        <v>63</v>
      </c>
    </row>
    <row r="1681" spans="14:20" s="22" customFormat="1" ht="15" hidden="1" customHeight="1" x14ac:dyDescent="0.25">
      <c r="N1681" s="22" t="str">
        <f t="shared" si="52"/>
        <v>ubiegam sięWarmińsko-MazurskieMorąg_PL621</v>
      </c>
      <c r="O1681" s="22" t="s">
        <v>1833</v>
      </c>
      <c r="P1681" s="26" t="str">
        <f t="shared" si="51"/>
        <v>Morąg_PL621</v>
      </c>
      <c r="Q1681" s="27" t="s">
        <v>1930</v>
      </c>
      <c r="R1681" s="27" t="s">
        <v>1868</v>
      </c>
      <c r="S1681" s="22">
        <v>5</v>
      </c>
      <c r="T1681" s="22" t="s">
        <v>63</v>
      </c>
    </row>
    <row r="1682" spans="14:20" s="22" customFormat="1" ht="15" hidden="1" customHeight="1" x14ac:dyDescent="0.25">
      <c r="N1682" s="22" t="str">
        <f t="shared" si="52"/>
        <v>ubiegam sięWarmińsko-MazurskieMrągowo_PL622</v>
      </c>
      <c r="O1682" s="22" t="s">
        <v>1833</v>
      </c>
      <c r="P1682" s="26" t="str">
        <f t="shared" si="51"/>
        <v>Mrągowo_PL622</v>
      </c>
      <c r="Q1682" s="27" t="s">
        <v>1932</v>
      </c>
      <c r="R1682" s="27" t="s">
        <v>1907</v>
      </c>
      <c r="S1682" s="22">
        <v>5</v>
      </c>
      <c r="T1682" s="22" t="s">
        <v>63</v>
      </c>
    </row>
    <row r="1683" spans="14:20" s="22" customFormat="1" ht="15" hidden="1" customHeight="1" x14ac:dyDescent="0.25">
      <c r="N1683" s="22" t="str">
        <f t="shared" si="52"/>
        <v>ubiegam sięWarmińsko-MazurskieNidzica_PL622</v>
      </c>
      <c r="O1683" s="22" t="s">
        <v>1833</v>
      </c>
      <c r="P1683" s="26" t="str">
        <f t="shared" si="51"/>
        <v>Nidzica_PL622</v>
      </c>
      <c r="Q1683" s="27" t="s">
        <v>1932</v>
      </c>
      <c r="R1683" s="27" t="s">
        <v>1913</v>
      </c>
      <c r="S1683" s="22">
        <v>5</v>
      </c>
      <c r="T1683" s="22" t="s">
        <v>63</v>
      </c>
    </row>
    <row r="1684" spans="14:20" s="22" customFormat="1" ht="15" hidden="1" customHeight="1" x14ac:dyDescent="0.25">
      <c r="N1684" s="22" t="str">
        <f t="shared" si="52"/>
        <v>ubiegam sięWarmińsko-MazurskieNowe Miasto Lubawskie_PL621</v>
      </c>
      <c r="O1684" s="22" t="s">
        <v>1833</v>
      </c>
      <c r="P1684" s="26" t="str">
        <f t="shared" si="51"/>
        <v>Nowe Miasto Lubawskie_PL621</v>
      </c>
      <c r="Q1684" s="27" t="s">
        <v>1930</v>
      </c>
      <c r="R1684" s="27" t="s">
        <v>1861</v>
      </c>
      <c r="S1684" s="22">
        <v>5</v>
      </c>
      <c r="T1684" s="22" t="s">
        <v>63</v>
      </c>
    </row>
    <row r="1685" spans="14:20" s="22" customFormat="1" ht="15" hidden="1" customHeight="1" x14ac:dyDescent="0.25">
      <c r="N1685" s="22" t="str">
        <f t="shared" si="52"/>
        <v>ubiegam sięWarmińsko-MazurskieOlecko_PL623</v>
      </c>
      <c r="O1685" s="22" t="s">
        <v>1833</v>
      </c>
      <c r="P1685" s="26" t="str">
        <f t="shared" si="51"/>
        <v>Olecko_PL623</v>
      </c>
      <c r="Q1685" s="27" t="s">
        <v>1931</v>
      </c>
      <c r="R1685" s="27" t="s">
        <v>1880</v>
      </c>
      <c r="S1685" s="22">
        <v>5</v>
      </c>
      <c r="T1685" s="22" t="s">
        <v>63</v>
      </c>
    </row>
    <row r="1686" spans="14:20" s="22" customFormat="1" ht="15" hidden="1" customHeight="1" x14ac:dyDescent="0.25">
      <c r="N1686" s="22" t="str">
        <f t="shared" si="52"/>
        <v>ubiegam sięWarmińsko-MazurskieOlsztynek_PL622</v>
      </c>
      <c r="O1686" s="22" t="s">
        <v>1833</v>
      </c>
      <c r="P1686" s="26" t="str">
        <f t="shared" si="51"/>
        <v>Olsztynek_PL622</v>
      </c>
      <c r="Q1686" s="27" t="s">
        <v>1932</v>
      </c>
      <c r="R1686" s="27" t="s">
        <v>1920</v>
      </c>
      <c r="S1686" s="22">
        <v>5</v>
      </c>
      <c r="T1686" s="22" t="s">
        <v>63</v>
      </c>
    </row>
    <row r="1687" spans="14:20" s="22" customFormat="1" ht="15" hidden="1" customHeight="1" x14ac:dyDescent="0.25">
      <c r="N1687" s="22" t="str">
        <f t="shared" si="52"/>
        <v>ubiegam sięWarmińsko-MazurskieOrneta_PL622</v>
      </c>
      <c r="O1687" s="22" t="s">
        <v>1833</v>
      </c>
      <c r="P1687" s="26" t="str">
        <f t="shared" si="51"/>
        <v>Orneta_PL622</v>
      </c>
      <c r="Q1687" s="27" t="s">
        <v>1932</v>
      </c>
      <c r="R1687" s="27" t="s">
        <v>1905</v>
      </c>
      <c r="S1687" s="22">
        <v>5</v>
      </c>
      <c r="T1687" s="22" t="s">
        <v>63</v>
      </c>
    </row>
    <row r="1688" spans="14:20" s="22" customFormat="1" ht="15" hidden="1" customHeight="1" x14ac:dyDescent="0.25">
      <c r="N1688" s="22" t="str">
        <f t="shared" si="52"/>
        <v>ubiegam sięWarmińsko-MazurskieOrzysz_PL623</v>
      </c>
      <c r="O1688" s="22" t="s">
        <v>1833</v>
      </c>
      <c r="P1688" s="26" t="str">
        <f t="shared" si="51"/>
        <v>Orzysz_PL623</v>
      </c>
      <c r="Q1688" s="27" t="s">
        <v>1931</v>
      </c>
      <c r="R1688" s="27" t="s">
        <v>1884</v>
      </c>
      <c r="S1688" s="22">
        <v>5</v>
      </c>
      <c r="T1688" s="22" t="s">
        <v>63</v>
      </c>
    </row>
    <row r="1689" spans="14:20" s="22" customFormat="1" ht="15" hidden="1" customHeight="1" x14ac:dyDescent="0.25">
      <c r="N1689" s="22" t="str">
        <f t="shared" si="52"/>
        <v>ubiegam sięWarmińsko-MazurskieOstróda_PL621</v>
      </c>
      <c r="O1689" s="22" t="s">
        <v>1833</v>
      </c>
      <c r="P1689" s="26" t="str">
        <f t="shared" si="51"/>
        <v>Ostróda_PL621</v>
      </c>
      <c r="Q1689" s="27" t="s">
        <v>1930</v>
      </c>
      <c r="R1689" s="27" t="s">
        <v>1869</v>
      </c>
      <c r="S1689" s="22">
        <v>5</v>
      </c>
      <c r="T1689" s="22" t="s">
        <v>63</v>
      </c>
    </row>
    <row r="1690" spans="14:20" s="22" customFormat="1" ht="15" hidden="1" customHeight="1" x14ac:dyDescent="0.25">
      <c r="N1690" s="22" t="str">
        <f t="shared" si="52"/>
        <v>ubiegam sięWarmińsko-MazurskiePasłęk_PL621</v>
      </c>
      <c r="O1690" s="22" t="s">
        <v>1833</v>
      </c>
      <c r="P1690" s="26" t="str">
        <f t="shared" si="51"/>
        <v>Pasłęk_PL621</v>
      </c>
      <c r="Q1690" s="27" t="s">
        <v>1930</v>
      </c>
      <c r="R1690" s="27" t="s">
        <v>1850</v>
      </c>
      <c r="S1690" s="22">
        <v>5</v>
      </c>
      <c r="T1690" s="22" t="s">
        <v>63</v>
      </c>
    </row>
    <row r="1691" spans="14:20" s="22" customFormat="1" ht="15" hidden="1" customHeight="1" x14ac:dyDescent="0.25">
      <c r="N1691" s="22" t="str">
        <f t="shared" si="52"/>
        <v>ubiegam sięWarmińsko-MazurskiePasym_PL622</v>
      </c>
      <c r="O1691" s="22" t="s">
        <v>1833</v>
      </c>
      <c r="P1691" s="26" t="str">
        <f t="shared" si="51"/>
        <v>Pasym_PL622</v>
      </c>
      <c r="Q1691" s="27" t="s">
        <v>1932</v>
      </c>
      <c r="R1691" s="27" t="s">
        <v>1926</v>
      </c>
      <c r="S1691" s="22">
        <v>5</v>
      </c>
      <c r="T1691" s="22" t="s">
        <v>63</v>
      </c>
    </row>
    <row r="1692" spans="14:20" s="22" customFormat="1" ht="15" hidden="1" customHeight="1" x14ac:dyDescent="0.25">
      <c r="N1692" s="22" t="str">
        <f t="shared" si="52"/>
        <v>ubiegam sięWarmińsko-MazurskiePiecki_PL622</v>
      </c>
      <c r="O1692" s="22" t="s">
        <v>1833</v>
      </c>
      <c r="P1692" s="26" t="str">
        <f t="shared" si="51"/>
        <v>Piecki_PL622</v>
      </c>
      <c r="Q1692" s="27" t="s">
        <v>1932</v>
      </c>
      <c r="R1692" s="27" t="s">
        <v>1908</v>
      </c>
      <c r="S1692" s="22">
        <v>5</v>
      </c>
      <c r="T1692" s="22" t="s">
        <v>63</v>
      </c>
    </row>
    <row r="1693" spans="14:20" s="22" customFormat="1" ht="15" hidden="1" customHeight="1" x14ac:dyDescent="0.25">
      <c r="N1693" s="22" t="str">
        <f t="shared" si="52"/>
        <v>ubiegam sięWarmińsko-MazurskiePieniężno_PL621</v>
      </c>
      <c r="O1693" s="22" t="s">
        <v>1833</v>
      </c>
      <c r="P1693" s="26" t="str">
        <f t="shared" si="51"/>
        <v>Pieniężno_PL621</v>
      </c>
      <c r="Q1693" s="27" t="s">
        <v>1930</v>
      </c>
      <c r="R1693" s="27" t="s">
        <v>1837</v>
      </c>
      <c r="S1693" s="22">
        <v>5</v>
      </c>
      <c r="T1693" s="22" t="s">
        <v>63</v>
      </c>
    </row>
    <row r="1694" spans="14:20" s="22" customFormat="1" ht="15" hidden="1" customHeight="1" x14ac:dyDescent="0.25">
      <c r="N1694" s="22" t="str">
        <f t="shared" si="52"/>
        <v>ubiegam sięWarmińsko-MazurskiePisz_PL623</v>
      </c>
      <c r="O1694" s="22" t="s">
        <v>1833</v>
      </c>
      <c r="P1694" s="26" t="str">
        <f t="shared" si="51"/>
        <v>Pisz_PL623</v>
      </c>
      <c r="Q1694" s="27" t="s">
        <v>1931</v>
      </c>
      <c r="R1694" s="27" t="s">
        <v>1885</v>
      </c>
      <c r="S1694" s="22">
        <v>5</v>
      </c>
      <c r="T1694" s="22" t="s">
        <v>63</v>
      </c>
    </row>
    <row r="1695" spans="14:20" s="22" customFormat="1" ht="15" hidden="1" customHeight="1" x14ac:dyDescent="0.25">
      <c r="N1695" s="22" t="str">
        <f t="shared" si="52"/>
        <v>ubiegam sięWarmińsko-MazurskiePłoskinia_PL621</v>
      </c>
      <c r="O1695" s="22" t="s">
        <v>1833</v>
      </c>
      <c r="P1695" s="26" t="str">
        <f t="shared" si="51"/>
        <v>Płoskinia_PL621</v>
      </c>
      <c r="Q1695" s="27" t="s">
        <v>1930</v>
      </c>
      <c r="R1695" s="27" t="s">
        <v>1838</v>
      </c>
      <c r="S1695" s="22">
        <v>5</v>
      </c>
      <c r="T1695" s="22" t="s">
        <v>63</v>
      </c>
    </row>
    <row r="1696" spans="14:20" s="22" customFormat="1" ht="15" hidden="1" customHeight="1" x14ac:dyDescent="0.25">
      <c r="N1696" s="22" t="str">
        <f t="shared" si="52"/>
        <v>ubiegam sięWarmińsko-MazurskiePłośnica_PL621</v>
      </c>
      <c r="O1696" s="22" t="s">
        <v>1833</v>
      </c>
      <c r="P1696" s="26" t="str">
        <f t="shared" si="51"/>
        <v>Płośnica_PL621</v>
      </c>
      <c r="Q1696" s="27" t="s">
        <v>1930</v>
      </c>
      <c r="R1696" s="27" t="s">
        <v>1843</v>
      </c>
      <c r="S1696" s="22">
        <v>5</v>
      </c>
      <c r="T1696" s="22" t="s">
        <v>63</v>
      </c>
    </row>
    <row r="1697" spans="14:20" s="22" customFormat="1" ht="15" hidden="1" customHeight="1" x14ac:dyDescent="0.25">
      <c r="N1697" s="22" t="str">
        <f t="shared" si="52"/>
        <v>ubiegam sięWarmińsko-MazurskiePozezdrze_PL623</v>
      </c>
      <c r="O1697" s="22" t="s">
        <v>1833</v>
      </c>
      <c r="P1697" s="26" t="str">
        <f t="shared" si="51"/>
        <v>Pozezdrze_PL623</v>
      </c>
      <c r="Q1697" s="27" t="s">
        <v>1931</v>
      </c>
      <c r="R1697" s="27" t="s">
        <v>1891</v>
      </c>
      <c r="S1697" s="22">
        <v>5</v>
      </c>
      <c r="T1697" s="22" t="s">
        <v>63</v>
      </c>
    </row>
    <row r="1698" spans="14:20" s="22" customFormat="1" ht="15" hidden="1" customHeight="1" x14ac:dyDescent="0.25">
      <c r="N1698" s="22" t="str">
        <f t="shared" si="52"/>
        <v>ubiegam sięWarmińsko-MazurskieProstki_PL623</v>
      </c>
      <c r="O1698" s="22" t="s">
        <v>1833</v>
      </c>
      <c r="P1698" s="26" t="str">
        <f t="shared" si="51"/>
        <v>Prostki_PL623</v>
      </c>
      <c r="Q1698" s="27" t="s">
        <v>1931</v>
      </c>
      <c r="R1698" s="27" t="s">
        <v>1872</v>
      </c>
      <c r="S1698" s="22">
        <v>5</v>
      </c>
      <c r="T1698" s="22" t="s">
        <v>63</v>
      </c>
    </row>
    <row r="1699" spans="14:20" s="22" customFormat="1" ht="15" hidden="1" customHeight="1" x14ac:dyDescent="0.25">
      <c r="N1699" s="22" t="str">
        <f t="shared" si="52"/>
        <v>ubiegam sięWarmińsko-MazurskiePurda_PL622</v>
      </c>
      <c r="O1699" s="22" t="s">
        <v>1833</v>
      </c>
      <c r="P1699" s="26" t="str">
        <f t="shared" si="51"/>
        <v>Purda_PL622</v>
      </c>
      <c r="Q1699" s="27" t="s">
        <v>1932</v>
      </c>
      <c r="R1699" s="27" t="s">
        <v>1921</v>
      </c>
      <c r="S1699" s="22">
        <v>5</v>
      </c>
      <c r="T1699" s="22" t="s">
        <v>63</v>
      </c>
    </row>
    <row r="1700" spans="14:20" s="22" customFormat="1" ht="15" hidden="1" customHeight="1" x14ac:dyDescent="0.25">
      <c r="N1700" s="22" t="str">
        <f t="shared" si="52"/>
        <v>ubiegam sięWarmińsko-MazurskieReszel_PL622</v>
      </c>
      <c r="O1700" s="22" t="s">
        <v>1833</v>
      </c>
      <c r="P1700" s="26" t="str">
        <f t="shared" si="51"/>
        <v>Reszel_PL622</v>
      </c>
      <c r="Q1700" s="27" t="s">
        <v>1932</v>
      </c>
      <c r="R1700" s="27" t="s">
        <v>1900</v>
      </c>
      <c r="S1700" s="22">
        <v>5</v>
      </c>
      <c r="T1700" s="22" t="s">
        <v>63</v>
      </c>
    </row>
    <row r="1701" spans="14:20" s="22" customFormat="1" ht="15" hidden="1" customHeight="1" x14ac:dyDescent="0.25">
      <c r="N1701" s="22" t="str">
        <f t="shared" si="52"/>
        <v>ubiegam sięWarmińsko-MazurskieRozogi_PL622</v>
      </c>
      <c r="O1701" s="22" t="s">
        <v>1833</v>
      </c>
      <c r="P1701" s="26" t="str">
        <f t="shared" si="51"/>
        <v>Rozogi_PL622</v>
      </c>
      <c r="Q1701" s="27" t="s">
        <v>1932</v>
      </c>
      <c r="R1701" s="27" t="s">
        <v>1927</v>
      </c>
      <c r="S1701" s="22">
        <v>5</v>
      </c>
      <c r="T1701" s="22" t="s">
        <v>63</v>
      </c>
    </row>
    <row r="1702" spans="14:20" s="22" customFormat="1" ht="15" hidden="1" customHeight="1" x14ac:dyDescent="0.25">
      <c r="N1702" s="22" t="str">
        <f t="shared" si="52"/>
        <v>ubiegam sięWarmińsko-MazurskieRuciane-Nida_PL623</v>
      </c>
      <c r="O1702" s="22" t="s">
        <v>1833</v>
      </c>
      <c r="P1702" s="26" t="str">
        <f t="shared" si="51"/>
        <v>Ruciane-Nida_PL623</v>
      </c>
      <c r="Q1702" s="27" t="s">
        <v>1931</v>
      </c>
      <c r="R1702" s="27" t="s">
        <v>1886</v>
      </c>
      <c r="S1702" s="22">
        <v>5</v>
      </c>
      <c r="T1702" s="22" t="s">
        <v>63</v>
      </c>
    </row>
    <row r="1703" spans="14:20" s="22" customFormat="1" ht="15" hidden="1" customHeight="1" x14ac:dyDescent="0.25">
      <c r="N1703" s="22" t="str">
        <f t="shared" si="52"/>
        <v>ubiegam sięWarmińsko-MazurskieRybno_PL621</v>
      </c>
      <c r="O1703" s="22" t="s">
        <v>1833</v>
      </c>
      <c r="P1703" s="26" t="str">
        <f t="shared" si="51"/>
        <v>Rybno_PL621</v>
      </c>
      <c r="Q1703" s="27" t="s">
        <v>1930</v>
      </c>
      <c r="R1703" s="27" t="s">
        <v>466</v>
      </c>
      <c r="S1703" s="22">
        <v>5</v>
      </c>
      <c r="T1703" s="22" t="s">
        <v>63</v>
      </c>
    </row>
    <row r="1704" spans="14:20" s="22" customFormat="1" ht="15" hidden="1" customHeight="1" x14ac:dyDescent="0.25">
      <c r="N1704" s="22" t="str">
        <f t="shared" si="52"/>
        <v>ubiegam sięWarmińsko-MazurskieRychliki_PL621</v>
      </c>
      <c r="O1704" s="22" t="s">
        <v>1833</v>
      </c>
      <c r="P1704" s="26" t="str">
        <f t="shared" si="51"/>
        <v>Rychliki_PL621</v>
      </c>
      <c r="Q1704" s="27" t="s">
        <v>1930</v>
      </c>
      <c r="R1704" s="27" t="s">
        <v>1851</v>
      </c>
      <c r="S1704" s="22">
        <v>5</v>
      </c>
      <c r="T1704" s="22" t="s">
        <v>63</v>
      </c>
    </row>
    <row r="1705" spans="14:20" s="22" customFormat="1" ht="15" hidden="1" customHeight="1" x14ac:dyDescent="0.25">
      <c r="N1705" s="22" t="str">
        <f t="shared" si="52"/>
        <v>ubiegam sięWarmińsko-MazurskieRyn_PL623</v>
      </c>
      <c r="O1705" s="22" t="s">
        <v>1833</v>
      </c>
      <c r="P1705" s="26" t="str">
        <f t="shared" si="51"/>
        <v>Ryn_PL623</v>
      </c>
      <c r="Q1705" s="27" t="s">
        <v>1931</v>
      </c>
      <c r="R1705" s="27" t="s">
        <v>1877</v>
      </c>
      <c r="S1705" s="22">
        <v>5</v>
      </c>
      <c r="T1705" s="22" t="s">
        <v>63</v>
      </c>
    </row>
    <row r="1706" spans="14:20" s="22" customFormat="1" ht="15" hidden="1" customHeight="1" x14ac:dyDescent="0.25">
      <c r="N1706" s="22" t="str">
        <f t="shared" si="52"/>
        <v>ubiegam sięWarmińsko-MazurskieSępopol_PL622</v>
      </c>
      <c r="O1706" s="22" t="s">
        <v>1833</v>
      </c>
      <c r="P1706" s="26" t="str">
        <f t="shared" si="51"/>
        <v>Sępopol_PL622</v>
      </c>
      <c r="Q1706" s="27" t="s">
        <v>1932</v>
      </c>
      <c r="R1706" s="27" t="s">
        <v>1896</v>
      </c>
      <c r="S1706" s="22">
        <v>5</v>
      </c>
      <c r="T1706" s="22" t="s">
        <v>63</v>
      </c>
    </row>
    <row r="1707" spans="14:20" s="22" customFormat="1" ht="15" hidden="1" customHeight="1" x14ac:dyDescent="0.25">
      <c r="N1707" s="22" t="str">
        <f t="shared" si="52"/>
        <v>ubiegam sięWarmińsko-MazurskieSorkwity_PL622</v>
      </c>
      <c r="O1707" s="22" t="s">
        <v>1833</v>
      </c>
      <c r="P1707" s="26" t="str">
        <f t="shared" si="51"/>
        <v>Sorkwity_PL622</v>
      </c>
      <c r="Q1707" s="27" t="s">
        <v>1932</v>
      </c>
      <c r="R1707" s="27" t="s">
        <v>1909</v>
      </c>
      <c r="S1707" s="22">
        <v>5</v>
      </c>
      <c r="T1707" s="22" t="s">
        <v>63</v>
      </c>
    </row>
    <row r="1708" spans="14:20" s="22" customFormat="1" ht="15" hidden="1" customHeight="1" x14ac:dyDescent="0.25">
      <c r="N1708" s="22" t="str">
        <f t="shared" si="52"/>
        <v>ubiegam sięWarmińsko-MazurskieSrokowo_PL622</v>
      </c>
      <c r="O1708" s="22" t="s">
        <v>1833</v>
      </c>
      <c r="P1708" s="26" t="str">
        <f t="shared" si="51"/>
        <v>Srokowo_PL622</v>
      </c>
      <c r="Q1708" s="27" t="s">
        <v>1932</v>
      </c>
      <c r="R1708" s="27" t="s">
        <v>1901</v>
      </c>
      <c r="S1708" s="22">
        <v>5</v>
      </c>
      <c r="T1708" s="22" t="s">
        <v>63</v>
      </c>
    </row>
    <row r="1709" spans="14:20" s="22" customFormat="1" ht="15" hidden="1" customHeight="1" x14ac:dyDescent="0.25">
      <c r="N1709" s="22" t="str">
        <f t="shared" si="52"/>
        <v>ubiegam sięWarmińsko-MazurskieStare Juchy_PL623</v>
      </c>
      <c r="O1709" s="22" t="s">
        <v>1833</v>
      </c>
      <c r="P1709" s="26" t="str">
        <f t="shared" si="51"/>
        <v>Stare Juchy_PL623</v>
      </c>
      <c r="Q1709" s="27" t="s">
        <v>1931</v>
      </c>
      <c r="R1709" s="27" t="s">
        <v>1873</v>
      </c>
      <c r="S1709" s="22">
        <v>5</v>
      </c>
      <c r="T1709" s="22" t="s">
        <v>63</v>
      </c>
    </row>
    <row r="1710" spans="14:20" s="22" customFormat="1" ht="15" hidden="1" customHeight="1" x14ac:dyDescent="0.25">
      <c r="N1710" s="22" t="str">
        <f t="shared" si="52"/>
        <v>ubiegam sięWarmińsko-MazurskieStawiguda_PL622</v>
      </c>
      <c r="O1710" s="22" t="s">
        <v>1833</v>
      </c>
      <c r="P1710" s="26" t="str">
        <f t="shared" si="51"/>
        <v>Stawiguda_PL622</v>
      </c>
      <c r="Q1710" s="27" t="s">
        <v>1932</v>
      </c>
      <c r="R1710" s="27" t="s">
        <v>1922</v>
      </c>
      <c r="S1710" s="22">
        <v>5</v>
      </c>
      <c r="T1710" s="22" t="s">
        <v>63</v>
      </c>
    </row>
    <row r="1711" spans="14:20" s="22" customFormat="1" ht="15" hidden="1" customHeight="1" x14ac:dyDescent="0.25">
      <c r="N1711" s="22" t="str">
        <f t="shared" si="52"/>
        <v>ubiegam sięWarmińsko-MazurskieSusz_PL621</v>
      </c>
      <c r="O1711" s="22" t="s">
        <v>1833</v>
      </c>
      <c r="P1711" s="26" t="str">
        <f t="shared" si="51"/>
        <v>Susz_PL621</v>
      </c>
      <c r="Q1711" s="27" t="s">
        <v>1930</v>
      </c>
      <c r="R1711" s="27" t="s">
        <v>1856</v>
      </c>
      <c r="S1711" s="22">
        <v>5</v>
      </c>
      <c r="T1711" s="22" t="s">
        <v>63</v>
      </c>
    </row>
    <row r="1712" spans="14:20" s="22" customFormat="1" ht="15" hidden="1" customHeight="1" x14ac:dyDescent="0.25">
      <c r="N1712" s="22" t="str">
        <f t="shared" si="52"/>
        <v>ubiegam sięWarmińsko-MazurskieSzczytno_PL622</v>
      </c>
      <c r="O1712" s="22" t="s">
        <v>1833</v>
      </c>
      <c r="P1712" s="26" t="str">
        <f t="shared" si="51"/>
        <v>Szczytno_PL622</v>
      </c>
      <c r="Q1712" s="27" t="s">
        <v>1932</v>
      </c>
      <c r="R1712" s="27" t="s">
        <v>1928</v>
      </c>
      <c r="S1712" s="22">
        <v>5</v>
      </c>
      <c r="T1712" s="22" t="s">
        <v>63</v>
      </c>
    </row>
    <row r="1713" spans="14:20" s="22" customFormat="1" ht="15" hidden="1" customHeight="1" x14ac:dyDescent="0.25">
      <c r="N1713" s="22" t="str">
        <f t="shared" si="52"/>
        <v>ubiegam sięWarmińsko-MazurskieŚwiątki_PL622</v>
      </c>
      <c r="O1713" s="22" t="s">
        <v>1833</v>
      </c>
      <c r="P1713" s="26" t="str">
        <f t="shared" si="51"/>
        <v>Świątki_PL622</v>
      </c>
      <c r="Q1713" s="27" t="s">
        <v>1932</v>
      </c>
      <c r="R1713" s="27" t="s">
        <v>1923</v>
      </c>
      <c r="S1713" s="22">
        <v>5</v>
      </c>
      <c r="T1713" s="22" t="s">
        <v>63</v>
      </c>
    </row>
    <row r="1714" spans="14:20" s="22" customFormat="1" ht="15" hidden="1" customHeight="1" x14ac:dyDescent="0.25">
      <c r="N1714" s="22" t="str">
        <f t="shared" si="52"/>
        <v>ubiegam sięWarmińsko-MazurskieŚwiętajno_PL622</v>
      </c>
      <c r="O1714" s="22" t="s">
        <v>1833</v>
      </c>
      <c r="P1714" s="26" t="str">
        <f t="shared" si="51"/>
        <v>Świętajno_PL622</v>
      </c>
      <c r="Q1714" s="27" t="s">
        <v>1932</v>
      </c>
      <c r="R1714" s="27" t="s">
        <v>1881</v>
      </c>
      <c r="S1714" s="22">
        <v>5</v>
      </c>
      <c r="T1714" s="22" t="s">
        <v>63</v>
      </c>
    </row>
    <row r="1715" spans="14:20" s="22" customFormat="1" ht="15" hidden="1" customHeight="1" x14ac:dyDescent="0.25">
      <c r="N1715" s="22" t="str">
        <f t="shared" si="52"/>
        <v>ubiegam sięWarmińsko-MazurskieŚwiętajno_PL623</v>
      </c>
      <c r="O1715" s="22" t="s">
        <v>1833</v>
      </c>
      <c r="P1715" s="26" t="str">
        <f t="shared" ref="P1715:P1778" si="53">R1715&amp;Q1715</f>
        <v>Świętajno_PL623</v>
      </c>
      <c r="Q1715" s="27" t="s">
        <v>1931</v>
      </c>
      <c r="R1715" s="27" t="s">
        <v>1881</v>
      </c>
      <c r="S1715" s="22">
        <v>5</v>
      </c>
      <c r="T1715" s="22" t="s">
        <v>63</v>
      </c>
    </row>
    <row r="1716" spans="14:20" s="22" customFormat="1" ht="15" hidden="1" customHeight="1" x14ac:dyDescent="0.25">
      <c r="N1716" s="22" t="str">
        <f t="shared" ref="N1716:N1779" si="54">T1716&amp;O1716&amp;P1716</f>
        <v>ubiegam sięWarmińsko-MazurskieTolkmicko_PL621</v>
      </c>
      <c r="O1716" s="22" t="s">
        <v>1833</v>
      </c>
      <c r="P1716" s="26" t="str">
        <f t="shared" si="53"/>
        <v>Tolkmicko_PL621</v>
      </c>
      <c r="Q1716" s="27" t="s">
        <v>1930</v>
      </c>
      <c r="R1716" s="27" t="s">
        <v>1852</v>
      </c>
      <c r="S1716" s="22">
        <v>5</v>
      </c>
      <c r="T1716" s="22" t="s">
        <v>63</v>
      </c>
    </row>
    <row r="1717" spans="14:20" s="22" customFormat="1" ht="15" hidden="1" customHeight="1" x14ac:dyDescent="0.25">
      <c r="N1717" s="22" t="str">
        <f t="shared" si="54"/>
        <v>ubiegam sięWarmińsko-MazurskieWęgorzewo_PL623</v>
      </c>
      <c r="O1717" s="22" t="s">
        <v>1833</v>
      </c>
      <c r="P1717" s="26" t="str">
        <f t="shared" si="53"/>
        <v>Węgorzewo_PL623</v>
      </c>
      <c r="Q1717" s="27" t="s">
        <v>1931</v>
      </c>
      <c r="R1717" s="27" t="s">
        <v>1892</v>
      </c>
      <c r="S1717" s="22">
        <v>5</v>
      </c>
      <c r="T1717" s="22" t="s">
        <v>63</v>
      </c>
    </row>
    <row r="1718" spans="14:20" s="22" customFormat="1" ht="15" hidden="1" customHeight="1" x14ac:dyDescent="0.25">
      <c r="N1718" s="22" t="str">
        <f t="shared" si="54"/>
        <v>ubiegam sięWarmińsko-MazurskieWielbark_PL622</v>
      </c>
      <c r="O1718" s="22" t="s">
        <v>1833</v>
      </c>
      <c r="P1718" s="26" t="str">
        <f t="shared" si="53"/>
        <v>Wielbark_PL622</v>
      </c>
      <c r="Q1718" s="27" t="s">
        <v>1932</v>
      </c>
      <c r="R1718" s="27" t="s">
        <v>1929</v>
      </c>
      <c r="S1718" s="22">
        <v>5</v>
      </c>
      <c r="T1718" s="22" t="s">
        <v>63</v>
      </c>
    </row>
    <row r="1719" spans="14:20" s="22" customFormat="1" ht="15" hidden="1" customHeight="1" x14ac:dyDescent="0.25">
      <c r="N1719" s="22" t="str">
        <f t="shared" si="54"/>
        <v>ubiegam sięWarmińsko-MazurskieWieliczki_PL623</v>
      </c>
      <c r="O1719" s="22" t="s">
        <v>1833</v>
      </c>
      <c r="P1719" s="26" t="str">
        <f t="shared" si="53"/>
        <v>Wieliczki_PL623</v>
      </c>
      <c r="Q1719" s="27" t="s">
        <v>1931</v>
      </c>
      <c r="R1719" s="27" t="s">
        <v>1882</v>
      </c>
      <c r="S1719" s="22">
        <v>5</v>
      </c>
      <c r="T1719" s="22" t="s">
        <v>63</v>
      </c>
    </row>
    <row r="1720" spans="14:20" s="22" customFormat="1" ht="15" hidden="1" customHeight="1" x14ac:dyDescent="0.25">
      <c r="N1720" s="22" t="str">
        <f t="shared" si="54"/>
        <v>ubiegam sięWarmińsko-MazurskieWilczęta_PL621</v>
      </c>
      <c r="O1720" s="22" t="s">
        <v>1833</v>
      </c>
      <c r="P1720" s="26" t="str">
        <f t="shared" si="53"/>
        <v>Wilczęta_PL621</v>
      </c>
      <c r="Q1720" s="27" t="s">
        <v>1930</v>
      </c>
      <c r="R1720" s="27" t="s">
        <v>1839</v>
      </c>
      <c r="S1720" s="22">
        <v>5</v>
      </c>
      <c r="T1720" s="22" t="s">
        <v>63</v>
      </c>
    </row>
    <row r="1721" spans="14:20" s="22" customFormat="1" ht="15" hidden="1" customHeight="1" x14ac:dyDescent="0.25">
      <c r="N1721" s="22" t="str">
        <f t="shared" si="54"/>
        <v>ubiegam sięWarmińsko-MazurskieWydminy_PL623</v>
      </c>
      <c r="O1721" s="22" t="s">
        <v>1833</v>
      </c>
      <c r="P1721" s="26" t="str">
        <f t="shared" si="53"/>
        <v>Wydminy_PL623</v>
      </c>
      <c r="Q1721" s="27" t="s">
        <v>1931</v>
      </c>
      <c r="R1721" s="27" t="s">
        <v>1878</v>
      </c>
      <c r="S1721" s="22">
        <v>5</v>
      </c>
      <c r="T1721" s="22" t="s">
        <v>63</v>
      </c>
    </row>
    <row r="1722" spans="14:20" s="22" customFormat="1" ht="15" hidden="1" customHeight="1" x14ac:dyDescent="0.25">
      <c r="N1722" s="22" t="str">
        <f t="shared" si="54"/>
        <v>ubiegam sięWarmińsko-MazurskieZalewo_PL621</v>
      </c>
      <c r="O1722" s="22" t="s">
        <v>1833</v>
      </c>
      <c r="P1722" s="26" t="str">
        <f t="shared" si="53"/>
        <v>Zalewo_PL621</v>
      </c>
      <c r="Q1722" s="27" t="s">
        <v>1930</v>
      </c>
      <c r="R1722" s="27" t="s">
        <v>1857</v>
      </c>
      <c r="S1722" s="22">
        <v>5</v>
      </c>
      <c r="T1722" s="22" t="s">
        <v>63</v>
      </c>
    </row>
    <row r="1723" spans="14:20" s="22" customFormat="1" ht="15" hidden="1" customHeight="1" x14ac:dyDescent="0.25">
      <c r="N1723" s="22" t="str">
        <f t="shared" si="54"/>
        <v>ubiegam sięWielkopolskieBabiak_PL414</v>
      </c>
      <c r="O1723" s="22" t="s">
        <v>1175</v>
      </c>
      <c r="P1723" s="26" t="str">
        <f t="shared" si="53"/>
        <v>Babiak_PL414</v>
      </c>
      <c r="Q1723" s="27" t="s">
        <v>1352</v>
      </c>
      <c r="R1723" s="27" t="s">
        <v>1226</v>
      </c>
      <c r="S1723" s="22">
        <v>5</v>
      </c>
      <c r="T1723" s="22" t="s">
        <v>63</v>
      </c>
    </row>
    <row r="1724" spans="14:20" s="22" customFormat="1" ht="15" hidden="1" customHeight="1" x14ac:dyDescent="0.25">
      <c r="N1724" s="22" t="str">
        <f t="shared" si="54"/>
        <v>ubiegam sięWielkopolskieBaranów_PL416</v>
      </c>
      <c r="O1724" s="22" t="s">
        <v>1175</v>
      </c>
      <c r="P1724" s="26" t="str">
        <f t="shared" si="53"/>
        <v>Baranów_PL416</v>
      </c>
      <c r="Q1724" s="27" t="s">
        <v>1351</v>
      </c>
      <c r="R1724" s="27" t="s">
        <v>446</v>
      </c>
      <c r="S1724" s="22">
        <v>5</v>
      </c>
      <c r="T1724" s="22" t="s">
        <v>63</v>
      </c>
    </row>
    <row r="1725" spans="14:20" s="22" customFormat="1" ht="15" hidden="1" customHeight="1" x14ac:dyDescent="0.25">
      <c r="N1725" s="22" t="str">
        <f t="shared" si="54"/>
        <v>ubiegam sięWielkopolskieBiałośliwie_PL411</v>
      </c>
      <c r="O1725" s="22" t="s">
        <v>1175</v>
      </c>
      <c r="P1725" s="26" t="str">
        <f t="shared" si="53"/>
        <v>Białośliwie_PL411</v>
      </c>
      <c r="Q1725" s="27" t="s">
        <v>1354</v>
      </c>
      <c r="R1725" s="27" t="s">
        <v>1313</v>
      </c>
      <c r="S1725" s="22">
        <v>5</v>
      </c>
      <c r="T1725" s="22" t="s">
        <v>63</v>
      </c>
    </row>
    <row r="1726" spans="14:20" s="22" customFormat="1" ht="15" hidden="1" customHeight="1" x14ac:dyDescent="0.25">
      <c r="N1726" s="22" t="str">
        <f t="shared" si="54"/>
        <v>ubiegam sięWielkopolskieBlizanów_PL416</v>
      </c>
      <c r="O1726" s="22" t="s">
        <v>1175</v>
      </c>
      <c r="P1726" s="26" t="str">
        <f t="shared" si="53"/>
        <v>Blizanów_PL416</v>
      </c>
      <c r="Q1726" s="27" t="s">
        <v>1351</v>
      </c>
      <c r="R1726" s="27" t="s">
        <v>1179</v>
      </c>
      <c r="S1726" s="22">
        <v>5</v>
      </c>
      <c r="T1726" s="22" t="s">
        <v>63</v>
      </c>
    </row>
    <row r="1727" spans="14:20" s="22" customFormat="1" ht="15" hidden="1" customHeight="1" x14ac:dyDescent="0.25">
      <c r="N1727" s="22" t="str">
        <f t="shared" si="54"/>
        <v>ubiegam sięWielkopolskieBojanowo_PL417</v>
      </c>
      <c r="O1727" s="22" t="s">
        <v>1175</v>
      </c>
      <c r="P1727" s="26" t="str">
        <f t="shared" si="53"/>
        <v>Bojanowo_PL417</v>
      </c>
      <c r="Q1727" s="27" t="s">
        <v>1353</v>
      </c>
      <c r="R1727" s="27" t="s">
        <v>1295</v>
      </c>
      <c r="S1727" s="22">
        <v>5</v>
      </c>
      <c r="T1727" s="22" t="s">
        <v>63</v>
      </c>
    </row>
    <row r="1728" spans="14:20" s="22" customFormat="1" ht="15" hidden="1" customHeight="1" x14ac:dyDescent="0.25">
      <c r="N1728" s="22" t="str">
        <f t="shared" si="54"/>
        <v>ubiegam sięWielkopolskieBorek Wielkopolski_PL417</v>
      </c>
      <c r="O1728" s="22" t="s">
        <v>1175</v>
      </c>
      <c r="P1728" s="26" t="str">
        <f t="shared" si="53"/>
        <v>Borek Wielkopolski_PL417</v>
      </c>
      <c r="Q1728" s="27" t="s">
        <v>1353</v>
      </c>
      <c r="R1728" s="27" t="s">
        <v>1266</v>
      </c>
      <c r="S1728" s="22">
        <v>5</v>
      </c>
      <c r="T1728" s="22" t="s">
        <v>63</v>
      </c>
    </row>
    <row r="1729" spans="14:20" s="22" customFormat="1" ht="15" hidden="1" customHeight="1" x14ac:dyDescent="0.25">
      <c r="N1729" s="22" t="str">
        <f t="shared" si="54"/>
        <v>ubiegam sięWielkopolskieBralin_PL416</v>
      </c>
      <c r="O1729" s="22" t="s">
        <v>1175</v>
      </c>
      <c r="P1729" s="26" t="str">
        <f t="shared" si="53"/>
        <v>Bralin_PL416</v>
      </c>
      <c r="Q1729" s="27" t="s">
        <v>1351</v>
      </c>
      <c r="R1729" s="27" t="s">
        <v>1189</v>
      </c>
      <c r="S1729" s="22">
        <v>5</v>
      </c>
      <c r="T1729" s="22" t="s">
        <v>63</v>
      </c>
    </row>
    <row r="1730" spans="14:20" s="22" customFormat="1" ht="15" hidden="1" customHeight="1" x14ac:dyDescent="0.25">
      <c r="N1730" s="22" t="str">
        <f t="shared" si="54"/>
        <v>ubiegam sięWielkopolskieBrodnica_PL418</v>
      </c>
      <c r="O1730" s="22" t="s">
        <v>1175</v>
      </c>
      <c r="P1730" s="26" t="str">
        <f t="shared" si="53"/>
        <v>Brodnica_PL418</v>
      </c>
      <c r="Q1730" s="27" t="s">
        <v>1355</v>
      </c>
      <c r="R1730" s="27" t="s">
        <v>1348</v>
      </c>
      <c r="S1730" s="22">
        <v>5</v>
      </c>
      <c r="T1730" s="22" t="s">
        <v>63</v>
      </c>
    </row>
    <row r="1731" spans="14:20" s="22" customFormat="1" ht="15" hidden="1" customHeight="1" x14ac:dyDescent="0.25">
      <c r="N1731" s="22" t="str">
        <f t="shared" si="54"/>
        <v>ubiegam sięWielkopolskieBrudzew_PL414</v>
      </c>
      <c r="O1731" s="22" t="s">
        <v>1175</v>
      </c>
      <c r="P1731" s="26" t="str">
        <f t="shared" si="53"/>
        <v>Brudzew_PL414</v>
      </c>
      <c r="Q1731" s="27" t="s">
        <v>1352</v>
      </c>
      <c r="R1731" s="27" t="s">
        <v>1255</v>
      </c>
      <c r="S1731" s="22">
        <v>5</v>
      </c>
      <c r="T1731" s="22" t="s">
        <v>63</v>
      </c>
    </row>
    <row r="1732" spans="14:20" s="22" customFormat="1" ht="15" hidden="1" customHeight="1" x14ac:dyDescent="0.25">
      <c r="N1732" s="22" t="str">
        <f t="shared" si="54"/>
        <v>ubiegam sięWielkopolskieBrzeziny_PL416</v>
      </c>
      <c r="O1732" s="22" t="s">
        <v>1175</v>
      </c>
      <c r="P1732" s="26" t="str">
        <f t="shared" si="53"/>
        <v>Brzeziny_PL416</v>
      </c>
      <c r="Q1732" s="27" t="s">
        <v>1351</v>
      </c>
      <c r="R1732" s="27" t="s">
        <v>88</v>
      </c>
      <c r="S1732" s="22">
        <v>5</v>
      </c>
      <c r="T1732" s="22" t="s">
        <v>63</v>
      </c>
    </row>
    <row r="1733" spans="14:20" s="22" customFormat="1" ht="15" hidden="1" customHeight="1" x14ac:dyDescent="0.25">
      <c r="N1733" s="22" t="str">
        <f t="shared" si="54"/>
        <v>ubiegam sięWielkopolskieBudzyń_PL411</v>
      </c>
      <c r="O1733" s="22" t="s">
        <v>1175</v>
      </c>
      <c r="P1733" s="26" t="str">
        <f t="shared" si="53"/>
        <v>Budzyń_PL411</v>
      </c>
      <c r="Q1733" s="27" t="s">
        <v>1354</v>
      </c>
      <c r="R1733" s="27" t="s">
        <v>1302</v>
      </c>
      <c r="S1733" s="22">
        <v>5</v>
      </c>
      <c r="T1733" s="22" t="s">
        <v>63</v>
      </c>
    </row>
    <row r="1734" spans="14:20" s="22" customFormat="1" ht="15" hidden="1" customHeight="1" x14ac:dyDescent="0.25">
      <c r="N1734" s="22" t="str">
        <f t="shared" si="54"/>
        <v>ubiegam sięWielkopolskieBuk_PL418</v>
      </c>
      <c r="O1734" s="22" t="s">
        <v>1175</v>
      </c>
      <c r="P1734" s="26" t="str">
        <f t="shared" si="53"/>
        <v>Buk_PL418</v>
      </c>
      <c r="Q1734" s="27" t="s">
        <v>1355</v>
      </c>
      <c r="R1734" s="27" t="s">
        <v>1333</v>
      </c>
      <c r="S1734" s="22">
        <v>5</v>
      </c>
      <c r="T1734" s="22" t="s">
        <v>63</v>
      </c>
    </row>
    <row r="1735" spans="14:20" s="22" customFormat="1" ht="15" hidden="1" customHeight="1" x14ac:dyDescent="0.25">
      <c r="N1735" s="22" t="str">
        <f t="shared" si="54"/>
        <v>ubiegam sięWielkopolskieCeków-Kolonia_PL416</v>
      </c>
      <c r="O1735" s="22" t="s">
        <v>1175</v>
      </c>
      <c r="P1735" s="26" t="str">
        <f t="shared" si="53"/>
        <v>Ceków-Kolonia_PL416</v>
      </c>
      <c r="Q1735" s="27" t="s">
        <v>1351</v>
      </c>
      <c r="R1735" s="27" t="s">
        <v>1180</v>
      </c>
      <c r="S1735" s="22">
        <v>5</v>
      </c>
      <c r="T1735" s="22" t="s">
        <v>63</v>
      </c>
    </row>
    <row r="1736" spans="14:20" s="22" customFormat="1" ht="15" hidden="1" customHeight="1" x14ac:dyDescent="0.25">
      <c r="N1736" s="22" t="str">
        <f t="shared" si="54"/>
        <v>ubiegam sięWielkopolskieChocz_PL416</v>
      </c>
      <c r="O1736" s="22" t="s">
        <v>1175</v>
      </c>
      <c r="P1736" s="26" t="str">
        <f t="shared" si="53"/>
        <v>Chocz_PL416</v>
      </c>
      <c r="Q1736" s="27" t="s">
        <v>1351</v>
      </c>
      <c r="R1736" s="27" t="s">
        <v>1213</v>
      </c>
      <c r="S1736" s="22">
        <v>5</v>
      </c>
      <c r="T1736" s="22" t="s">
        <v>63</v>
      </c>
    </row>
    <row r="1737" spans="14:20" s="22" customFormat="1" ht="15" hidden="1" customHeight="1" x14ac:dyDescent="0.25">
      <c r="N1737" s="22" t="str">
        <f t="shared" si="54"/>
        <v>ubiegam sięWielkopolskieChodów_PL414</v>
      </c>
      <c r="O1737" s="22" t="s">
        <v>1175</v>
      </c>
      <c r="P1737" s="26" t="str">
        <f t="shared" si="53"/>
        <v>Chodów_PL414</v>
      </c>
      <c r="Q1737" s="27" t="s">
        <v>1352</v>
      </c>
      <c r="R1737" s="27" t="s">
        <v>1227</v>
      </c>
      <c r="S1737" s="22">
        <v>5</v>
      </c>
      <c r="T1737" s="22" t="s">
        <v>63</v>
      </c>
    </row>
    <row r="1738" spans="14:20" s="22" customFormat="1" ht="15" hidden="1" customHeight="1" x14ac:dyDescent="0.25">
      <c r="N1738" s="22" t="str">
        <f t="shared" si="54"/>
        <v>ubiegam sięWielkopolskieChodzież_PL411</v>
      </c>
      <c r="O1738" s="22" t="s">
        <v>1175</v>
      </c>
      <c r="P1738" s="26" t="str">
        <f t="shared" si="53"/>
        <v>Chodzież_PL411</v>
      </c>
      <c r="Q1738" s="27" t="s">
        <v>1354</v>
      </c>
      <c r="R1738" s="27" t="s">
        <v>1303</v>
      </c>
      <c r="S1738" s="22">
        <v>5</v>
      </c>
      <c r="T1738" s="22" t="s">
        <v>63</v>
      </c>
    </row>
    <row r="1739" spans="14:20" s="22" customFormat="1" ht="15" hidden="1" customHeight="1" x14ac:dyDescent="0.25">
      <c r="N1739" s="22" t="str">
        <f t="shared" si="54"/>
        <v>ubiegam sięWielkopolskieChrzypsko Wielkie_PL417</v>
      </c>
      <c r="O1739" s="22" t="s">
        <v>1175</v>
      </c>
      <c r="P1739" s="26" t="str">
        <f t="shared" si="53"/>
        <v>Chrzypsko Wielkie_PL417</v>
      </c>
      <c r="Q1739" s="27" t="s">
        <v>1353</v>
      </c>
      <c r="R1739" s="27" t="s">
        <v>1286</v>
      </c>
      <c r="S1739" s="22">
        <v>5</v>
      </c>
      <c r="T1739" s="22" t="s">
        <v>63</v>
      </c>
    </row>
    <row r="1740" spans="14:20" s="22" customFormat="1" ht="15" hidden="1" customHeight="1" x14ac:dyDescent="0.25">
      <c r="N1740" s="22" t="str">
        <f t="shared" si="54"/>
        <v>ubiegam sięWielkopolskieCzajków_PL416</v>
      </c>
      <c r="O1740" s="22" t="s">
        <v>1175</v>
      </c>
      <c r="P1740" s="26" t="str">
        <f t="shared" si="53"/>
        <v>Czajków_PL416</v>
      </c>
      <c r="Q1740" s="27" t="s">
        <v>1351</v>
      </c>
      <c r="R1740" s="27" t="s">
        <v>1206</v>
      </c>
      <c r="S1740" s="22">
        <v>5</v>
      </c>
      <c r="T1740" s="22" t="s">
        <v>63</v>
      </c>
    </row>
    <row r="1741" spans="14:20" s="22" customFormat="1" ht="15" hidden="1" customHeight="1" x14ac:dyDescent="0.25">
      <c r="N1741" s="22" t="str">
        <f t="shared" si="54"/>
        <v>ubiegam sięWielkopolskieCzarnków_PL411</v>
      </c>
      <c r="O1741" s="22" t="s">
        <v>1175</v>
      </c>
      <c r="P1741" s="26" t="str">
        <f t="shared" si="53"/>
        <v>Czarnków_PL411</v>
      </c>
      <c r="Q1741" s="27" t="s">
        <v>1354</v>
      </c>
      <c r="R1741" s="27" t="s">
        <v>1306</v>
      </c>
      <c r="S1741" s="22">
        <v>5</v>
      </c>
      <c r="T1741" s="22" t="s">
        <v>63</v>
      </c>
    </row>
    <row r="1742" spans="14:20" s="22" customFormat="1" ht="15" hidden="1" customHeight="1" x14ac:dyDescent="0.25">
      <c r="N1742" s="22" t="str">
        <f t="shared" si="54"/>
        <v>ubiegam sięWielkopolskieCzempiń_PL417</v>
      </c>
      <c r="O1742" s="22" t="s">
        <v>1175</v>
      </c>
      <c r="P1742" s="26" t="str">
        <f t="shared" si="53"/>
        <v>Czempiń_PL417</v>
      </c>
      <c r="Q1742" s="27" t="s">
        <v>1353</v>
      </c>
      <c r="R1742" s="27" t="s">
        <v>1275</v>
      </c>
      <c r="S1742" s="22">
        <v>5</v>
      </c>
      <c r="T1742" s="22" t="s">
        <v>63</v>
      </c>
    </row>
    <row r="1743" spans="14:20" s="22" customFormat="1" ht="15" hidden="1" customHeight="1" x14ac:dyDescent="0.25">
      <c r="N1743" s="22" t="str">
        <f t="shared" si="54"/>
        <v>ubiegam sięWielkopolskieCzermin_PL416</v>
      </c>
      <c r="O1743" s="22" t="s">
        <v>1175</v>
      </c>
      <c r="P1743" s="26" t="str">
        <f t="shared" si="53"/>
        <v>Czermin_PL416</v>
      </c>
      <c r="Q1743" s="27" t="s">
        <v>1351</v>
      </c>
      <c r="R1743" s="27" t="s">
        <v>957</v>
      </c>
      <c r="S1743" s="22">
        <v>5</v>
      </c>
      <c r="T1743" s="22" t="s">
        <v>63</v>
      </c>
    </row>
    <row r="1744" spans="14:20" s="22" customFormat="1" ht="15" hidden="1" customHeight="1" x14ac:dyDescent="0.25">
      <c r="N1744" s="22" t="str">
        <f t="shared" si="54"/>
        <v>ubiegam sięWielkopolskieCzerniejewo_PL414</v>
      </c>
      <c r="O1744" s="22" t="s">
        <v>1175</v>
      </c>
      <c r="P1744" s="26" t="str">
        <f t="shared" si="53"/>
        <v>Czerniejewo_PL414</v>
      </c>
      <c r="Q1744" s="27" t="s">
        <v>1352</v>
      </c>
      <c r="R1744" s="27" t="s">
        <v>1217</v>
      </c>
      <c r="S1744" s="22">
        <v>5</v>
      </c>
      <c r="T1744" s="22" t="s">
        <v>63</v>
      </c>
    </row>
    <row r="1745" spans="14:20" s="22" customFormat="1" ht="15" hidden="1" customHeight="1" x14ac:dyDescent="0.25">
      <c r="N1745" s="22" t="str">
        <f t="shared" si="54"/>
        <v>ubiegam sięWielkopolskieDamasławek_PL411</v>
      </c>
      <c r="O1745" s="22" t="s">
        <v>1175</v>
      </c>
      <c r="P1745" s="26" t="str">
        <f t="shared" si="53"/>
        <v>Damasławek_PL411</v>
      </c>
      <c r="Q1745" s="27" t="s">
        <v>1354</v>
      </c>
      <c r="R1745" s="27" t="s">
        <v>1320</v>
      </c>
      <c r="S1745" s="22">
        <v>5</v>
      </c>
      <c r="T1745" s="22" t="s">
        <v>63</v>
      </c>
    </row>
    <row r="1746" spans="14:20" s="22" customFormat="1" ht="15" hidden="1" customHeight="1" x14ac:dyDescent="0.25">
      <c r="N1746" s="22" t="str">
        <f t="shared" si="54"/>
        <v>ubiegam sięWielkopolskieDąbie_PL414</v>
      </c>
      <c r="O1746" s="22" t="s">
        <v>1175</v>
      </c>
      <c r="P1746" s="26" t="str">
        <f t="shared" si="53"/>
        <v>Dąbie_PL414</v>
      </c>
      <c r="Q1746" s="27" t="s">
        <v>1352</v>
      </c>
      <c r="R1746" s="27" t="s">
        <v>1228</v>
      </c>
      <c r="S1746" s="22">
        <v>5</v>
      </c>
      <c r="T1746" s="22" t="s">
        <v>63</v>
      </c>
    </row>
    <row r="1747" spans="14:20" s="22" customFormat="1" ht="15" hidden="1" customHeight="1" x14ac:dyDescent="0.25">
      <c r="N1747" s="22" t="str">
        <f t="shared" si="54"/>
        <v>ubiegam sięWielkopolskieDobra_PL414</v>
      </c>
      <c r="O1747" s="22" t="s">
        <v>1175</v>
      </c>
      <c r="P1747" s="26" t="str">
        <f t="shared" si="53"/>
        <v>Dobra_PL414</v>
      </c>
      <c r="Q1747" s="27" t="s">
        <v>1352</v>
      </c>
      <c r="R1747" s="27" t="s">
        <v>519</v>
      </c>
      <c r="S1747" s="22">
        <v>5</v>
      </c>
      <c r="T1747" s="22" t="s">
        <v>63</v>
      </c>
    </row>
    <row r="1748" spans="14:20" s="22" customFormat="1" ht="15" hidden="1" customHeight="1" x14ac:dyDescent="0.25">
      <c r="N1748" s="22" t="str">
        <f t="shared" si="54"/>
        <v>ubiegam sięWielkopolskieDobrzyca_PL416</v>
      </c>
      <c r="O1748" s="22" t="s">
        <v>1175</v>
      </c>
      <c r="P1748" s="26" t="str">
        <f t="shared" si="53"/>
        <v>Dobrzyca_PL416</v>
      </c>
      <c r="Q1748" s="27" t="s">
        <v>1351</v>
      </c>
      <c r="R1748" s="27" t="s">
        <v>1214</v>
      </c>
      <c r="S1748" s="22">
        <v>5</v>
      </c>
      <c r="T1748" s="22" t="s">
        <v>63</v>
      </c>
    </row>
    <row r="1749" spans="14:20" s="22" customFormat="1" ht="15" hidden="1" customHeight="1" x14ac:dyDescent="0.25">
      <c r="N1749" s="22" t="str">
        <f t="shared" si="54"/>
        <v>ubiegam sięWielkopolskieDolsk_PL418</v>
      </c>
      <c r="O1749" s="22" t="s">
        <v>1175</v>
      </c>
      <c r="P1749" s="26" t="str">
        <f t="shared" si="53"/>
        <v>Dolsk_PL418</v>
      </c>
      <c r="Q1749" s="27" t="s">
        <v>1355</v>
      </c>
      <c r="R1749" s="27" t="s">
        <v>1349</v>
      </c>
      <c r="S1749" s="22">
        <v>5</v>
      </c>
      <c r="T1749" s="22" t="s">
        <v>63</v>
      </c>
    </row>
    <row r="1750" spans="14:20" s="22" customFormat="1" ht="15" hidden="1" customHeight="1" x14ac:dyDescent="0.25">
      <c r="N1750" s="22" t="str">
        <f t="shared" si="54"/>
        <v>ubiegam sięWielkopolskieDominowo_PL418</v>
      </c>
      <c r="O1750" s="22" t="s">
        <v>1175</v>
      </c>
      <c r="P1750" s="26" t="str">
        <f t="shared" si="53"/>
        <v>Dominowo_PL418</v>
      </c>
      <c r="Q1750" s="27" t="s">
        <v>1355</v>
      </c>
      <c r="R1750" s="27" t="s">
        <v>1344</v>
      </c>
      <c r="S1750" s="22">
        <v>5</v>
      </c>
      <c r="T1750" s="22" t="s">
        <v>63</v>
      </c>
    </row>
    <row r="1751" spans="14:20" s="22" customFormat="1" ht="15" hidden="1" customHeight="1" x14ac:dyDescent="0.25">
      <c r="N1751" s="22" t="str">
        <f t="shared" si="54"/>
        <v>ubiegam sięWielkopolskieDopiewo_PL418</v>
      </c>
      <c r="O1751" s="22" t="s">
        <v>1175</v>
      </c>
      <c r="P1751" s="26" t="str">
        <f t="shared" si="53"/>
        <v>Dopiewo_PL418</v>
      </c>
      <c r="Q1751" s="27" t="s">
        <v>1355</v>
      </c>
      <c r="R1751" s="27" t="s">
        <v>1334</v>
      </c>
      <c r="S1751" s="22">
        <v>5</v>
      </c>
      <c r="T1751" s="22" t="s">
        <v>63</v>
      </c>
    </row>
    <row r="1752" spans="14:20" s="22" customFormat="1" ht="15" hidden="1" customHeight="1" x14ac:dyDescent="0.25">
      <c r="N1752" s="22" t="str">
        <f t="shared" si="54"/>
        <v>ubiegam sięWielkopolskieDoruchów_PL416</v>
      </c>
      <c r="O1752" s="22" t="s">
        <v>1175</v>
      </c>
      <c r="P1752" s="26" t="str">
        <f t="shared" si="53"/>
        <v>Doruchów_PL416</v>
      </c>
      <c r="Q1752" s="27" t="s">
        <v>1351</v>
      </c>
      <c r="R1752" s="27" t="s">
        <v>1207</v>
      </c>
      <c r="S1752" s="22">
        <v>5</v>
      </c>
      <c r="T1752" s="22" t="s">
        <v>63</v>
      </c>
    </row>
    <row r="1753" spans="14:20" s="22" customFormat="1" ht="15" hidden="1" customHeight="1" x14ac:dyDescent="0.25">
      <c r="N1753" s="22" t="str">
        <f t="shared" si="54"/>
        <v>ubiegam sięWielkopolskieDrawsko_PL411</v>
      </c>
      <c r="O1753" s="22" t="s">
        <v>1175</v>
      </c>
      <c r="P1753" s="26" t="str">
        <f t="shared" si="53"/>
        <v>Drawsko_PL411</v>
      </c>
      <c r="Q1753" s="27" t="s">
        <v>1354</v>
      </c>
      <c r="R1753" s="27" t="s">
        <v>1307</v>
      </c>
      <c r="S1753" s="22">
        <v>5</v>
      </c>
      <c r="T1753" s="22" t="s">
        <v>63</v>
      </c>
    </row>
    <row r="1754" spans="14:20" s="22" customFormat="1" ht="15" hidden="1" customHeight="1" x14ac:dyDescent="0.25">
      <c r="N1754" s="22" t="str">
        <f t="shared" si="54"/>
        <v>ubiegam sięWielkopolskieDuszniki_PL418</v>
      </c>
      <c r="O1754" s="22" t="s">
        <v>1175</v>
      </c>
      <c r="P1754" s="26" t="str">
        <f t="shared" si="53"/>
        <v>Duszniki_PL418</v>
      </c>
      <c r="Q1754" s="27" t="s">
        <v>1355</v>
      </c>
      <c r="R1754" s="27" t="s">
        <v>1341</v>
      </c>
      <c r="S1754" s="22">
        <v>5</v>
      </c>
      <c r="T1754" s="22" t="s">
        <v>63</v>
      </c>
    </row>
    <row r="1755" spans="14:20" s="22" customFormat="1" ht="15" hidden="1" customHeight="1" x14ac:dyDescent="0.25">
      <c r="N1755" s="22" t="str">
        <f t="shared" si="54"/>
        <v>ubiegam sięWielkopolskieGizałki_PL416</v>
      </c>
      <c r="O1755" s="22" t="s">
        <v>1175</v>
      </c>
      <c r="P1755" s="26" t="str">
        <f t="shared" si="53"/>
        <v>Gizałki_PL416</v>
      </c>
      <c r="Q1755" s="27" t="s">
        <v>1351</v>
      </c>
      <c r="R1755" s="27" t="s">
        <v>1215</v>
      </c>
      <c r="S1755" s="22">
        <v>5</v>
      </c>
      <c r="T1755" s="22" t="s">
        <v>63</v>
      </c>
    </row>
    <row r="1756" spans="14:20" s="22" customFormat="1" ht="15" hidden="1" customHeight="1" x14ac:dyDescent="0.25">
      <c r="N1756" s="22" t="str">
        <f t="shared" si="54"/>
        <v>ubiegam sięWielkopolskieGniezno_PL414</v>
      </c>
      <c r="O1756" s="22" t="s">
        <v>1175</v>
      </c>
      <c r="P1756" s="26" t="str">
        <f t="shared" si="53"/>
        <v>Gniezno_PL414</v>
      </c>
      <c r="Q1756" s="27" t="s">
        <v>1352</v>
      </c>
      <c r="R1756" s="27" t="s">
        <v>1218</v>
      </c>
      <c r="S1756" s="22">
        <v>5</v>
      </c>
      <c r="T1756" s="22" t="s">
        <v>63</v>
      </c>
    </row>
    <row r="1757" spans="14:20" s="22" customFormat="1" ht="15" hidden="1" customHeight="1" x14ac:dyDescent="0.25">
      <c r="N1757" s="22" t="str">
        <f t="shared" si="54"/>
        <v>ubiegam sięWielkopolskieGodziesze Wielkie_PL416</v>
      </c>
      <c r="O1757" s="22" t="s">
        <v>1175</v>
      </c>
      <c r="P1757" s="26" t="str">
        <f t="shared" si="53"/>
        <v>Godziesze Wielkie_PL416</v>
      </c>
      <c r="Q1757" s="27" t="s">
        <v>1351</v>
      </c>
      <c r="R1757" s="27" t="s">
        <v>1181</v>
      </c>
      <c r="S1757" s="22">
        <v>5</v>
      </c>
      <c r="T1757" s="22" t="s">
        <v>63</v>
      </c>
    </row>
    <row r="1758" spans="14:20" s="22" customFormat="1" ht="15" hidden="1" customHeight="1" x14ac:dyDescent="0.25">
      <c r="N1758" s="22" t="str">
        <f t="shared" si="54"/>
        <v>ubiegam sięWielkopolskieGolina_PL414</v>
      </c>
      <c r="O1758" s="22" t="s">
        <v>1175</v>
      </c>
      <c r="P1758" s="26" t="str">
        <f t="shared" si="53"/>
        <v>Golina_PL414</v>
      </c>
      <c r="Q1758" s="27" t="s">
        <v>1352</v>
      </c>
      <c r="R1758" s="27" t="s">
        <v>1235</v>
      </c>
      <c r="S1758" s="22">
        <v>5</v>
      </c>
      <c r="T1758" s="22" t="s">
        <v>63</v>
      </c>
    </row>
    <row r="1759" spans="14:20" s="22" customFormat="1" ht="15" hidden="1" customHeight="1" x14ac:dyDescent="0.25">
      <c r="N1759" s="22" t="str">
        <f t="shared" si="54"/>
        <v>ubiegam sięWielkopolskieGołańcz_PL411</v>
      </c>
      <c r="O1759" s="22" t="s">
        <v>1175</v>
      </c>
      <c r="P1759" s="26" t="str">
        <f t="shared" si="53"/>
        <v>Gołańcz_PL411</v>
      </c>
      <c r="Q1759" s="27" t="s">
        <v>1354</v>
      </c>
      <c r="R1759" s="27" t="s">
        <v>1321</v>
      </c>
      <c r="S1759" s="22">
        <v>5</v>
      </c>
      <c r="T1759" s="22" t="s">
        <v>63</v>
      </c>
    </row>
    <row r="1760" spans="14:20" s="22" customFormat="1" ht="15" hidden="1" customHeight="1" x14ac:dyDescent="0.25">
      <c r="N1760" s="22" t="str">
        <f t="shared" si="54"/>
        <v>ubiegam sięWielkopolskieGołuchów_PL416</v>
      </c>
      <c r="O1760" s="22" t="s">
        <v>1175</v>
      </c>
      <c r="P1760" s="26" t="str">
        <f t="shared" si="53"/>
        <v>Gołuchów_PL416</v>
      </c>
      <c r="Q1760" s="27" t="s">
        <v>1351</v>
      </c>
      <c r="R1760" s="27" t="s">
        <v>1216</v>
      </c>
      <c r="S1760" s="22">
        <v>5</v>
      </c>
      <c r="T1760" s="22" t="s">
        <v>63</v>
      </c>
    </row>
    <row r="1761" spans="14:20" s="22" customFormat="1" ht="15" hidden="1" customHeight="1" x14ac:dyDescent="0.25">
      <c r="N1761" s="22" t="str">
        <f t="shared" si="54"/>
        <v>ubiegam sięWielkopolskieGrabów nad Prosną_PL416</v>
      </c>
      <c r="O1761" s="22" t="s">
        <v>1175</v>
      </c>
      <c r="P1761" s="26" t="str">
        <f t="shared" si="53"/>
        <v>Grabów nad Prosną_PL416</v>
      </c>
      <c r="Q1761" s="27" t="s">
        <v>1351</v>
      </c>
      <c r="R1761" s="27" t="s">
        <v>1208</v>
      </c>
      <c r="S1761" s="22">
        <v>5</v>
      </c>
      <c r="T1761" s="22" t="s">
        <v>63</v>
      </c>
    </row>
    <row r="1762" spans="14:20" s="22" customFormat="1" ht="15" hidden="1" customHeight="1" x14ac:dyDescent="0.25">
      <c r="N1762" s="22" t="str">
        <f t="shared" si="54"/>
        <v>ubiegam sięWielkopolskieGranowo_PL417</v>
      </c>
      <c r="O1762" s="22" t="s">
        <v>1175</v>
      </c>
      <c r="P1762" s="26" t="str">
        <f t="shared" si="53"/>
        <v>Granowo_PL417</v>
      </c>
      <c r="Q1762" s="27" t="s">
        <v>1353</v>
      </c>
      <c r="R1762" s="27" t="s">
        <v>1271</v>
      </c>
      <c r="S1762" s="22">
        <v>5</v>
      </c>
      <c r="T1762" s="22" t="s">
        <v>63</v>
      </c>
    </row>
    <row r="1763" spans="14:20" s="22" customFormat="1" ht="15" hidden="1" customHeight="1" x14ac:dyDescent="0.25">
      <c r="N1763" s="22" t="str">
        <f t="shared" si="54"/>
        <v>ubiegam sięWielkopolskieGrodziec_PL414</v>
      </c>
      <c r="O1763" s="22" t="s">
        <v>1175</v>
      </c>
      <c r="P1763" s="26" t="str">
        <f t="shared" si="53"/>
        <v>Grodziec_PL414</v>
      </c>
      <c r="Q1763" s="27" t="s">
        <v>1352</v>
      </c>
      <c r="R1763" s="27" t="s">
        <v>1236</v>
      </c>
      <c r="S1763" s="22">
        <v>5</v>
      </c>
      <c r="T1763" s="22" t="s">
        <v>63</v>
      </c>
    </row>
    <row r="1764" spans="14:20" s="22" customFormat="1" ht="15" hidden="1" customHeight="1" x14ac:dyDescent="0.25">
      <c r="N1764" s="22" t="str">
        <f t="shared" si="54"/>
        <v>ubiegam sięWielkopolskieGrzegorzew_PL414</v>
      </c>
      <c r="O1764" s="22" t="s">
        <v>1175</v>
      </c>
      <c r="P1764" s="26" t="str">
        <f t="shared" si="53"/>
        <v>Grzegorzew_PL414</v>
      </c>
      <c r="Q1764" s="27" t="s">
        <v>1352</v>
      </c>
      <c r="R1764" s="27" t="s">
        <v>1229</v>
      </c>
      <c r="S1764" s="22">
        <v>5</v>
      </c>
      <c r="T1764" s="22" t="s">
        <v>63</v>
      </c>
    </row>
    <row r="1765" spans="14:20" s="22" customFormat="1" ht="15" hidden="1" customHeight="1" x14ac:dyDescent="0.25">
      <c r="N1765" s="22" t="str">
        <f t="shared" si="54"/>
        <v>ubiegam sięWielkopolskieJaraczewo_PL416</v>
      </c>
      <c r="O1765" s="22" t="s">
        <v>1175</v>
      </c>
      <c r="P1765" s="26" t="str">
        <f t="shared" si="53"/>
        <v>Jaraczewo_PL416</v>
      </c>
      <c r="Q1765" s="27" t="s">
        <v>1351</v>
      </c>
      <c r="R1765" s="27" t="s">
        <v>1176</v>
      </c>
      <c r="S1765" s="22">
        <v>5</v>
      </c>
      <c r="T1765" s="22" t="s">
        <v>63</v>
      </c>
    </row>
    <row r="1766" spans="14:20" s="22" customFormat="1" ht="15" hidden="1" customHeight="1" x14ac:dyDescent="0.25">
      <c r="N1766" s="22" t="str">
        <f t="shared" si="54"/>
        <v>ubiegam sięWielkopolskieJarocin_PL416</v>
      </c>
      <c r="O1766" s="22" t="s">
        <v>1175</v>
      </c>
      <c r="P1766" s="26" t="str">
        <f t="shared" si="53"/>
        <v>Jarocin_PL416</v>
      </c>
      <c r="Q1766" s="27" t="s">
        <v>1351</v>
      </c>
      <c r="R1766" s="27" t="s">
        <v>965</v>
      </c>
      <c r="S1766" s="22">
        <v>5</v>
      </c>
      <c r="T1766" s="22" t="s">
        <v>63</v>
      </c>
    </row>
    <row r="1767" spans="14:20" s="22" customFormat="1" ht="15" hidden="1" customHeight="1" x14ac:dyDescent="0.25">
      <c r="N1767" s="22" t="str">
        <f t="shared" si="54"/>
        <v>ubiegam sięWielkopolskieJutrosin_PL417</v>
      </c>
      <c r="O1767" s="22" t="s">
        <v>1175</v>
      </c>
      <c r="P1767" s="26" t="str">
        <f t="shared" si="53"/>
        <v>Jutrosin_PL417</v>
      </c>
      <c r="Q1767" s="27" t="s">
        <v>1353</v>
      </c>
      <c r="R1767" s="27" t="s">
        <v>1296</v>
      </c>
      <c r="S1767" s="22">
        <v>5</v>
      </c>
      <c r="T1767" s="22" t="s">
        <v>63</v>
      </c>
    </row>
    <row r="1768" spans="14:20" s="22" customFormat="1" ht="15" hidden="1" customHeight="1" x14ac:dyDescent="0.25">
      <c r="N1768" s="22" t="str">
        <f t="shared" si="54"/>
        <v>ubiegam sięWielkopolskieKaczory_PL411</v>
      </c>
      <c r="O1768" s="22" t="s">
        <v>1175</v>
      </c>
      <c r="P1768" s="26" t="str">
        <f t="shared" si="53"/>
        <v>Kaczory_PL411</v>
      </c>
      <c r="Q1768" s="27" t="s">
        <v>1354</v>
      </c>
      <c r="R1768" s="27" t="s">
        <v>1314</v>
      </c>
      <c r="S1768" s="22">
        <v>5</v>
      </c>
      <c r="T1768" s="22" t="s">
        <v>63</v>
      </c>
    </row>
    <row r="1769" spans="14:20" s="22" customFormat="1" ht="15" hidden="1" customHeight="1" x14ac:dyDescent="0.25">
      <c r="N1769" s="22" t="str">
        <f t="shared" si="54"/>
        <v>ubiegam sięWielkopolskieKamieniec_PL417</v>
      </c>
      <c r="O1769" s="22" t="s">
        <v>1175</v>
      </c>
      <c r="P1769" s="26" t="str">
        <f t="shared" si="53"/>
        <v>Kamieniec_PL417</v>
      </c>
      <c r="Q1769" s="27" t="s">
        <v>1353</v>
      </c>
      <c r="R1769" s="27" t="s">
        <v>1272</v>
      </c>
      <c r="S1769" s="22">
        <v>5</v>
      </c>
      <c r="T1769" s="22" t="s">
        <v>63</v>
      </c>
    </row>
    <row r="1770" spans="14:20" s="22" customFormat="1" ht="15" hidden="1" customHeight="1" x14ac:dyDescent="0.25">
      <c r="N1770" s="22" t="str">
        <f t="shared" si="54"/>
        <v>ubiegam sięWielkopolskieKawęczyn_PL414</v>
      </c>
      <c r="O1770" s="22" t="s">
        <v>1175</v>
      </c>
      <c r="P1770" s="26" t="str">
        <f t="shared" si="53"/>
        <v>Kawęczyn_PL414</v>
      </c>
      <c r="Q1770" s="27" t="s">
        <v>1352</v>
      </c>
      <c r="R1770" s="27" t="s">
        <v>1256</v>
      </c>
      <c r="S1770" s="22">
        <v>5</v>
      </c>
      <c r="T1770" s="22" t="s">
        <v>63</v>
      </c>
    </row>
    <row r="1771" spans="14:20" s="22" customFormat="1" ht="15" hidden="1" customHeight="1" x14ac:dyDescent="0.25">
      <c r="N1771" s="22" t="str">
        <f t="shared" si="54"/>
        <v>ubiegam sięWielkopolskieKazimierz Biskupi_PL414</v>
      </c>
      <c r="O1771" s="22" t="s">
        <v>1175</v>
      </c>
      <c r="P1771" s="26" t="str">
        <f t="shared" si="53"/>
        <v>Kazimierz Biskupi_PL414</v>
      </c>
      <c r="Q1771" s="27" t="s">
        <v>1352</v>
      </c>
      <c r="R1771" s="27" t="s">
        <v>1237</v>
      </c>
      <c r="S1771" s="22">
        <v>5</v>
      </c>
      <c r="T1771" s="22" t="s">
        <v>63</v>
      </c>
    </row>
    <row r="1772" spans="14:20" s="22" customFormat="1" ht="15" hidden="1" customHeight="1" x14ac:dyDescent="0.25">
      <c r="N1772" s="22" t="str">
        <f t="shared" si="54"/>
        <v>ubiegam sięWielkopolskieKaźmierz_PL418</v>
      </c>
      <c r="O1772" s="22" t="s">
        <v>1175</v>
      </c>
      <c r="P1772" s="26" t="str">
        <f t="shared" si="53"/>
        <v>Kaźmierz_PL418</v>
      </c>
      <c r="Q1772" s="27" t="s">
        <v>1355</v>
      </c>
      <c r="R1772" s="27" t="s">
        <v>1342</v>
      </c>
      <c r="S1772" s="22">
        <v>5</v>
      </c>
      <c r="T1772" s="22" t="s">
        <v>63</v>
      </c>
    </row>
    <row r="1773" spans="14:20" s="22" customFormat="1" ht="15" hidden="1" customHeight="1" x14ac:dyDescent="0.25">
      <c r="N1773" s="22" t="str">
        <f t="shared" si="54"/>
        <v>ubiegam sięWielkopolskieKępno_PL416</v>
      </c>
      <c r="O1773" s="22" t="s">
        <v>1175</v>
      </c>
      <c r="P1773" s="26" t="str">
        <f t="shared" si="53"/>
        <v>Kępno_PL416</v>
      </c>
      <c r="Q1773" s="27" t="s">
        <v>1351</v>
      </c>
      <c r="R1773" s="27" t="s">
        <v>1190</v>
      </c>
      <c r="S1773" s="22">
        <v>5</v>
      </c>
      <c r="T1773" s="22" t="s">
        <v>63</v>
      </c>
    </row>
    <row r="1774" spans="14:20" s="22" customFormat="1" ht="15" hidden="1" customHeight="1" x14ac:dyDescent="0.25">
      <c r="N1774" s="22" t="str">
        <f t="shared" si="54"/>
        <v>ubiegam sięWielkopolskieKiszkowo_PL414</v>
      </c>
      <c r="O1774" s="22" t="s">
        <v>1175</v>
      </c>
      <c r="P1774" s="26" t="str">
        <f t="shared" si="53"/>
        <v>Kiszkowo_PL414</v>
      </c>
      <c r="Q1774" s="27" t="s">
        <v>1352</v>
      </c>
      <c r="R1774" s="27" t="s">
        <v>1219</v>
      </c>
      <c r="S1774" s="22">
        <v>5</v>
      </c>
      <c r="T1774" s="22" t="s">
        <v>63</v>
      </c>
    </row>
    <row r="1775" spans="14:20" s="22" customFormat="1" ht="15" hidden="1" customHeight="1" x14ac:dyDescent="0.25">
      <c r="N1775" s="22" t="str">
        <f t="shared" si="54"/>
        <v>ubiegam sięWielkopolskieKleczew_PL414</v>
      </c>
      <c r="O1775" s="22" t="s">
        <v>1175</v>
      </c>
      <c r="P1775" s="26" t="str">
        <f t="shared" si="53"/>
        <v>Kleczew_PL414</v>
      </c>
      <c r="Q1775" s="27" t="s">
        <v>1352</v>
      </c>
      <c r="R1775" s="27" t="s">
        <v>1238</v>
      </c>
      <c r="S1775" s="22">
        <v>5</v>
      </c>
      <c r="T1775" s="22" t="s">
        <v>63</v>
      </c>
    </row>
    <row r="1776" spans="14:20" s="22" customFormat="1" ht="15" hidden="1" customHeight="1" x14ac:dyDescent="0.25">
      <c r="N1776" s="22" t="str">
        <f t="shared" si="54"/>
        <v>ubiegam sięWielkopolskieKleszczewo_PL418</v>
      </c>
      <c r="O1776" s="22" t="s">
        <v>1175</v>
      </c>
      <c r="P1776" s="26" t="str">
        <f t="shared" si="53"/>
        <v>Kleszczewo_PL418</v>
      </c>
      <c r="Q1776" s="27" t="s">
        <v>1355</v>
      </c>
      <c r="R1776" s="27" t="s">
        <v>1335</v>
      </c>
      <c r="S1776" s="22">
        <v>5</v>
      </c>
      <c r="T1776" s="22" t="s">
        <v>63</v>
      </c>
    </row>
    <row r="1777" spans="14:20" s="22" customFormat="1" ht="15" hidden="1" customHeight="1" x14ac:dyDescent="0.25">
      <c r="N1777" s="22" t="str">
        <f t="shared" si="54"/>
        <v>ubiegam sięWielkopolskieKłecko_PL414</v>
      </c>
      <c r="O1777" s="22" t="s">
        <v>1175</v>
      </c>
      <c r="P1777" s="26" t="str">
        <f t="shared" si="53"/>
        <v>Kłecko_PL414</v>
      </c>
      <c r="Q1777" s="27" t="s">
        <v>1352</v>
      </c>
      <c r="R1777" s="27" t="s">
        <v>1220</v>
      </c>
      <c r="S1777" s="22">
        <v>5</v>
      </c>
      <c r="T1777" s="22" t="s">
        <v>63</v>
      </c>
    </row>
    <row r="1778" spans="14:20" s="22" customFormat="1" ht="15" hidden="1" customHeight="1" x14ac:dyDescent="0.25">
      <c r="N1778" s="22" t="str">
        <f t="shared" si="54"/>
        <v>ubiegam sięWielkopolskieKobyla Góra_PL416</v>
      </c>
      <c r="O1778" s="22" t="s">
        <v>1175</v>
      </c>
      <c r="P1778" s="26" t="str">
        <f t="shared" si="53"/>
        <v>Kobyla Góra_PL416</v>
      </c>
      <c r="Q1778" s="27" t="s">
        <v>1351</v>
      </c>
      <c r="R1778" s="27" t="s">
        <v>1209</v>
      </c>
      <c r="S1778" s="22">
        <v>5</v>
      </c>
      <c r="T1778" s="22" t="s">
        <v>63</v>
      </c>
    </row>
    <row r="1779" spans="14:20" s="22" customFormat="1" ht="15" hidden="1" customHeight="1" x14ac:dyDescent="0.25">
      <c r="N1779" s="22" t="str">
        <f t="shared" si="54"/>
        <v>ubiegam sięWielkopolskieKobylin_PL416</v>
      </c>
      <c r="O1779" s="22" t="s">
        <v>1175</v>
      </c>
      <c r="P1779" s="26" t="str">
        <f t="shared" ref="P1779:P1842" si="55">R1779&amp;Q1779</f>
        <v>Kobylin_PL416</v>
      </c>
      <c r="Q1779" s="27" t="s">
        <v>1351</v>
      </c>
      <c r="R1779" s="27" t="s">
        <v>1195</v>
      </c>
      <c r="S1779" s="22">
        <v>5</v>
      </c>
      <c r="T1779" s="22" t="s">
        <v>63</v>
      </c>
    </row>
    <row r="1780" spans="14:20" s="22" customFormat="1" ht="15" hidden="1" customHeight="1" x14ac:dyDescent="0.25">
      <c r="N1780" s="22" t="str">
        <f t="shared" ref="N1780:N1843" si="56">T1780&amp;O1780&amp;P1780</f>
        <v>ubiegam sięWielkopolskieKołaczkowo_PL414</v>
      </c>
      <c r="O1780" s="22" t="s">
        <v>1175</v>
      </c>
      <c r="P1780" s="26" t="str">
        <f t="shared" si="55"/>
        <v>Kołaczkowo_PL414</v>
      </c>
      <c r="Q1780" s="27" t="s">
        <v>1352</v>
      </c>
      <c r="R1780" s="27" t="s">
        <v>1262</v>
      </c>
      <c r="S1780" s="22">
        <v>5</v>
      </c>
      <c r="T1780" s="22" t="s">
        <v>63</v>
      </c>
    </row>
    <row r="1781" spans="14:20" s="22" customFormat="1" ht="15" hidden="1" customHeight="1" x14ac:dyDescent="0.25">
      <c r="N1781" s="22" t="str">
        <f t="shared" si="56"/>
        <v>ubiegam sięWielkopolskieKoło_PL414</v>
      </c>
      <c r="O1781" s="22" t="s">
        <v>1175</v>
      </c>
      <c r="P1781" s="26" t="str">
        <f t="shared" si="55"/>
        <v>Koło_PL414</v>
      </c>
      <c r="Q1781" s="27" t="s">
        <v>1352</v>
      </c>
      <c r="R1781" s="27" t="s">
        <v>1230</v>
      </c>
      <c r="S1781" s="22">
        <v>5</v>
      </c>
      <c r="T1781" s="22" t="s">
        <v>63</v>
      </c>
    </row>
    <row r="1782" spans="14:20" s="22" customFormat="1" ht="15" hidden="1" customHeight="1" x14ac:dyDescent="0.25">
      <c r="N1782" s="22" t="str">
        <f t="shared" si="56"/>
        <v>ubiegam sięWielkopolskieKostrzyn_PL418</v>
      </c>
      <c r="O1782" s="22" t="s">
        <v>1175</v>
      </c>
      <c r="P1782" s="26" t="str">
        <f t="shared" si="55"/>
        <v>Kostrzyn_PL418</v>
      </c>
      <c r="Q1782" s="27" t="s">
        <v>1355</v>
      </c>
      <c r="R1782" s="27" t="s">
        <v>1336</v>
      </c>
      <c r="S1782" s="22">
        <v>5</v>
      </c>
      <c r="T1782" s="22" t="s">
        <v>63</v>
      </c>
    </row>
    <row r="1783" spans="14:20" s="22" customFormat="1" ht="15" hidden="1" customHeight="1" x14ac:dyDescent="0.25">
      <c r="N1783" s="22" t="str">
        <f t="shared" si="56"/>
        <v>ubiegam sięWielkopolskieKościan_PL417</v>
      </c>
      <c r="O1783" s="22" t="s">
        <v>1175</v>
      </c>
      <c r="P1783" s="26" t="str">
        <f t="shared" si="55"/>
        <v>Kościan_PL417</v>
      </c>
      <c r="Q1783" s="27" t="s">
        <v>1353</v>
      </c>
      <c r="R1783" s="27" t="s">
        <v>1276</v>
      </c>
      <c r="S1783" s="22">
        <v>5</v>
      </c>
      <c r="T1783" s="22" t="s">
        <v>63</v>
      </c>
    </row>
    <row r="1784" spans="14:20" s="22" customFormat="1" ht="15" hidden="1" customHeight="1" x14ac:dyDescent="0.25">
      <c r="N1784" s="22" t="str">
        <f t="shared" si="56"/>
        <v>ubiegam sięWielkopolskieKościelec_PL414</v>
      </c>
      <c r="O1784" s="22" t="s">
        <v>1175</v>
      </c>
      <c r="P1784" s="26" t="str">
        <f t="shared" si="55"/>
        <v>Kościelec_PL414</v>
      </c>
      <c r="Q1784" s="27" t="s">
        <v>1352</v>
      </c>
      <c r="R1784" s="27" t="s">
        <v>1231</v>
      </c>
      <c r="S1784" s="22">
        <v>5</v>
      </c>
      <c r="T1784" s="22" t="s">
        <v>63</v>
      </c>
    </row>
    <row r="1785" spans="14:20" s="22" customFormat="1" ht="15" hidden="1" customHeight="1" x14ac:dyDescent="0.25">
      <c r="N1785" s="22" t="str">
        <f t="shared" si="56"/>
        <v>ubiegam sięWielkopolskieKotlin_PL416</v>
      </c>
      <c r="O1785" s="22" t="s">
        <v>1175</v>
      </c>
      <c r="P1785" s="26" t="str">
        <f t="shared" si="55"/>
        <v>Kotlin_PL416</v>
      </c>
      <c r="Q1785" s="27" t="s">
        <v>1351</v>
      </c>
      <c r="R1785" s="27" t="s">
        <v>1177</v>
      </c>
      <c r="S1785" s="22">
        <v>5</v>
      </c>
      <c r="T1785" s="22" t="s">
        <v>63</v>
      </c>
    </row>
    <row r="1786" spans="14:20" s="22" customFormat="1" ht="15" hidden="1" customHeight="1" x14ac:dyDescent="0.25">
      <c r="N1786" s="22" t="str">
        <f t="shared" si="56"/>
        <v>ubiegam sięWielkopolskieKoźmin Wielkopolski_PL416</v>
      </c>
      <c r="O1786" s="22" t="s">
        <v>1175</v>
      </c>
      <c r="P1786" s="26" t="str">
        <f t="shared" si="55"/>
        <v>Koźmin Wielkopolski_PL416</v>
      </c>
      <c r="Q1786" s="27" t="s">
        <v>1351</v>
      </c>
      <c r="R1786" s="27" t="s">
        <v>1196</v>
      </c>
      <c r="S1786" s="22">
        <v>5</v>
      </c>
      <c r="T1786" s="22" t="s">
        <v>63</v>
      </c>
    </row>
    <row r="1787" spans="14:20" s="22" customFormat="1" ht="15" hidden="1" customHeight="1" x14ac:dyDescent="0.25">
      <c r="N1787" s="22" t="str">
        <f t="shared" si="56"/>
        <v>ubiegam sięWielkopolskieKoźminek_PL416</v>
      </c>
      <c r="O1787" s="22" t="s">
        <v>1175</v>
      </c>
      <c r="P1787" s="26" t="str">
        <f t="shared" si="55"/>
        <v>Koźminek_PL416</v>
      </c>
      <c r="Q1787" s="27" t="s">
        <v>1351</v>
      </c>
      <c r="R1787" s="27" t="s">
        <v>1182</v>
      </c>
      <c r="S1787" s="22">
        <v>5</v>
      </c>
      <c r="T1787" s="22" t="s">
        <v>63</v>
      </c>
    </row>
    <row r="1788" spans="14:20" s="22" customFormat="1" ht="15" hidden="1" customHeight="1" x14ac:dyDescent="0.25">
      <c r="N1788" s="22" t="str">
        <f t="shared" si="56"/>
        <v>ubiegam sięWielkopolskieKórnik_PL418</v>
      </c>
      <c r="O1788" s="22" t="s">
        <v>1175</v>
      </c>
      <c r="P1788" s="26" t="str">
        <f t="shared" si="55"/>
        <v>Kórnik_PL418</v>
      </c>
      <c r="Q1788" s="27" t="s">
        <v>1355</v>
      </c>
      <c r="R1788" s="27" t="s">
        <v>1337</v>
      </c>
      <c r="S1788" s="22">
        <v>5</v>
      </c>
      <c r="T1788" s="22" t="s">
        <v>63</v>
      </c>
    </row>
    <row r="1789" spans="14:20" s="22" customFormat="1" ht="15" hidden="1" customHeight="1" x14ac:dyDescent="0.25">
      <c r="N1789" s="22" t="str">
        <f t="shared" si="56"/>
        <v>ubiegam sięWielkopolskieKrajenka_PL411</v>
      </c>
      <c r="O1789" s="22" t="s">
        <v>1175</v>
      </c>
      <c r="P1789" s="26" t="str">
        <f t="shared" si="55"/>
        <v>Krajenka_PL411</v>
      </c>
      <c r="Q1789" s="27" t="s">
        <v>1354</v>
      </c>
      <c r="R1789" s="27" t="s">
        <v>1326</v>
      </c>
      <c r="S1789" s="22">
        <v>5</v>
      </c>
      <c r="T1789" s="22" t="s">
        <v>63</v>
      </c>
    </row>
    <row r="1790" spans="14:20" s="22" customFormat="1" ht="15" hidden="1" customHeight="1" x14ac:dyDescent="0.25">
      <c r="N1790" s="22" t="str">
        <f t="shared" si="56"/>
        <v>ubiegam sięWielkopolskieKramsk_PL414</v>
      </c>
      <c r="O1790" s="22" t="s">
        <v>1175</v>
      </c>
      <c r="P1790" s="26" t="str">
        <f t="shared" si="55"/>
        <v>Kramsk_PL414</v>
      </c>
      <c r="Q1790" s="27" t="s">
        <v>1352</v>
      </c>
      <c r="R1790" s="27" t="s">
        <v>1239</v>
      </c>
      <c r="S1790" s="22">
        <v>5</v>
      </c>
      <c r="T1790" s="22" t="s">
        <v>63</v>
      </c>
    </row>
    <row r="1791" spans="14:20" s="22" customFormat="1" ht="15" hidden="1" customHeight="1" x14ac:dyDescent="0.25">
      <c r="N1791" s="22" t="str">
        <f t="shared" si="56"/>
        <v>ubiegam sięWielkopolskieKraszewice_PL416</v>
      </c>
      <c r="O1791" s="22" t="s">
        <v>1175</v>
      </c>
      <c r="P1791" s="26" t="str">
        <f t="shared" si="55"/>
        <v>Kraszewice_PL416</v>
      </c>
      <c r="Q1791" s="27" t="s">
        <v>1351</v>
      </c>
      <c r="R1791" s="27" t="s">
        <v>1210</v>
      </c>
      <c r="S1791" s="22">
        <v>5</v>
      </c>
      <c r="T1791" s="22" t="s">
        <v>63</v>
      </c>
    </row>
    <row r="1792" spans="14:20" s="22" customFormat="1" ht="15" hidden="1" customHeight="1" x14ac:dyDescent="0.25">
      <c r="N1792" s="22" t="str">
        <f t="shared" si="56"/>
        <v>ubiegam sięWielkopolskieKrobia_PL417</v>
      </c>
      <c r="O1792" s="22" t="s">
        <v>1175</v>
      </c>
      <c r="P1792" s="26" t="str">
        <f t="shared" si="55"/>
        <v>Krobia_PL417</v>
      </c>
      <c r="Q1792" s="27" t="s">
        <v>1353</v>
      </c>
      <c r="R1792" s="27" t="s">
        <v>1267</v>
      </c>
      <c r="S1792" s="22">
        <v>5</v>
      </c>
      <c r="T1792" s="22" t="s">
        <v>63</v>
      </c>
    </row>
    <row r="1793" spans="14:20" s="22" customFormat="1" ht="15" hidden="1" customHeight="1" x14ac:dyDescent="0.25">
      <c r="N1793" s="22" t="str">
        <f t="shared" si="56"/>
        <v>ubiegam sięWielkopolskieKrotoszyn_PL416</v>
      </c>
      <c r="O1793" s="22" t="s">
        <v>1175</v>
      </c>
      <c r="P1793" s="26" t="str">
        <f t="shared" si="55"/>
        <v>Krotoszyn_PL416</v>
      </c>
      <c r="Q1793" s="27" t="s">
        <v>1351</v>
      </c>
      <c r="R1793" s="27" t="s">
        <v>1197</v>
      </c>
      <c r="S1793" s="22">
        <v>5</v>
      </c>
      <c r="T1793" s="22" t="s">
        <v>63</v>
      </c>
    </row>
    <row r="1794" spans="14:20" s="22" customFormat="1" ht="15" hidden="1" customHeight="1" x14ac:dyDescent="0.25">
      <c r="N1794" s="22" t="str">
        <f t="shared" si="56"/>
        <v>ubiegam sięWielkopolskieKrzemieniewo_PL417</v>
      </c>
      <c r="O1794" s="22" t="s">
        <v>1175</v>
      </c>
      <c r="P1794" s="26" t="str">
        <f t="shared" si="55"/>
        <v>Krzemieniewo_PL417</v>
      </c>
      <c r="Q1794" s="27" t="s">
        <v>1353</v>
      </c>
      <c r="R1794" s="27" t="s">
        <v>1279</v>
      </c>
      <c r="S1794" s="22">
        <v>5</v>
      </c>
      <c r="T1794" s="22" t="s">
        <v>63</v>
      </c>
    </row>
    <row r="1795" spans="14:20" s="22" customFormat="1" ht="15" hidden="1" customHeight="1" x14ac:dyDescent="0.25">
      <c r="N1795" s="22" t="str">
        <f t="shared" si="56"/>
        <v>ubiegam sięWielkopolskieKrzykosy_PL418</v>
      </c>
      <c r="O1795" s="22" t="s">
        <v>1175</v>
      </c>
      <c r="P1795" s="26" t="str">
        <f t="shared" si="55"/>
        <v>Krzykosy_PL418</v>
      </c>
      <c r="Q1795" s="27" t="s">
        <v>1355</v>
      </c>
      <c r="R1795" s="27" t="s">
        <v>1345</v>
      </c>
      <c r="S1795" s="22">
        <v>5</v>
      </c>
      <c r="T1795" s="22" t="s">
        <v>63</v>
      </c>
    </row>
    <row r="1796" spans="14:20" s="22" customFormat="1" ht="15" hidden="1" customHeight="1" x14ac:dyDescent="0.25">
      <c r="N1796" s="22" t="str">
        <f t="shared" si="56"/>
        <v>ubiegam sięWielkopolskieKrzymów_PL414</v>
      </c>
      <c r="O1796" s="22" t="s">
        <v>1175</v>
      </c>
      <c r="P1796" s="26" t="str">
        <f t="shared" si="55"/>
        <v>Krzymów_PL414</v>
      </c>
      <c r="Q1796" s="27" t="s">
        <v>1352</v>
      </c>
      <c r="R1796" s="27" t="s">
        <v>1240</v>
      </c>
      <c r="S1796" s="22">
        <v>5</v>
      </c>
      <c r="T1796" s="22" t="s">
        <v>63</v>
      </c>
    </row>
    <row r="1797" spans="14:20" s="22" customFormat="1" ht="15" hidden="1" customHeight="1" x14ac:dyDescent="0.25">
      <c r="N1797" s="22" t="str">
        <f t="shared" si="56"/>
        <v>ubiegam sięWielkopolskieKrzywiń_PL417</v>
      </c>
      <c r="O1797" s="22" t="s">
        <v>1175</v>
      </c>
      <c r="P1797" s="26" t="str">
        <f t="shared" si="55"/>
        <v>Krzywiń_PL417</v>
      </c>
      <c r="Q1797" s="27" t="s">
        <v>1353</v>
      </c>
      <c r="R1797" s="27" t="s">
        <v>1277</v>
      </c>
      <c r="S1797" s="22">
        <v>5</v>
      </c>
      <c r="T1797" s="22" t="s">
        <v>63</v>
      </c>
    </row>
    <row r="1798" spans="14:20" s="22" customFormat="1" ht="15" hidden="1" customHeight="1" x14ac:dyDescent="0.25">
      <c r="N1798" s="22" t="str">
        <f t="shared" si="56"/>
        <v>ubiegam sięWielkopolskieKrzyż Wielkopolski_PL411</v>
      </c>
      <c r="O1798" s="22" t="s">
        <v>1175</v>
      </c>
      <c r="P1798" s="26" t="str">
        <f t="shared" si="55"/>
        <v>Krzyż Wielkopolski_PL411</v>
      </c>
      <c r="Q1798" s="27" t="s">
        <v>1354</v>
      </c>
      <c r="R1798" s="27" t="s">
        <v>1308</v>
      </c>
      <c r="S1798" s="22">
        <v>5</v>
      </c>
      <c r="T1798" s="22" t="s">
        <v>63</v>
      </c>
    </row>
    <row r="1799" spans="14:20" s="22" customFormat="1" ht="15" hidden="1" customHeight="1" x14ac:dyDescent="0.25">
      <c r="N1799" s="22" t="str">
        <f t="shared" si="56"/>
        <v>ubiegam sięWielkopolskieKsiąż Wielkopolski_PL418</v>
      </c>
      <c r="O1799" s="22" t="s">
        <v>1175</v>
      </c>
      <c r="P1799" s="26" t="str">
        <f t="shared" si="55"/>
        <v>Książ Wielkopolski_PL418</v>
      </c>
      <c r="Q1799" s="27" t="s">
        <v>1355</v>
      </c>
      <c r="R1799" s="27" t="s">
        <v>1350</v>
      </c>
      <c r="S1799" s="22">
        <v>5</v>
      </c>
      <c r="T1799" s="22" t="s">
        <v>63</v>
      </c>
    </row>
    <row r="1800" spans="14:20" s="22" customFormat="1" ht="15" hidden="1" customHeight="1" x14ac:dyDescent="0.25">
      <c r="N1800" s="22" t="str">
        <f t="shared" si="56"/>
        <v>ubiegam sięWielkopolskieKuślin_PL417</v>
      </c>
      <c r="O1800" s="22" t="s">
        <v>1175</v>
      </c>
      <c r="P1800" s="26" t="str">
        <f t="shared" si="55"/>
        <v>Kuślin_PL417</v>
      </c>
      <c r="Q1800" s="27" t="s">
        <v>1353</v>
      </c>
      <c r="R1800" s="27" t="s">
        <v>1290</v>
      </c>
      <c r="S1800" s="22">
        <v>5</v>
      </c>
      <c r="T1800" s="22" t="s">
        <v>63</v>
      </c>
    </row>
    <row r="1801" spans="14:20" s="22" customFormat="1" ht="15" hidden="1" customHeight="1" x14ac:dyDescent="0.25">
      <c r="N1801" s="22" t="str">
        <f t="shared" si="56"/>
        <v>ubiegam sięWielkopolskieKwilcz_PL417</v>
      </c>
      <c r="O1801" s="22" t="s">
        <v>1175</v>
      </c>
      <c r="P1801" s="26" t="str">
        <f t="shared" si="55"/>
        <v>Kwilcz_PL417</v>
      </c>
      <c r="Q1801" s="27" t="s">
        <v>1353</v>
      </c>
      <c r="R1801" s="27" t="s">
        <v>1287</v>
      </c>
      <c r="S1801" s="22">
        <v>5</v>
      </c>
      <c r="T1801" s="22" t="s">
        <v>63</v>
      </c>
    </row>
    <row r="1802" spans="14:20" s="22" customFormat="1" ht="15" hidden="1" customHeight="1" x14ac:dyDescent="0.25">
      <c r="N1802" s="22" t="str">
        <f t="shared" si="56"/>
        <v>ubiegam sięWielkopolskieLądek_PL414</v>
      </c>
      <c r="O1802" s="22" t="s">
        <v>1175</v>
      </c>
      <c r="P1802" s="26" t="str">
        <f t="shared" si="55"/>
        <v>Lądek_PL414</v>
      </c>
      <c r="Q1802" s="27" t="s">
        <v>1352</v>
      </c>
      <c r="R1802" s="27" t="s">
        <v>1248</v>
      </c>
      <c r="S1802" s="22">
        <v>5</v>
      </c>
      <c r="T1802" s="22" t="s">
        <v>63</v>
      </c>
    </row>
    <row r="1803" spans="14:20" s="22" customFormat="1" ht="15" hidden="1" customHeight="1" x14ac:dyDescent="0.25">
      <c r="N1803" s="22" t="str">
        <f t="shared" si="56"/>
        <v>ubiegam sięWielkopolskieLipka_PL411</v>
      </c>
      <c r="O1803" s="22" t="s">
        <v>1175</v>
      </c>
      <c r="P1803" s="26" t="str">
        <f t="shared" si="55"/>
        <v>Lipka_PL411</v>
      </c>
      <c r="Q1803" s="27" t="s">
        <v>1354</v>
      </c>
      <c r="R1803" s="27" t="s">
        <v>1327</v>
      </c>
      <c r="S1803" s="22">
        <v>5</v>
      </c>
      <c r="T1803" s="22" t="s">
        <v>63</v>
      </c>
    </row>
    <row r="1804" spans="14:20" s="22" customFormat="1" ht="15" hidden="1" customHeight="1" x14ac:dyDescent="0.25">
      <c r="N1804" s="22" t="str">
        <f t="shared" si="56"/>
        <v>ubiegam sięWielkopolskieLipno_PL417</v>
      </c>
      <c r="O1804" s="22" t="s">
        <v>1175</v>
      </c>
      <c r="P1804" s="26" t="str">
        <f t="shared" si="55"/>
        <v>Lipno_PL417</v>
      </c>
      <c r="Q1804" s="27" t="s">
        <v>1353</v>
      </c>
      <c r="R1804" s="27" t="s">
        <v>1280</v>
      </c>
      <c r="S1804" s="22">
        <v>5</v>
      </c>
      <c r="T1804" s="22" t="s">
        <v>63</v>
      </c>
    </row>
    <row r="1805" spans="14:20" s="22" customFormat="1" ht="15" hidden="1" customHeight="1" x14ac:dyDescent="0.25">
      <c r="N1805" s="22" t="str">
        <f t="shared" si="56"/>
        <v>ubiegam sięWielkopolskieLisków_PL416</v>
      </c>
      <c r="O1805" s="22" t="s">
        <v>1175</v>
      </c>
      <c r="P1805" s="26" t="str">
        <f t="shared" si="55"/>
        <v>Lisków_PL416</v>
      </c>
      <c r="Q1805" s="27" t="s">
        <v>1351</v>
      </c>
      <c r="R1805" s="27" t="s">
        <v>1183</v>
      </c>
      <c r="S1805" s="22">
        <v>5</v>
      </c>
      <c r="T1805" s="22" t="s">
        <v>63</v>
      </c>
    </row>
    <row r="1806" spans="14:20" s="22" customFormat="1" ht="15" hidden="1" customHeight="1" x14ac:dyDescent="0.25">
      <c r="N1806" s="22" t="str">
        <f t="shared" si="56"/>
        <v>ubiegam sięWielkopolskieLubasz_PL411</v>
      </c>
      <c r="O1806" s="22" t="s">
        <v>1175</v>
      </c>
      <c r="P1806" s="26" t="str">
        <f t="shared" si="55"/>
        <v>Lubasz_PL411</v>
      </c>
      <c r="Q1806" s="27" t="s">
        <v>1354</v>
      </c>
      <c r="R1806" s="27" t="s">
        <v>1309</v>
      </c>
      <c r="S1806" s="22">
        <v>5</v>
      </c>
      <c r="T1806" s="22" t="s">
        <v>63</v>
      </c>
    </row>
    <row r="1807" spans="14:20" s="22" customFormat="1" ht="15" hidden="1" customHeight="1" x14ac:dyDescent="0.25">
      <c r="N1807" s="22" t="str">
        <f t="shared" si="56"/>
        <v>ubiegam sięWielkopolskieLwówek_PL417</v>
      </c>
      <c r="O1807" s="22" t="s">
        <v>1175</v>
      </c>
      <c r="P1807" s="26" t="str">
        <f t="shared" si="55"/>
        <v>Lwówek_PL417</v>
      </c>
      <c r="Q1807" s="27" t="s">
        <v>1353</v>
      </c>
      <c r="R1807" s="27" t="s">
        <v>1291</v>
      </c>
      <c r="S1807" s="22">
        <v>5</v>
      </c>
      <c r="T1807" s="22" t="s">
        <v>63</v>
      </c>
    </row>
    <row r="1808" spans="14:20" s="22" customFormat="1" ht="15" hidden="1" customHeight="1" x14ac:dyDescent="0.25">
      <c r="N1808" s="22" t="str">
        <f t="shared" si="56"/>
        <v>ubiegam sięWielkopolskieŁęka Opatowska_PL416</v>
      </c>
      <c r="O1808" s="22" t="s">
        <v>1175</v>
      </c>
      <c r="P1808" s="26" t="str">
        <f t="shared" si="55"/>
        <v>Łęka Opatowska_PL416</v>
      </c>
      <c r="Q1808" s="27" t="s">
        <v>1351</v>
      </c>
      <c r="R1808" s="27" t="s">
        <v>1191</v>
      </c>
      <c r="S1808" s="22">
        <v>5</v>
      </c>
      <c r="T1808" s="22" t="s">
        <v>63</v>
      </c>
    </row>
    <row r="1809" spans="14:20" s="22" customFormat="1" ht="15" hidden="1" customHeight="1" x14ac:dyDescent="0.25">
      <c r="N1809" s="22" t="str">
        <f t="shared" si="56"/>
        <v>ubiegam sięWielkopolskieŁobżenica_PL411</v>
      </c>
      <c r="O1809" s="22" t="s">
        <v>1175</v>
      </c>
      <c r="P1809" s="26" t="str">
        <f t="shared" si="55"/>
        <v>Łobżenica_PL411</v>
      </c>
      <c r="Q1809" s="27" t="s">
        <v>1354</v>
      </c>
      <c r="R1809" s="27" t="s">
        <v>1315</v>
      </c>
      <c r="S1809" s="22">
        <v>5</v>
      </c>
      <c r="T1809" s="22" t="s">
        <v>63</v>
      </c>
    </row>
    <row r="1810" spans="14:20" s="22" customFormat="1" ht="15" hidden="1" customHeight="1" x14ac:dyDescent="0.25">
      <c r="N1810" s="22" t="str">
        <f t="shared" si="56"/>
        <v>ubiegam sięWielkopolskieŁubowo_PL414</v>
      </c>
      <c r="O1810" s="22" t="s">
        <v>1175</v>
      </c>
      <c r="P1810" s="26" t="str">
        <f t="shared" si="55"/>
        <v>Łubowo_PL414</v>
      </c>
      <c r="Q1810" s="27" t="s">
        <v>1352</v>
      </c>
      <c r="R1810" s="27" t="s">
        <v>1221</v>
      </c>
      <c r="S1810" s="22">
        <v>5</v>
      </c>
      <c r="T1810" s="22" t="s">
        <v>63</v>
      </c>
    </row>
    <row r="1811" spans="14:20" s="22" customFormat="1" ht="15" hidden="1" customHeight="1" x14ac:dyDescent="0.25">
      <c r="N1811" s="22" t="str">
        <f t="shared" si="56"/>
        <v>ubiegam sięWielkopolskieMalanów_PL414</v>
      </c>
      <c r="O1811" s="22" t="s">
        <v>1175</v>
      </c>
      <c r="P1811" s="26" t="str">
        <f t="shared" si="55"/>
        <v>Malanów_PL414</v>
      </c>
      <c r="Q1811" s="27" t="s">
        <v>1352</v>
      </c>
      <c r="R1811" s="27" t="s">
        <v>1257</v>
      </c>
      <c r="S1811" s="22">
        <v>5</v>
      </c>
      <c r="T1811" s="22" t="s">
        <v>63</v>
      </c>
    </row>
    <row r="1812" spans="14:20" s="22" customFormat="1" ht="15" hidden="1" customHeight="1" x14ac:dyDescent="0.25">
      <c r="N1812" s="22" t="str">
        <f t="shared" si="56"/>
        <v>ubiegam sięWielkopolskieMargonin_PL411</v>
      </c>
      <c r="O1812" s="22" t="s">
        <v>1175</v>
      </c>
      <c r="P1812" s="26" t="str">
        <f t="shared" si="55"/>
        <v>Margonin_PL411</v>
      </c>
      <c r="Q1812" s="27" t="s">
        <v>1354</v>
      </c>
      <c r="R1812" s="27" t="s">
        <v>1304</v>
      </c>
      <c r="S1812" s="22">
        <v>5</v>
      </c>
      <c r="T1812" s="22" t="s">
        <v>63</v>
      </c>
    </row>
    <row r="1813" spans="14:20" s="22" customFormat="1" ht="15" hidden="1" customHeight="1" x14ac:dyDescent="0.25">
      <c r="N1813" s="22" t="str">
        <f t="shared" si="56"/>
        <v>ubiegam sięWielkopolskieMiasteczko Krajeńskie_PL411</v>
      </c>
      <c r="O1813" s="22" t="s">
        <v>1175</v>
      </c>
      <c r="P1813" s="26" t="str">
        <f t="shared" si="55"/>
        <v>Miasteczko Krajeńskie_PL411</v>
      </c>
      <c r="Q1813" s="27" t="s">
        <v>1354</v>
      </c>
      <c r="R1813" s="27" t="s">
        <v>1316</v>
      </c>
      <c r="S1813" s="22">
        <v>5</v>
      </c>
      <c r="T1813" s="22" t="s">
        <v>63</v>
      </c>
    </row>
    <row r="1814" spans="14:20" s="22" customFormat="1" ht="15" hidden="1" customHeight="1" x14ac:dyDescent="0.25">
      <c r="N1814" s="22" t="str">
        <f t="shared" si="56"/>
        <v>ubiegam sięWielkopolskieMiedzichowo_PL417</v>
      </c>
      <c r="O1814" s="22" t="s">
        <v>1175</v>
      </c>
      <c r="P1814" s="26" t="str">
        <f t="shared" si="55"/>
        <v>Miedzichowo_PL417</v>
      </c>
      <c r="Q1814" s="27" t="s">
        <v>1353</v>
      </c>
      <c r="R1814" s="27" t="s">
        <v>1292</v>
      </c>
      <c r="S1814" s="22">
        <v>5</v>
      </c>
      <c r="T1814" s="22" t="s">
        <v>63</v>
      </c>
    </row>
    <row r="1815" spans="14:20" s="22" customFormat="1" ht="15" hidden="1" customHeight="1" x14ac:dyDescent="0.25">
      <c r="N1815" s="22" t="str">
        <f t="shared" si="56"/>
        <v>ubiegam sięWielkopolskieMiejska Górka_PL417</v>
      </c>
      <c r="O1815" s="22" t="s">
        <v>1175</v>
      </c>
      <c r="P1815" s="26" t="str">
        <f t="shared" si="55"/>
        <v>Miejska Górka_PL417</v>
      </c>
      <c r="Q1815" s="27" t="s">
        <v>1353</v>
      </c>
      <c r="R1815" s="27" t="s">
        <v>1297</v>
      </c>
      <c r="S1815" s="22">
        <v>5</v>
      </c>
      <c r="T1815" s="22" t="s">
        <v>63</v>
      </c>
    </row>
    <row r="1816" spans="14:20" s="22" customFormat="1" ht="15" hidden="1" customHeight="1" x14ac:dyDescent="0.25">
      <c r="N1816" s="22" t="str">
        <f t="shared" si="56"/>
        <v>ubiegam sięWielkopolskieMieleszyn_PL414</v>
      </c>
      <c r="O1816" s="22" t="s">
        <v>1175</v>
      </c>
      <c r="P1816" s="26" t="str">
        <f t="shared" si="55"/>
        <v>Mieleszyn_PL414</v>
      </c>
      <c r="Q1816" s="27" t="s">
        <v>1352</v>
      </c>
      <c r="R1816" s="27" t="s">
        <v>1222</v>
      </c>
      <c r="S1816" s="22">
        <v>5</v>
      </c>
      <c r="T1816" s="22" t="s">
        <v>63</v>
      </c>
    </row>
    <row r="1817" spans="14:20" s="22" customFormat="1" ht="15" hidden="1" customHeight="1" x14ac:dyDescent="0.25">
      <c r="N1817" s="22" t="str">
        <f t="shared" si="56"/>
        <v>ubiegam sięWielkopolskieMieścisko_PL411</v>
      </c>
      <c r="O1817" s="22" t="s">
        <v>1175</v>
      </c>
      <c r="P1817" s="26" t="str">
        <f t="shared" si="55"/>
        <v>Mieścisko_PL411</v>
      </c>
      <c r="Q1817" s="27" t="s">
        <v>1354</v>
      </c>
      <c r="R1817" s="27" t="s">
        <v>1322</v>
      </c>
      <c r="S1817" s="22">
        <v>5</v>
      </c>
      <c r="T1817" s="22" t="s">
        <v>63</v>
      </c>
    </row>
    <row r="1818" spans="14:20" s="22" customFormat="1" ht="15" hidden="1" customHeight="1" x14ac:dyDescent="0.25">
      <c r="N1818" s="22" t="str">
        <f t="shared" si="56"/>
        <v>ubiegam sięWielkopolskieMiędzychód_PL417</v>
      </c>
      <c r="O1818" s="22" t="s">
        <v>1175</v>
      </c>
      <c r="P1818" s="26" t="str">
        <f t="shared" si="55"/>
        <v>Międzychód_PL417</v>
      </c>
      <c r="Q1818" s="27" t="s">
        <v>1353</v>
      </c>
      <c r="R1818" s="27" t="s">
        <v>1288</v>
      </c>
      <c r="S1818" s="22">
        <v>5</v>
      </c>
      <c r="T1818" s="22" t="s">
        <v>63</v>
      </c>
    </row>
    <row r="1819" spans="14:20" s="22" customFormat="1" ht="15" hidden="1" customHeight="1" x14ac:dyDescent="0.25">
      <c r="N1819" s="22" t="str">
        <f t="shared" si="56"/>
        <v>ubiegam sięWielkopolskieMikstat_PL416</v>
      </c>
      <c r="O1819" s="22" t="s">
        <v>1175</v>
      </c>
      <c r="P1819" s="26" t="str">
        <f t="shared" si="55"/>
        <v>Mikstat_PL416</v>
      </c>
      <c r="Q1819" s="27" t="s">
        <v>1351</v>
      </c>
      <c r="R1819" s="27" t="s">
        <v>1211</v>
      </c>
      <c r="S1819" s="22">
        <v>5</v>
      </c>
      <c r="T1819" s="22" t="s">
        <v>63</v>
      </c>
    </row>
    <row r="1820" spans="14:20" s="22" customFormat="1" ht="15" hidden="1" customHeight="1" x14ac:dyDescent="0.25">
      <c r="N1820" s="22" t="str">
        <f t="shared" si="56"/>
        <v>ubiegam sięWielkopolskieMiłosław_PL414</v>
      </c>
      <c r="O1820" s="22" t="s">
        <v>1175</v>
      </c>
      <c r="P1820" s="26" t="str">
        <f t="shared" si="55"/>
        <v>Miłosław_PL414</v>
      </c>
      <c r="Q1820" s="27" t="s">
        <v>1352</v>
      </c>
      <c r="R1820" s="27" t="s">
        <v>1263</v>
      </c>
      <c r="S1820" s="22">
        <v>5</v>
      </c>
      <c r="T1820" s="22" t="s">
        <v>63</v>
      </c>
    </row>
    <row r="1821" spans="14:20" s="22" customFormat="1" ht="15" hidden="1" customHeight="1" x14ac:dyDescent="0.25">
      <c r="N1821" s="22" t="str">
        <f t="shared" si="56"/>
        <v>ubiegam sięWielkopolskieMycielin_PL416</v>
      </c>
      <c r="O1821" s="22" t="s">
        <v>1175</v>
      </c>
      <c r="P1821" s="26" t="str">
        <f t="shared" si="55"/>
        <v>Mycielin_PL416</v>
      </c>
      <c r="Q1821" s="27" t="s">
        <v>1351</v>
      </c>
      <c r="R1821" s="27" t="s">
        <v>1184</v>
      </c>
      <c r="S1821" s="22">
        <v>5</v>
      </c>
      <c r="T1821" s="22" t="s">
        <v>63</v>
      </c>
    </row>
    <row r="1822" spans="14:20" s="22" customFormat="1" ht="15" hidden="1" customHeight="1" x14ac:dyDescent="0.25">
      <c r="N1822" s="22" t="str">
        <f t="shared" si="56"/>
        <v>ubiegam sięWielkopolskieNekla_PL414</v>
      </c>
      <c r="O1822" s="22" t="s">
        <v>1175</v>
      </c>
      <c r="P1822" s="26" t="str">
        <f t="shared" si="55"/>
        <v>Nekla_PL414</v>
      </c>
      <c r="Q1822" s="27" t="s">
        <v>1352</v>
      </c>
      <c r="R1822" s="27" t="s">
        <v>1264</v>
      </c>
      <c r="S1822" s="22">
        <v>5</v>
      </c>
      <c r="T1822" s="22" t="s">
        <v>63</v>
      </c>
    </row>
    <row r="1823" spans="14:20" s="22" customFormat="1" ht="15" hidden="1" customHeight="1" x14ac:dyDescent="0.25">
      <c r="N1823" s="22" t="str">
        <f t="shared" si="56"/>
        <v>ubiegam sięWielkopolskieNiechanowo_PL414</v>
      </c>
      <c r="O1823" s="22" t="s">
        <v>1175</v>
      </c>
      <c r="P1823" s="26" t="str">
        <f t="shared" si="55"/>
        <v>Niechanowo_PL414</v>
      </c>
      <c r="Q1823" s="27" t="s">
        <v>1352</v>
      </c>
      <c r="R1823" s="27" t="s">
        <v>1223</v>
      </c>
      <c r="S1823" s="22">
        <v>5</v>
      </c>
      <c r="T1823" s="22" t="s">
        <v>63</v>
      </c>
    </row>
    <row r="1824" spans="14:20" s="22" customFormat="1" ht="15" hidden="1" customHeight="1" x14ac:dyDescent="0.25">
      <c r="N1824" s="22" t="str">
        <f t="shared" si="56"/>
        <v>ubiegam sięWielkopolskieNowe Miasto nad Wartą_PL418</v>
      </c>
      <c r="O1824" s="22" t="s">
        <v>1175</v>
      </c>
      <c r="P1824" s="26" t="str">
        <f t="shared" si="55"/>
        <v>Nowe Miasto nad Wartą_PL418</v>
      </c>
      <c r="Q1824" s="27" t="s">
        <v>1355</v>
      </c>
      <c r="R1824" s="27" t="s">
        <v>1346</v>
      </c>
      <c r="S1824" s="22">
        <v>5</v>
      </c>
      <c r="T1824" s="22" t="s">
        <v>63</v>
      </c>
    </row>
    <row r="1825" spans="14:20" s="22" customFormat="1" ht="15" hidden="1" customHeight="1" x14ac:dyDescent="0.25">
      <c r="N1825" s="22" t="str">
        <f t="shared" si="56"/>
        <v>ubiegam sięWielkopolskieNowe Skalmierzyce_PL416</v>
      </c>
      <c r="O1825" s="22" t="s">
        <v>1175</v>
      </c>
      <c r="P1825" s="26" t="str">
        <f t="shared" si="55"/>
        <v>Nowe Skalmierzyce_PL416</v>
      </c>
      <c r="Q1825" s="27" t="s">
        <v>1351</v>
      </c>
      <c r="R1825" s="27" t="s">
        <v>1199</v>
      </c>
      <c r="S1825" s="22">
        <v>5</v>
      </c>
      <c r="T1825" s="22" t="s">
        <v>63</v>
      </c>
    </row>
    <row r="1826" spans="14:20" s="22" customFormat="1" ht="15" hidden="1" customHeight="1" x14ac:dyDescent="0.25">
      <c r="N1826" s="22" t="str">
        <f t="shared" si="56"/>
        <v>ubiegam sięWielkopolskieNowy Tomyśl_PL417</v>
      </c>
      <c r="O1826" s="22" t="s">
        <v>1175</v>
      </c>
      <c r="P1826" s="26" t="str">
        <f t="shared" si="55"/>
        <v>Nowy Tomyśl_PL417</v>
      </c>
      <c r="Q1826" s="27" t="s">
        <v>1353</v>
      </c>
      <c r="R1826" s="27" t="s">
        <v>1293</v>
      </c>
      <c r="S1826" s="22">
        <v>5</v>
      </c>
      <c r="T1826" s="22" t="s">
        <v>63</v>
      </c>
    </row>
    <row r="1827" spans="14:20" s="22" customFormat="1" ht="15" hidden="1" customHeight="1" x14ac:dyDescent="0.25">
      <c r="N1827" s="22" t="str">
        <f t="shared" si="56"/>
        <v>ubiegam sięWielkopolskieObrzycko_PL418</v>
      </c>
      <c r="O1827" s="22" t="s">
        <v>1175</v>
      </c>
      <c r="P1827" s="26" t="str">
        <f t="shared" si="55"/>
        <v>Obrzycko_PL418</v>
      </c>
      <c r="Q1827" s="27" t="s">
        <v>1355</v>
      </c>
      <c r="R1827" s="27" t="s">
        <v>1340</v>
      </c>
      <c r="S1827" s="22">
        <v>5</v>
      </c>
      <c r="T1827" s="22" t="s">
        <v>63</v>
      </c>
    </row>
    <row r="1828" spans="14:20" s="22" customFormat="1" ht="15" hidden="1" customHeight="1" x14ac:dyDescent="0.25">
      <c r="N1828" s="22" t="str">
        <f t="shared" si="56"/>
        <v>ubiegam sięWielkopolskieObrzycko_PL418</v>
      </c>
      <c r="O1828" s="22" t="s">
        <v>1175</v>
      </c>
      <c r="P1828" s="26" t="str">
        <f t="shared" si="55"/>
        <v>Obrzycko_PL418</v>
      </c>
      <c r="Q1828" s="27" t="s">
        <v>1355</v>
      </c>
      <c r="R1828" s="27" t="s">
        <v>1340</v>
      </c>
      <c r="S1828" s="22">
        <v>5</v>
      </c>
      <c r="T1828" s="22" t="s">
        <v>63</v>
      </c>
    </row>
    <row r="1829" spans="14:20" s="22" customFormat="1" ht="15" hidden="1" customHeight="1" x14ac:dyDescent="0.25">
      <c r="N1829" s="22" t="str">
        <f t="shared" si="56"/>
        <v>ubiegam sięWielkopolskieOdolanów_PL416</v>
      </c>
      <c r="O1829" s="22" t="s">
        <v>1175</v>
      </c>
      <c r="P1829" s="26" t="str">
        <f t="shared" si="55"/>
        <v>Odolanów_PL416</v>
      </c>
      <c r="Q1829" s="27" t="s">
        <v>1351</v>
      </c>
      <c r="R1829" s="27" t="s">
        <v>1200</v>
      </c>
      <c r="S1829" s="22">
        <v>5</v>
      </c>
      <c r="T1829" s="22" t="s">
        <v>63</v>
      </c>
    </row>
    <row r="1830" spans="14:20" s="22" customFormat="1" ht="15" hidden="1" customHeight="1" x14ac:dyDescent="0.25">
      <c r="N1830" s="22" t="str">
        <f t="shared" si="56"/>
        <v>ubiegam sięWielkopolskieOkonek_PL411</v>
      </c>
      <c r="O1830" s="22" t="s">
        <v>1175</v>
      </c>
      <c r="P1830" s="26" t="str">
        <f t="shared" si="55"/>
        <v>Okonek_PL411</v>
      </c>
      <c r="Q1830" s="27" t="s">
        <v>1354</v>
      </c>
      <c r="R1830" s="27" t="s">
        <v>1328</v>
      </c>
      <c r="S1830" s="22">
        <v>5</v>
      </c>
      <c r="T1830" s="22" t="s">
        <v>63</v>
      </c>
    </row>
    <row r="1831" spans="14:20" s="22" customFormat="1" ht="15" hidden="1" customHeight="1" x14ac:dyDescent="0.25">
      <c r="N1831" s="22" t="str">
        <f t="shared" si="56"/>
        <v>ubiegam sięWielkopolskieOlszówka_PL414</v>
      </c>
      <c r="O1831" s="22" t="s">
        <v>1175</v>
      </c>
      <c r="P1831" s="26" t="str">
        <f t="shared" si="55"/>
        <v>Olszówka_PL414</v>
      </c>
      <c r="Q1831" s="27" t="s">
        <v>1352</v>
      </c>
      <c r="R1831" s="27" t="s">
        <v>1232</v>
      </c>
      <c r="S1831" s="22">
        <v>5</v>
      </c>
      <c r="T1831" s="22" t="s">
        <v>63</v>
      </c>
    </row>
    <row r="1832" spans="14:20" s="22" customFormat="1" ht="15" hidden="1" customHeight="1" x14ac:dyDescent="0.25">
      <c r="N1832" s="22" t="str">
        <f t="shared" si="56"/>
        <v>ubiegam sięWielkopolskieOpalenica_PL417</v>
      </c>
      <c r="O1832" s="22" t="s">
        <v>1175</v>
      </c>
      <c r="P1832" s="26" t="str">
        <f t="shared" si="55"/>
        <v>Opalenica_PL417</v>
      </c>
      <c r="Q1832" s="27" t="s">
        <v>1353</v>
      </c>
      <c r="R1832" s="27" t="s">
        <v>1294</v>
      </c>
      <c r="S1832" s="22">
        <v>5</v>
      </c>
      <c r="T1832" s="22" t="s">
        <v>63</v>
      </c>
    </row>
    <row r="1833" spans="14:20" s="22" customFormat="1" ht="15" hidden="1" customHeight="1" x14ac:dyDescent="0.25">
      <c r="N1833" s="22" t="str">
        <f t="shared" si="56"/>
        <v>ubiegam sięWielkopolskieOpatówek_PL416</v>
      </c>
      <c r="O1833" s="22" t="s">
        <v>1175</v>
      </c>
      <c r="P1833" s="26" t="str">
        <f t="shared" si="55"/>
        <v>Opatówek_PL416</v>
      </c>
      <c r="Q1833" s="27" t="s">
        <v>1351</v>
      </c>
      <c r="R1833" s="27" t="s">
        <v>1185</v>
      </c>
      <c r="S1833" s="22">
        <v>5</v>
      </c>
      <c r="T1833" s="22" t="s">
        <v>63</v>
      </c>
    </row>
    <row r="1834" spans="14:20" s="22" customFormat="1" ht="15" hidden="1" customHeight="1" x14ac:dyDescent="0.25">
      <c r="N1834" s="22" t="str">
        <f t="shared" si="56"/>
        <v>ubiegam sięWielkopolskieOrchowo_PL414</v>
      </c>
      <c r="O1834" s="22" t="s">
        <v>1175</v>
      </c>
      <c r="P1834" s="26" t="str">
        <f t="shared" si="55"/>
        <v>Orchowo_PL414</v>
      </c>
      <c r="Q1834" s="27" t="s">
        <v>1352</v>
      </c>
      <c r="R1834" s="27" t="s">
        <v>1249</v>
      </c>
      <c r="S1834" s="22">
        <v>5</v>
      </c>
      <c r="T1834" s="22" t="s">
        <v>63</v>
      </c>
    </row>
    <row r="1835" spans="14:20" s="22" customFormat="1" ht="15" hidden="1" customHeight="1" x14ac:dyDescent="0.25">
      <c r="N1835" s="22" t="str">
        <f t="shared" si="56"/>
        <v>ubiegam sięWielkopolskieOsieczna_PL417</v>
      </c>
      <c r="O1835" s="22" t="s">
        <v>1175</v>
      </c>
      <c r="P1835" s="26" t="str">
        <f t="shared" si="55"/>
        <v>Osieczna_PL417</v>
      </c>
      <c r="Q1835" s="27" t="s">
        <v>1353</v>
      </c>
      <c r="R1835" s="27" t="s">
        <v>1281</v>
      </c>
      <c r="S1835" s="22">
        <v>5</v>
      </c>
      <c r="T1835" s="22" t="s">
        <v>63</v>
      </c>
    </row>
    <row r="1836" spans="14:20" s="22" customFormat="1" ht="15" hidden="1" customHeight="1" x14ac:dyDescent="0.25">
      <c r="N1836" s="22" t="str">
        <f t="shared" si="56"/>
        <v>ubiegam sięWielkopolskieOsiek Mały_PL414</v>
      </c>
      <c r="O1836" s="22" t="s">
        <v>1175</v>
      </c>
      <c r="P1836" s="26" t="str">
        <f t="shared" si="55"/>
        <v>Osiek Mały_PL414</v>
      </c>
      <c r="Q1836" s="27" t="s">
        <v>1352</v>
      </c>
      <c r="R1836" s="27" t="s">
        <v>1233</v>
      </c>
      <c r="S1836" s="22">
        <v>5</v>
      </c>
      <c r="T1836" s="22" t="s">
        <v>63</v>
      </c>
    </row>
    <row r="1837" spans="14:20" s="22" customFormat="1" ht="15" hidden="1" customHeight="1" x14ac:dyDescent="0.25">
      <c r="N1837" s="22" t="str">
        <f t="shared" si="56"/>
        <v>ubiegam sięWielkopolskieOstroróg_PL418</v>
      </c>
      <c r="O1837" s="22" t="s">
        <v>1175</v>
      </c>
      <c r="P1837" s="26" t="str">
        <f t="shared" si="55"/>
        <v>Ostroróg_PL418</v>
      </c>
      <c r="Q1837" s="27" t="s">
        <v>1355</v>
      </c>
      <c r="R1837" s="27" t="s">
        <v>1343</v>
      </c>
      <c r="S1837" s="22">
        <v>5</v>
      </c>
      <c r="T1837" s="22" t="s">
        <v>63</v>
      </c>
    </row>
    <row r="1838" spans="14:20" s="22" customFormat="1" ht="15" hidden="1" customHeight="1" x14ac:dyDescent="0.25">
      <c r="N1838" s="22" t="str">
        <f t="shared" si="56"/>
        <v>ubiegam sięWielkopolskieOstrowite_PL414</v>
      </c>
      <c r="O1838" s="22" t="s">
        <v>1175</v>
      </c>
      <c r="P1838" s="26" t="str">
        <f t="shared" si="55"/>
        <v>Ostrowite_PL414</v>
      </c>
      <c r="Q1838" s="27" t="s">
        <v>1352</v>
      </c>
      <c r="R1838" s="27" t="s">
        <v>1250</v>
      </c>
      <c r="S1838" s="22">
        <v>5</v>
      </c>
      <c r="T1838" s="22" t="s">
        <v>63</v>
      </c>
    </row>
    <row r="1839" spans="14:20" s="22" customFormat="1" ht="15" hidden="1" customHeight="1" x14ac:dyDescent="0.25">
      <c r="N1839" s="22" t="str">
        <f t="shared" si="56"/>
        <v>ubiegam sięWielkopolskieOstrów Wielkopolski_PL416</v>
      </c>
      <c r="O1839" s="22" t="s">
        <v>1175</v>
      </c>
      <c r="P1839" s="26" t="str">
        <f t="shared" si="55"/>
        <v>Ostrów Wielkopolski_PL416</v>
      </c>
      <c r="Q1839" s="27" t="s">
        <v>1351</v>
      </c>
      <c r="R1839" s="27" t="s">
        <v>1201</v>
      </c>
      <c r="S1839" s="22">
        <v>5</v>
      </c>
      <c r="T1839" s="22" t="s">
        <v>63</v>
      </c>
    </row>
    <row r="1840" spans="14:20" s="22" customFormat="1" ht="15" hidden="1" customHeight="1" x14ac:dyDescent="0.25">
      <c r="N1840" s="22" t="str">
        <f t="shared" si="56"/>
        <v>ubiegam sięWielkopolskieOstrzeszów_PL416</v>
      </c>
      <c r="O1840" s="22" t="s">
        <v>1175</v>
      </c>
      <c r="P1840" s="26" t="str">
        <f t="shared" si="55"/>
        <v>Ostrzeszów_PL416</v>
      </c>
      <c r="Q1840" s="27" t="s">
        <v>1351</v>
      </c>
      <c r="R1840" s="27" t="s">
        <v>1212</v>
      </c>
      <c r="S1840" s="22">
        <v>5</v>
      </c>
      <c r="T1840" s="22" t="s">
        <v>63</v>
      </c>
    </row>
    <row r="1841" spans="14:20" s="22" customFormat="1" ht="15" hidden="1" customHeight="1" x14ac:dyDescent="0.25">
      <c r="N1841" s="22" t="str">
        <f t="shared" si="56"/>
        <v>ubiegam sięWielkopolskiePakosław_PL417</v>
      </c>
      <c r="O1841" s="22" t="s">
        <v>1175</v>
      </c>
      <c r="P1841" s="26" t="str">
        <f t="shared" si="55"/>
        <v>Pakosław_PL417</v>
      </c>
      <c r="Q1841" s="27" t="s">
        <v>1353</v>
      </c>
      <c r="R1841" s="27" t="s">
        <v>1298</v>
      </c>
      <c r="S1841" s="22">
        <v>5</v>
      </c>
      <c r="T1841" s="22" t="s">
        <v>63</v>
      </c>
    </row>
    <row r="1842" spans="14:20" s="22" customFormat="1" ht="15" hidden="1" customHeight="1" x14ac:dyDescent="0.25">
      <c r="N1842" s="22" t="str">
        <f t="shared" si="56"/>
        <v>ubiegam sięWielkopolskiePerzów_PL416</v>
      </c>
      <c r="O1842" s="22" t="s">
        <v>1175</v>
      </c>
      <c r="P1842" s="26" t="str">
        <f t="shared" si="55"/>
        <v>Perzów_PL416</v>
      </c>
      <c r="Q1842" s="27" t="s">
        <v>1351</v>
      </c>
      <c r="R1842" s="27" t="s">
        <v>1192</v>
      </c>
      <c r="S1842" s="22">
        <v>5</v>
      </c>
      <c r="T1842" s="22" t="s">
        <v>63</v>
      </c>
    </row>
    <row r="1843" spans="14:20" s="22" customFormat="1" ht="15" hidden="1" customHeight="1" x14ac:dyDescent="0.25">
      <c r="N1843" s="22" t="str">
        <f t="shared" si="56"/>
        <v>ubiegam sięWielkopolskiePępowo_PL417</v>
      </c>
      <c r="O1843" s="22" t="s">
        <v>1175</v>
      </c>
      <c r="P1843" s="26" t="str">
        <f t="shared" ref="P1843:P1906" si="57">R1843&amp;Q1843</f>
        <v>Pępowo_PL417</v>
      </c>
      <c r="Q1843" s="27" t="s">
        <v>1353</v>
      </c>
      <c r="R1843" s="27" t="s">
        <v>1268</v>
      </c>
      <c r="S1843" s="22">
        <v>5</v>
      </c>
      <c r="T1843" s="22" t="s">
        <v>63</v>
      </c>
    </row>
    <row r="1844" spans="14:20" s="22" customFormat="1" ht="15" hidden="1" customHeight="1" x14ac:dyDescent="0.25">
      <c r="N1844" s="22" t="str">
        <f t="shared" ref="N1844:N1907" si="58">T1844&amp;O1844&amp;P1844</f>
        <v>ubiegam sięWielkopolskiePiaski_PL417</v>
      </c>
      <c r="O1844" s="22" t="s">
        <v>1175</v>
      </c>
      <c r="P1844" s="26" t="str">
        <f t="shared" si="57"/>
        <v>Piaski_PL417</v>
      </c>
      <c r="Q1844" s="27" t="s">
        <v>1353</v>
      </c>
      <c r="R1844" s="27" t="s">
        <v>818</v>
      </c>
      <c r="S1844" s="22">
        <v>5</v>
      </c>
      <c r="T1844" s="22" t="s">
        <v>63</v>
      </c>
    </row>
    <row r="1845" spans="14:20" s="22" customFormat="1" ht="15" hidden="1" customHeight="1" x14ac:dyDescent="0.25">
      <c r="N1845" s="22" t="str">
        <f t="shared" si="58"/>
        <v>ubiegam sięWielkopolskiePobiedziska_PL418</v>
      </c>
      <c r="O1845" s="22" t="s">
        <v>1175</v>
      </c>
      <c r="P1845" s="26" t="str">
        <f t="shared" si="57"/>
        <v>Pobiedziska_PL418</v>
      </c>
      <c r="Q1845" s="27" t="s">
        <v>1355</v>
      </c>
      <c r="R1845" s="27" t="s">
        <v>1338</v>
      </c>
      <c r="S1845" s="22">
        <v>5</v>
      </c>
      <c r="T1845" s="22" t="s">
        <v>63</v>
      </c>
    </row>
    <row r="1846" spans="14:20" s="22" customFormat="1" ht="15" hidden="1" customHeight="1" x14ac:dyDescent="0.25">
      <c r="N1846" s="22" t="str">
        <f t="shared" si="58"/>
        <v>ubiegam sięWielkopolskiePogorzela_PL417</v>
      </c>
      <c r="O1846" s="22" t="s">
        <v>1175</v>
      </c>
      <c r="P1846" s="26" t="str">
        <f t="shared" si="57"/>
        <v>Pogorzela_PL417</v>
      </c>
      <c r="Q1846" s="27" t="s">
        <v>1353</v>
      </c>
      <c r="R1846" s="27" t="s">
        <v>1269</v>
      </c>
      <c r="S1846" s="22">
        <v>5</v>
      </c>
      <c r="T1846" s="22" t="s">
        <v>63</v>
      </c>
    </row>
    <row r="1847" spans="14:20" s="22" customFormat="1" ht="15" hidden="1" customHeight="1" x14ac:dyDescent="0.25">
      <c r="N1847" s="22" t="str">
        <f t="shared" si="58"/>
        <v>ubiegam sięWielkopolskiePołajewo_PL411</v>
      </c>
      <c r="O1847" s="22" t="s">
        <v>1175</v>
      </c>
      <c r="P1847" s="26" t="str">
        <f t="shared" si="57"/>
        <v>Połajewo_PL411</v>
      </c>
      <c r="Q1847" s="27" t="s">
        <v>1354</v>
      </c>
      <c r="R1847" s="27" t="s">
        <v>1310</v>
      </c>
      <c r="S1847" s="22">
        <v>5</v>
      </c>
      <c r="T1847" s="22" t="s">
        <v>63</v>
      </c>
    </row>
    <row r="1848" spans="14:20" s="22" customFormat="1" ht="15" hidden="1" customHeight="1" x14ac:dyDescent="0.25">
      <c r="N1848" s="22" t="str">
        <f t="shared" si="58"/>
        <v>ubiegam sięWielkopolskiePoniec_PL417</v>
      </c>
      <c r="O1848" s="22" t="s">
        <v>1175</v>
      </c>
      <c r="P1848" s="26" t="str">
        <f t="shared" si="57"/>
        <v>Poniec_PL417</v>
      </c>
      <c r="Q1848" s="27" t="s">
        <v>1353</v>
      </c>
      <c r="R1848" s="27" t="s">
        <v>1270</v>
      </c>
      <c r="S1848" s="22">
        <v>5</v>
      </c>
      <c r="T1848" s="22" t="s">
        <v>63</v>
      </c>
    </row>
    <row r="1849" spans="14:20" s="22" customFormat="1" ht="15" hidden="1" customHeight="1" x14ac:dyDescent="0.25">
      <c r="N1849" s="22" t="str">
        <f t="shared" si="58"/>
        <v>ubiegam sięWielkopolskiePowidz_PL414</v>
      </c>
      <c r="O1849" s="22" t="s">
        <v>1175</v>
      </c>
      <c r="P1849" s="26" t="str">
        <f t="shared" si="57"/>
        <v>Powidz_PL414</v>
      </c>
      <c r="Q1849" s="27" t="s">
        <v>1352</v>
      </c>
      <c r="R1849" s="27" t="s">
        <v>1251</v>
      </c>
      <c r="S1849" s="22">
        <v>5</v>
      </c>
      <c r="T1849" s="22" t="s">
        <v>63</v>
      </c>
    </row>
    <row r="1850" spans="14:20" s="22" customFormat="1" ht="15" hidden="1" customHeight="1" x14ac:dyDescent="0.25">
      <c r="N1850" s="22" t="str">
        <f t="shared" si="58"/>
        <v>ubiegam sięWielkopolskiePrzedecz_PL414</v>
      </c>
      <c r="O1850" s="22" t="s">
        <v>1175</v>
      </c>
      <c r="P1850" s="26" t="str">
        <f t="shared" si="57"/>
        <v>Przedecz_PL414</v>
      </c>
      <c r="Q1850" s="27" t="s">
        <v>1352</v>
      </c>
      <c r="R1850" s="27" t="s">
        <v>1234</v>
      </c>
      <c r="S1850" s="22">
        <v>5</v>
      </c>
      <c r="T1850" s="22" t="s">
        <v>63</v>
      </c>
    </row>
    <row r="1851" spans="14:20" s="22" customFormat="1" ht="15" hidden="1" customHeight="1" x14ac:dyDescent="0.25">
      <c r="N1851" s="22" t="str">
        <f t="shared" si="58"/>
        <v>ubiegam sięWielkopolskiePrzemęt_PL417</v>
      </c>
      <c r="O1851" s="22" t="s">
        <v>1175</v>
      </c>
      <c r="P1851" s="26" t="str">
        <f t="shared" si="57"/>
        <v>Przemęt_PL417</v>
      </c>
      <c r="Q1851" s="27" t="s">
        <v>1353</v>
      </c>
      <c r="R1851" s="27" t="s">
        <v>1299</v>
      </c>
      <c r="S1851" s="22">
        <v>5</v>
      </c>
      <c r="T1851" s="22" t="s">
        <v>63</v>
      </c>
    </row>
    <row r="1852" spans="14:20" s="22" customFormat="1" ht="15" hidden="1" customHeight="1" x14ac:dyDescent="0.25">
      <c r="N1852" s="22" t="str">
        <f t="shared" si="58"/>
        <v>ubiegam sięWielkopolskiePrzygodzice_PL416</v>
      </c>
      <c r="O1852" s="22" t="s">
        <v>1175</v>
      </c>
      <c r="P1852" s="26" t="str">
        <f t="shared" si="57"/>
        <v>Przygodzice_PL416</v>
      </c>
      <c r="Q1852" s="27" t="s">
        <v>1351</v>
      </c>
      <c r="R1852" s="27" t="s">
        <v>1202</v>
      </c>
      <c r="S1852" s="22">
        <v>5</v>
      </c>
      <c r="T1852" s="22" t="s">
        <v>63</v>
      </c>
    </row>
    <row r="1853" spans="14:20" s="22" customFormat="1" ht="15" hidden="1" customHeight="1" x14ac:dyDescent="0.25">
      <c r="N1853" s="22" t="str">
        <f t="shared" si="58"/>
        <v>ubiegam sięWielkopolskiePrzykona_PL414</v>
      </c>
      <c r="O1853" s="22" t="s">
        <v>1175</v>
      </c>
      <c r="P1853" s="26" t="str">
        <f t="shared" si="57"/>
        <v>Przykona_PL414</v>
      </c>
      <c r="Q1853" s="27" t="s">
        <v>1352</v>
      </c>
      <c r="R1853" s="27" t="s">
        <v>1258</v>
      </c>
      <c r="S1853" s="22">
        <v>5</v>
      </c>
      <c r="T1853" s="22" t="s">
        <v>63</v>
      </c>
    </row>
    <row r="1854" spans="14:20" s="22" customFormat="1" ht="15" hidden="1" customHeight="1" x14ac:dyDescent="0.25">
      <c r="N1854" s="22" t="str">
        <f t="shared" si="58"/>
        <v>ubiegam sięWielkopolskiePyzdry_PL414</v>
      </c>
      <c r="O1854" s="22" t="s">
        <v>1175</v>
      </c>
      <c r="P1854" s="26" t="str">
        <f t="shared" si="57"/>
        <v>Pyzdry_PL414</v>
      </c>
      <c r="Q1854" s="27" t="s">
        <v>1352</v>
      </c>
      <c r="R1854" s="27" t="s">
        <v>1265</v>
      </c>
      <c r="S1854" s="22">
        <v>5</v>
      </c>
      <c r="T1854" s="22" t="s">
        <v>63</v>
      </c>
    </row>
    <row r="1855" spans="14:20" s="22" customFormat="1" ht="15" hidden="1" customHeight="1" x14ac:dyDescent="0.25">
      <c r="N1855" s="22" t="str">
        <f t="shared" si="58"/>
        <v>ubiegam sięWielkopolskieRakoniewice_PL417</v>
      </c>
      <c r="O1855" s="22" t="s">
        <v>1175</v>
      </c>
      <c r="P1855" s="26" t="str">
        <f t="shared" si="57"/>
        <v>Rakoniewice_PL417</v>
      </c>
      <c r="Q1855" s="27" t="s">
        <v>1353</v>
      </c>
      <c r="R1855" s="27" t="s">
        <v>1273</v>
      </c>
      <c r="S1855" s="22">
        <v>5</v>
      </c>
      <c r="T1855" s="22" t="s">
        <v>63</v>
      </c>
    </row>
    <row r="1856" spans="14:20" s="22" customFormat="1" ht="15" hidden="1" customHeight="1" x14ac:dyDescent="0.25">
      <c r="N1856" s="22" t="str">
        <f t="shared" si="58"/>
        <v>ubiegam sięWielkopolskieRaszków_PL416</v>
      </c>
      <c r="O1856" s="22" t="s">
        <v>1175</v>
      </c>
      <c r="P1856" s="26" t="str">
        <f t="shared" si="57"/>
        <v>Raszków_PL416</v>
      </c>
      <c r="Q1856" s="27" t="s">
        <v>1351</v>
      </c>
      <c r="R1856" s="27" t="s">
        <v>1203</v>
      </c>
      <c r="S1856" s="22">
        <v>5</v>
      </c>
      <c r="T1856" s="22" t="s">
        <v>63</v>
      </c>
    </row>
    <row r="1857" spans="14:20" s="22" customFormat="1" ht="15" hidden="1" customHeight="1" x14ac:dyDescent="0.25">
      <c r="N1857" s="22" t="str">
        <f t="shared" si="58"/>
        <v>ubiegam sięWielkopolskieRokietnica_PL418</v>
      </c>
      <c r="O1857" s="22" t="s">
        <v>1175</v>
      </c>
      <c r="P1857" s="26" t="str">
        <f t="shared" si="57"/>
        <v>Rokietnica_PL418</v>
      </c>
      <c r="Q1857" s="27" t="s">
        <v>1355</v>
      </c>
      <c r="R1857" s="27" t="s">
        <v>903</v>
      </c>
      <c r="S1857" s="22">
        <v>5</v>
      </c>
      <c r="T1857" s="22" t="s">
        <v>63</v>
      </c>
    </row>
    <row r="1858" spans="14:20" s="22" customFormat="1" ht="15" hidden="1" customHeight="1" x14ac:dyDescent="0.25">
      <c r="N1858" s="22" t="str">
        <f t="shared" si="58"/>
        <v>ubiegam sięWielkopolskieRozdrażew_PL416</v>
      </c>
      <c r="O1858" s="22" t="s">
        <v>1175</v>
      </c>
      <c r="P1858" s="26" t="str">
        <f t="shared" si="57"/>
        <v>Rozdrażew_PL416</v>
      </c>
      <c r="Q1858" s="27" t="s">
        <v>1351</v>
      </c>
      <c r="R1858" s="27" t="s">
        <v>1198</v>
      </c>
      <c r="S1858" s="22">
        <v>5</v>
      </c>
      <c r="T1858" s="22" t="s">
        <v>63</v>
      </c>
    </row>
    <row r="1859" spans="14:20" s="22" customFormat="1" ht="15" hidden="1" customHeight="1" x14ac:dyDescent="0.25">
      <c r="N1859" s="22" t="str">
        <f t="shared" si="58"/>
        <v>ubiegam sięWielkopolskieRychtal_PL416</v>
      </c>
      <c r="O1859" s="22" t="s">
        <v>1175</v>
      </c>
      <c r="P1859" s="26" t="str">
        <f t="shared" si="57"/>
        <v>Rychtal_PL416</v>
      </c>
      <c r="Q1859" s="27" t="s">
        <v>1351</v>
      </c>
      <c r="R1859" s="27" t="s">
        <v>1193</v>
      </c>
      <c r="S1859" s="22">
        <v>5</v>
      </c>
      <c r="T1859" s="22" t="s">
        <v>63</v>
      </c>
    </row>
    <row r="1860" spans="14:20" s="22" customFormat="1" ht="15" hidden="1" customHeight="1" x14ac:dyDescent="0.25">
      <c r="N1860" s="22" t="str">
        <f t="shared" si="58"/>
        <v>ubiegam sięWielkopolskieRychwał_PL414</v>
      </c>
      <c r="O1860" s="22" t="s">
        <v>1175</v>
      </c>
      <c r="P1860" s="26" t="str">
        <f t="shared" si="57"/>
        <v>Rychwał_PL414</v>
      </c>
      <c r="Q1860" s="27" t="s">
        <v>1352</v>
      </c>
      <c r="R1860" s="27" t="s">
        <v>1241</v>
      </c>
      <c r="S1860" s="22">
        <v>5</v>
      </c>
      <c r="T1860" s="22" t="s">
        <v>63</v>
      </c>
    </row>
    <row r="1861" spans="14:20" s="22" customFormat="1" ht="15" hidden="1" customHeight="1" x14ac:dyDescent="0.25">
      <c r="N1861" s="22" t="str">
        <f t="shared" si="58"/>
        <v>ubiegam sięWielkopolskieRyczywół_PL418</v>
      </c>
      <c r="O1861" s="22" t="s">
        <v>1175</v>
      </c>
      <c r="P1861" s="26" t="str">
        <f t="shared" si="57"/>
        <v>Ryczywół_PL418</v>
      </c>
      <c r="Q1861" s="27" t="s">
        <v>1355</v>
      </c>
      <c r="R1861" s="27" t="s">
        <v>1332</v>
      </c>
      <c r="S1861" s="22">
        <v>5</v>
      </c>
      <c r="T1861" s="22" t="s">
        <v>63</v>
      </c>
    </row>
    <row r="1862" spans="14:20" s="22" customFormat="1" ht="15" hidden="1" customHeight="1" x14ac:dyDescent="0.25">
      <c r="N1862" s="22" t="str">
        <f t="shared" si="58"/>
        <v>ubiegam sięWielkopolskieRydzyna_PL417</v>
      </c>
      <c r="O1862" s="22" t="s">
        <v>1175</v>
      </c>
      <c r="P1862" s="26" t="str">
        <f t="shared" si="57"/>
        <v>Rydzyna_PL417</v>
      </c>
      <c r="Q1862" s="27" t="s">
        <v>1353</v>
      </c>
      <c r="R1862" s="27" t="s">
        <v>1282</v>
      </c>
      <c r="S1862" s="22">
        <v>5</v>
      </c>
      <c r="T1862" s="22" t="s">
        <v>63</v>
      </c>
    </row>
    <row r="1863" spans="14:20" s="22" customFormat="1" ht="15" hidden="1" customHeight="1" x14ac:dyDescent="0.25">
      <c r="N1863" s="22" t="str">
        <f t="shared" si="58"/>
        <v>ubiegam sięWielkopolskieRzgów_PL414</v>
      </c>
      <c r="O1863" s="22" t="s">
        <v>1175</v>
      </c>
      <c r="P1863" s="26" t="str">
        <f t="shared" si="57"/>
        <v>Rzgów_PL414</v>
      </c>
      <c r="Q1863" s="27" t="s">
        <v>1352</v>
      </c>
      <c r="R1863" s="27" t="s">
        <v>1242</v>
      </c>
      <c r="S1863" s="22">
        <v>5</v>
      </c>
      <c r="T1863" s="22" t="s">
        <v>63</v>
      </c>
    </row>
    <row r="1864" spans="14:20" s="22" customFormat="1" ht="15" hidden="1" customHeight="1" x14ac:dyDescent="0.25">
      <c r="N1864" s="22" t="str">
        <f t="shared" si="58"/>
        <v>ubiegam sięWielkopolskieSiedlec_PL417</v>
      </c>
      <c r="O1864" s="22" t="s">
        <v>1175</v>
      </c>
      <c r="P1864" s="26" t="str">
        <f t="shared" si="57"/>
        <v>Siedlec_PL417</v>
      </c>
      <c r="Q1864" s="27" t="s">
        <v>1353</v>
      </c>
      <c r="R1864" s="27" t="s">
        <v>1300</v>
      </c>
      <c r="S1864" s="22">
        <v>5</v>
      </c>
      <c r="T1864" s="22" t="s">
        <v>63</v>
      </c>
    </row>
    <row r="1865" spans="14:20" s="22" customFormat="1" ht="15" hidden="1" customHeight="1" x14ac:dyDescent="0.25">
      <c r="N1865" s="22" t="str">
        <f t="shared" si="58"/>
        <v>ubiegam sięWielkopolskieSieraków_PL417</v>
      </c>
      <c r="O1865" s="22" t="s">
        <v>1175</v>
      </c>
      <c r="P1865" s="26" t="str">
        <f t="shared" si="57"/>
        <v>Sieraków_PL417</v>
      </c>
      <c r="Q1865" s="27" t="s">
        <v>1353</v>
      </c>
      <c r="R1865" s="27" t="s">
        <v>1289</v>
      </c>
      <c r="S1865" s="22">
        <v>5</v>
      </c>
      <c r="T1865" s="22" t="s">
        <v>63</v>
      </c>
    </row>
    <row r="1866" spans="14:20" s="22" customFormat="1" ht="15" hidden="1" customHeight="1" x14ac:dyDescent="0.25">
      <c r="N1866" s="22" t="str">
        <f t="shared" si="58"/>
        <v>ubiegam sięWielkopolskieSieroszewice_PL416</v>
      </c>
      <c r="O1866" s="22" t="s">
        <v>1175</v>
      </c>
      <c r="P1866" s="26" t="str">
        <f t="shared" si="57"/>
        <v>Sieroszewice_PL416</v>
      </c>
      <c r="Q1866" s="27" t="s">
        <v>1351</v>
      </c>
      <c r="R1866" s="27" t="s">
        <v>1204</v>
      </c>
      <c r="S1866" s="22">
        <v>5</v>
      </c>
      <c r="T1866" s="22" t="s">
        <v>63</v>
      </c>
    </row>
    <row r="1867" spans="14:20" s="22" customFormat="1" ht="15" hidden="1" customHeight="1" x14ac:dyDescent="0.25">
      <c r="N1867" s="22" t="str">
        <f t="shared" si="58"/>
        <v>ubiegam sięWielkopolskieSkoki_PL411</v>
      </c>
      <c r="O1867" s="22" t="s">
        <v>1175</v>
      </c>
      <c r="P1867" s="26" t="str">
        <f t="shared" si="57"/>
        <v>Skoki_PL411</v>
      </c>
      <c r="Q1867" s="27" t="s">
        <v>1354</v>
      </c>
      <c r="R1867" s="27" t="s">
        <v>1323</v>
      </c>
      <c r="S1867" s="22">
        <v>5</v>
      </c>
      <c r="T1867" s="22" t="s">
        <v>63</v>
      </c>
    </row>
    <row r="1868" spans="14:20" s="22" customFormat="1" ht="15" hidden="1" customHeight="1" x14ac:dyDescent="0.25">
      <c r="N1868" s="22" t="str">
        <f t="shared" si="58"/>
        <v>ubiegam sięWielkopolskieSkulsk_PL414</v>
      </c>
      <c r="O1868" s="22" t="s">
        <v>1175</v>
      </c>
      <c r="P1868" s="26" t="str">
        <f t="shared" si="57"/>
        <v>Skulsk_PL414</v>
      </c>
      <c r="Q1868" s="27" t="s">
        <v>1352</v>
      </c>
      <c r="R1868" s="27" t="s">
        <v>1243</v>
      </c>
      <c r="S1868" s="22">
        <v>5</v>
      </c>
      <c r="T1868" s="22" t="s">
        <v>63</v>
      </c>
    </row>
    <row r="1869" spans="14:20" s="22" customFormat="1" ht="15" hidden="1" customHeight="1" x14ac:dyDescent="0.25">
      <c r="N1869" s="22" t="str">
        <f t="shared" si="58"/>
        <v>ubiegam sięWielkopolskieSłupca_PL414</v>
      </c>
      <c r="O1869" s="22" t="s">
        <v>1175</v>
      </c>
      <c r="P1869" s="26" t="str">
        <f t="shared" si="57"/>
        <v>Słupca_PL414</v>
      </c>
      <c r="Q1869" s="27" t="s">
        <v>1352</v>
      </c>
      <c r="R1869" s="27" t="s">
        <v>1252</v>
      </c>
      <c r="S1869" s="22">
        <v>5</v>
      </c>
      <c r="T1869" s="22" t="s">
        <v>63</v>
      </c>
    </row>
    <row r="1870" spans="14:20" s="22" customFormat="1" ht="15" hidden="1" customHeight="1" x14ac:dyDescent="0.25">
      <c r="N1870" s="22" t="str">
        <f t="shared" si="58"/>
        <v>ubiegam sięWielkopolskieSompolno_PL414</v>
      </c>
      <c r="O1870" s="22" t="s">
        <v>1175</v>
      </c>
      <c r="P1870" s="26" t="str">
        <f t="shared" si="57"/>
        <v>Sompolno_PL414</v>
      </c>
      <c r="Q1870" s="27" t="s">
        <v>1352</v>
      </c>
      <c r="R1870" s="27" t="s">
        <v>1244</v>
      </c>
      <c r="S1870" s="22">
        <v>5</v>
      </c>
      <c r="T1870" s="22" t="s">
        <v>63</v>
      </c>
    </row>
    <row r="1871" spans="14:20" s="22" customFormat="1" ht="15" hidden="1" customHeight="1" x14ac:dyDescent="0.25">
      <c r="N1871" s="22" t="str">
        <f t="shared" si="58"/>
        <v>ubiegam sięWielkopolskieSośnie_PL416</v>
      </c>
      <c r="O1871" s="22" t="s">
        <v>1175</v>
      </c>
      <c r="P1871" s="26" t="str">
        <f t="shared" si="57"/>
        <v>Sośnie_PL416</v>
      </c>
      <c r="Q1871" s="27" t="s">
        <v>1351</v>
      </c>
      <c r="R1871" s="27" t="s">
        <v>1205</v>
      </c>
      <c r="S1871" s="22">
        <v>5</v>
      </c>
      <c r="T1871" s="22" t="s">
        <v>63</v>
      </c>
    </row>
    <row r="1872" spans="14:20" s="22" customFormat="1" ht="15" hidden="1" customHeight="1" x14ac:dyDescent="0.25">
      <c r="N1872" s="22" t="str">
        <f t="shared" si="58"/>
        <v>ubiegam sięWielkopolskieStawiszyn_PL416</v>
      </c>
      <c r="O1872" s="22" t="s">
        <v>1175</v>
      </c>
      <c r="P1872" s="26" t="str">
        <f t="shared" si="57"/>
        <v>Stawiszyn_PL416</v>
      </c>
      <c r="Q1872" s="27" t="s">
        <v>1351</v>
      </c>
      <c r="R1872" s="27" t="s">
        <v>1186</v>
      </c>
      <c r="S1872" s="22">
        <v>5</v>
      </c>
      <c r="T1872" s="22" t="s">
        <v>63</v>
      </c>
    </row>
    <row r="1873" spans="14:20" s="22" customFormat="1" ht="15" hidden="1" customHeight="1" x14ac:dyDescent="0.25">
      <c r="N1873" s="22" t="str">
        <f t="shared" si="58"/>
        <v>ubiegam sięWielkopolskieStęszew_PL418</v>
      </c>
      <c r="O1873" s="22" t="s">
        <v>1175</v>
      </c>
      <c r="P1873" s="26" t="str">
        <f t="shared" si="57"/>
        <v>Stęszew_PL418</v>
      </c>
      <c r="Q1873" s="27" t="s">
        <v>1355</v>
      </c>
      <c r="R1873" s="27" t="s">
        <v>1339</v>
      </c>
      <c r="S1873" s="22">
        <v>5</v>
      </c>
      <c r="T1873" s="22" t="s">
        <v>63</v>
      </c>
    </row>
    <row r="1874" spans="14:20" s="22" customFormat="1" ht="15" hidden="1" customHeight="1" x14ac:dyDescent="0.25">
      <c r="N1874" s="22" t="str">
        <f t="shared" si="58"/>
        <v>ubiegam sięWielkopolskieStrzałkowo_PL414</v>
      </c>
      <c r="O1874" s="22" t="s">
        <v>1175</v>
      </c>
      <c r="P1874" s="26" t="str">
        <f t="shared" si="57"/>
        <v>Strzałkowo_PL414</v>
      </c>
      <c r="Q1874" s="27" t="s">
        <v>1352</v>
      </c>
      <c r="R1874" s="27" t="s">
        <v>1253</v>
      </c>
      <c r="S1874" s="22">
        <v>5</v>
      </c>
      <c r="T1874" s="22" t="s">
        <v>63</v>
      </c>
    </row>
    <row r="1875" spans="14:20" s="22" customFormat="1" ht="15" hidden="1" customHeight="1" x14ac:dyDescent="0.25">
      <c r="N1875" s="22" t="str">
        <f t="shared" si="58"/>
        <v>ubiegam sięWielkopolskieSulmierzyce_PL416</v>
      </c>
      <c r="O1875" s="22" t="s">
        <v>1175</v>
      </c>
      <c r="P1875" s="26" t="str">
        <f t="shared" si="57"/>
        <v>Sulmierzyce_PL416</v>
      </c>
      <c r="Q1875" s="27" t="s">
        <v>1351</v>
      </c>
      <c r="R1875" s="27" t="s">
        <v>149</v>
      </c>
      <c r="S1875" s="22">
        <v>5</v>
      </c>
      <c r="T1875" s="22" t="s">
        <v>63</v>
      </c>
    </row>
    <row r="1876" spans="14:20" s="22" customFormat="1" ht="15" hidden="1" customHeight="1" x14ac:dyDescent="0.25">
      <c r="N1876" s="22" t="str">
        <f t="shared" si="58"/>
        <v>ubiegam sięWielkopolskieSzamocin_PL411</v>
      </c>
      <c r="O1876" s="22" t="s">
        <v>1175</v>
      </c>
      <c r="P1876" s="26" t="str">
        <f t="shared" si="57"/>
        <v>Szamocin_PL411</v>
      </c>
      <c r="Q1876" s="27" t="s">
        <v>1354</v>
      </c>
      <c r="R1876" s="27" t="s">
        <v>1305</v>
      </c>
      <c r="S1876" s="22">
        <v>5</v>
      </c>
      <c r="T1876" s="22" t="s">
        <v>63</v>
      </c>
    </row>
    <row r="1877" spans="14:20" s="22" customFormat="1" ht="15" hidden="1" customHeight="1" x14ac:dyDescent="0.25">
      <c r="N1877" s="22" t="str">
        <f t="shared" si="58"/>
        <v>ubiegam sięWielkopolskieSzczytniki_PL416</v>
      </c>
      <c r="O1877" s="22" t="s">
        <v>1175</v>
      </c>
      <c r="P1877" s="26" t="str">
        <f t="shared" si="57"/>
        <v>Szczytniki_PL416</v>
      </c>
      <c r="Q1877" s="27" t="s">
        <v>1351</v>
      </c>
      <c r="R1877" s="27" t="s">
        <v>1187</v>
      </c>
      <c r="S1877" s="22">
        <v>5</v>
      </c>
      <c r="T1877" s="22" t="s">
        <v>63</v>
      </c>
    </row>
    <row r="1878" spans="14:20" s="22" customFormat="1" ht="15" hidden="1" customHeight="1" x14ac:dyDescent="0.25">
      <c r="N1878" s="22" t="str">
        <f t="shared" si="58"/>
        <v>ubiegam sięWielkopolskieSzydłowo_PL411</v>
      </c>
      <c r="O1878" s="22" t="s">
        <v>1175</v>
      </c>
      <c r="P1878" s="26" t="str">
        <f t="shared" si="57"/>
        <v>Szydłowo_PL411</v>
      </c>
      <c r="Q1878" s="27" t="s">
        <v>1354</v>
      </c>
      <c r="R1878" s="27" t="s">
        <v>244</v>
      </c>
      <c r="S1878" s="22">
        <v>5</v>
      </c>
      <c r="T1878" s="22" t="s">
        <v>63</v>
      </c>
    </row>
    <row r="1879" spans="14:20" s="22" customFormat="1" ht="15" hidden="1" customHeight="1" x14ac:dyDescent="0.25">
      <c r="N1879" s="22" t="str">
        <f t="shared" si="58"/>
        <v>ubiegam sięWielkopolskieŚlesin_PL414</v>
      </c>
      <c r="O1879" s="22" t="s">
        <v>1175</v>
      </c>
      <c r="P1879" s="26" t="str">
        <f t="shared" si="57"/>
        <v>Ślesin_PL414</v>
      </c>
      <c r="Q1879" s="27" t="s">
        <v>1352</v>
      </c>
      <c r="R1879" s="27" t="s">
        <v>1245</v>
      </c>
      <c r="S1879" s="22">
        <v>5</v>
      </c>
      <c r="T1879" s="22" t="s">
        <v>63</v>
      </c>
    </row>
    <row r="1880" spans="14:20" s="22" customFormat="1" ht="15" hidden="1" customHeight="1" x14ac:dyDescent="0.25">
      <c r="N1880" s="22" t="str">
        <f t="shared" si="58"/>
        <v>ubiegam sięWielkopolskieŚmigiel_PL417</v>
      </c>
      <c r="O1880" s="22" t="s">
        <v>1175</v>
      </c>
      <c r="P1880" s="26" t="str">
        <f t="shared" si="57"/>
        <v>Śmigiel_PL417</v>
      </c>
      <c r="Q1880" s="27" t="s">
        <v>1353</v>
      </c>
      <c r="R1880" s="27" t="s">
        <v>1278</v>
      </c>
      <c r="S1880" s="22">
        <v>5</v>
      </c>
      <c r="T1880" s="22" t="s">
        <v>63</v>
      </c>
    </row>
    <row r="1881" spans="14:20" s="22" customFormat="1" ht="15" hidden="1" customHeight="1" x14ac:dyDescent="0.25">
      <c r="N1881" s="22" t="str">
        <f t="shared" si="58"/>
        <v>ubiegam sięWielkopolskieŚwięciechowa_PL417</v>
      </c>
      <c r="O1881" s="22" t="s">
        <v>1175</v>
      </c>
      <c r="P1881" s="26" t="str">
        <f t="shared" si="57"/>
        <v>Święciechowa_PL417</v>
      </c>
      <c r="Q1881" s="27" t="s">
        <v>1353</v>
      </c>
      <c r="R1881" s="27" t="s">
        <v>1283</v>
      </c>
      <c r="S1881" s="22">
        <v>5</v>
      </c>
      <c r="T1881" s="22" t="s">
        <v>63</v>
      </c>
    </row>
    <row r="1882" spans="14:20" s="22" customFormat="1" ht="15" hidden="1" customHeight="1" x14ac:dyDescent="0.25">
      <c r="N1882" s="22" t="str">
        <f t="shared" si="58"/>
        <v>ubiegam sięWielkopolskieTarnówka_PL411</v>
      </c>
      <c r="O1882" s="22" t="s">
        <v>1175</v>
      </c>
      <c r="P1882" s="26" t="str">
        <f t="shared" si="57"/>
        <v>Tarnówka_PL411</v>
      </c>
      <c r="Q1882" s="27" t="s">
        <v>1354</v>
      </c>
      <c r="R1882" s="27" t="s">
        <v>1329</v>
      </c>
      <c r="S1882" s="22">
        <v>5</v>
      </c>
      <c r="T1882" s="22" t="s">
        <v>63</v>
      </c>
    </row>
    <row r="1883" spans="14:20" s="22" customFormat="1" ht="15" hidden="1" customHeight="1" x14ac:dyDescent="0.25">
      <c r="N1883" s="22" t="str">
        <f t="shared" si="58"/>
        <v>ubiegam sięWielkopolskieTrzcianka_PL411</v>
      </c>
      <c r="O1883" s="22" t="s">
        <v>1175</v>
      </c>
      <c r="P1883" s="26" t="str">
        <f t="shared" si="57"/>
        <v>Trzcianka_PL411</v>
      </c>
      <c r="Q1883" s="27" t="s">
        <v>1354</v>
      </c>
      <c r="R1883" s="27" t="s">
        <v>1311</v>
      </c>
      <c r="S1883" s="22">
        <v>5</v>
      </c>
      <c r="T1883" s="22" t="s">
        <v>63</v>
      </c>
    </row>
    <row r="1884" spans="14:20" s="22" customFormat="1" ht="15" hidden="1" customHeight="1" x14ac:dyDescent="0.25">
      <c r="N1884" s="22" t="str">
        <f t="shared" si="58"/>
        <v>ubiegam sięWielkopolskieTrzcinica_PL416</v>
      </c>
      <c r="O1884" s="22" t="s">
        <v>1175</v>
      </c>
      <c r="P1884" s="26" t="str">
        <f t="shared" si="57"/>
        <v>Trzcinica_PL416</v>
      </c>
      <c r="Q1884" s="27" t="s">
        <v>1351</v>
      </c>
      <c r="R1884" s="27" t="s">
        <v>1194</v>
      </c>
      <c r="S1884" s="22">
        <v>5</v>
      </c>
      <c r="T1884" s="22" t="s">
        <v>63</v>
      </c>
    </row>
    <row r="1885" spans="14:20" s="22" customFormat="1" ht="15" hidden="1" customHeight="1" x14ac:dyDescent="0.25">
      <c r="N1885" s="22" t="str">
        <f t="shared" si="58"/>
        <v>ubiegam sięWielkopolskieTrzemeszno_PL414</v>
      </c>
      <c r="O1885" s="22" t="s">
        <v>1175</v>
      </c>
      <c r="P1885" s="26" t="str">
        <f t="shared" si="57"/>
        <v>Trzemeszno_PL414</v>
      </c>
      <c r="Q1885" s="27" t="s">
        <v>1352</v>
      </c>
      <c r="R1885" s="27" t="s">
        <v>1224</v>
      </c>
      <c r="S1885" s="22">
        <v>5</v>
      </c>
      <c r="T1885" s="22" t="s">
        <v>63</v>
      </c>
    </row>
    <row r="1886" spans="14:20" s="22" customFormat="1" ht="15" hidden="1" customHeight="1" x14ac:dyDescent="0.25">
      <c r="N1886" s="22" t="str">
        <f t="shared" si="58"/>
        <v>ubiegam sięWielkopolskieTuliszków_PL414</v>
      </c>
      <c r="O1886" s="22" t="s">
        <v>1175</v>
      </c>
      <c r="P1886" s="26" t="str">
        <f t="shared" si="57"/>
        <v>Tuliszków_PL414</v>
      </c>
      <c r="Q1886" s="27" t="s">
        <v>1352</v>
      </c>
      <c r="R1886" s="27" t="s">
        <v>1259</v>
      </c>
      <c r="S1886" s="22">
        <v>5</v>
      </c>
      <c r="T1886" s="22" t="s">
        <v>63</v>
      </c>
    </row>
    <row r="1887" spans="14:20" s="22" customFormat="1" ht="15" hidden="1" customHeight="1" x14ac:dyDescent="0.25">
      <c r="N1887" s="22" t="str">
        <f t="shared" si="58"/>
        <v>ubiegam sięWielkopolskieTurek_PL414</v>
      </c>
      <c r="O1887" s="22" t="s">
        <v>1175</v>
      </c>
      <c r="P1887" s="26" t="str">
        <f t="shared" si="57"/>
        <v>Turek_PL414</v>
      </c>
      <c r="Q1887" s="27" t="s">
        <v>1352</v>
      </c>
      <c r="R1887" s="27" t="s">
        <v>1260</v>
      </c>
      <c r="S1887" s="22">
        <v>5</v>
      </c>
      <c r="T1887" s="22" t="s">
        <v>63</v>
      </c>
    </row>
    <row r="1888" spans="14:20" s="22" customFormat="1" ht="15" hidden="1" customHeight="1" x14ac:dyDescent="0.25">
      <c r="N1888" s="22" t="str">
        <f t="shared" si="58"/>
        <v>ubiegam sięWielkopolskieUjście_PL411</v>
      </c>
      <c r="O1888" s="22" t="s">
        <v>1175</v>
      </c>
      <c r="P1888" s="26" t="str">
        <f t="shared" si="57"/>
        <v>Ujście_PL411</v>
      </c>
      <c r="Q1888" s="27" t="s">
        <v>1354</v>
      </c>
      <c r="R1888" s="27" t="s">
        <v>1317</v>
      </c>
      <c r="S1888" s="22">
        <v>5</v>
      </c>
      <c r="T1888" s="22" t="s">
        <v>63</v>
      </c>
    </row>
    <row r="1889" spans="14:20" s="22" customFormat="1" ht="15" hidden="1" customHeight="1" x14ac:dyDescent="0.25">
      <c r="N1889" s="22" t="str">
        <f t="shared" si="58"/>
        <v>ubiegam sięWielkopolskieWapno_PL411</v>
      </c>
      <c r="O1889" s="22" t="s">
        <v>1175</v>
      </c>
      <c r="P1889" s="26" t="str">
        <f t="shared" si="57"/>
        <v>Wapno_PL411</v>
      </c>
      <c r="Q1889" s="27" t="s">
        <v>1354</v>
      </c>
      <c r="R1889" s="27" t="s">
        <v>1324</v>
      </c>
      <c r="S1889" s="22">
        <v>5</v>
      </c>
      <c r="T1889" s="22" t="s">
        <v>63</v>
      </c>
    </row>
    <row r="1890" spans="14:20" s="22" customFormat="1" ht="15" hidden="1" customHeight="1" x14ac:dyDescent="0.25">
      <c r="N1890" s="22" t="str">
        <f t="shared" si="58"/>
        <v>ubiegam sięWielkopolskieWągrowiec_PL411</v>
      </c>
      <c r="O1890" s="22" t="s">
        <v>1175</v>
      </c>
      <c r="P1890" s="26" t="str">
        <f t="shared" si="57"/>
        <v>Wągrowiec_PL411</v>
      </c>
      <c r="Q1890" s="27" t="s">
        <v>1354</v>
      </c>
      <c r="R1890" s="27" t="s">
        <v>1325</v>
      </c>
      <c r="S1890" s="22">
        <v>5</v>
      </c>
      <c r="T1890" s="22" t="s">
        <v>63</v>
      </c>
    </row>
    <row r="1891" spans="14:20" s="22" customFormat="1" ht="15" hidden="1" customHeight="1" x14ac:dyDescent="0.25">
      <c r="N1891" s="22" t="str">
        <f t="shared" si="58"/>
        <v>ubiegam sięWielkopolskieWieleń_PL411</v>
      </c>
      <c r="O1891" s="22" t="s">
        <v>1175</v>
      </c>
      <c r="P1891" s="26" t="str">
        <f t="shared" si="57"/>
        <v>Wieleń_PL411</v>
      </c>
      <c r="Q1891" s="27" t="s">
        <v>1354</v>
      </c>
      <c r="R1891" s="27" t="s">
        <v>1312</v>
      </c>
      <c r="S1891" s="22">
        <v>5</v>
      </c>
      <c r="T1891" s="22" t="s">
        <v>63</v>
      </c>
    </row>
    <row r="1892" spans="14:20" s="22" customFormat="1" ht="15" hidden="1" customHeight="1" x14ac:dyDescent="0.25">
      <c r="N1892" s="22" t="str">
        <f t="shared" si="58"/>
        <v>ubiegam sięWielkopolskieWielichowo_PL417</v>
      </c>
      <c r="O1892" s="22" t="s">
        <v>1175</v>
      </c>
      <c r="P1892" s="26" t="str">
        <f t="shared" si="57"/>
        <v>Wielichowo_PL417</v>
      </c>
      <c r="Q1892" s="27" t="s">
        <v>1353</v>
      </c>
      <c r="R1892" s="27" t="s">
        <v>1274</v>
      </c>
      <c r="S1892" s="22">
        <v>5</v>
      </c>
      <c r="T1892" s="22" t="s">
        <v>63</v>
      </c>
    </row>
    <row r="1893" spans="14:20" s="22" customFormat="1" ht="15" hidden="1" customHeight="1" x14ac:dyDescent="0.25">
      <c r="N1893" s="22" t="str">
        <f t="shared" si="58"/>
        <v>ubiegam sięWielkopolskieWierzbinek_PL414</v>
      </c>
      <c r="O1893" s="22" t="s">
        <v>1175</v>
      </c>
      <c r="P1893" s="26" t="str">
        <f t="shared" si="57"/>
        <v>Wierzbinek_PL414</v>
      </c>
      <c r="Q1893" s="27" t="s">
        <v>1352</v>
      </c>
      <c r="R1893" s="27" t="s">
        <v>1246</v>
      </c>
      <c r="S1893" s="22">
        <v>5</v>
      </c>
      <c r="T1893" s="22" t="s">
        <v>63</v>
      </c>
    </row>
    <row r="1894" spans="14:20" s="22" customFormat="1" ht="15" hidden="1" customHeight="1" x14ac:dyDescent="0.25">
      <c r="N1894" s="22" t="str">
        <f t="shared" si="58"/>
        <v>ubiegam sięWielkopolskieWijewo_PL417</v>
      </c>
      <c r="O1894" s="22" t="s">
        <v>1175</v>
      </c>
      <c r="P1894" s="26" t="str">
        <f t="shared" si="57"/>
        <v>Wijewo_PL417</v>
      </c>
      <c r="Q1894" s="27" t="s">
        <v>1353</v>
      </c>
      <c r="R1894" s="27" t="s">
        <v>1284</v>
      </c>
      <c r="S1894" s="22">
        <v>5</v>
      </c>
      <c r="T1894" s="22" t="s">
        <v>63</v>
      </c>
    </row>
    <row r="1895" spans="14:20" s="22" customFormat="1" ht="15" hidden="1" customHeight="1" x14ac:dyDescent="0.25">
      <c r="N1895" s="22" t="str">
        <f t="shared" si="58"/>
        <v>ubiegam sięWielkopolskieWilczyn_PL414</v>
      </c>
      <c r="O1895" s="22" t="s">
        <v>1175</v>
      </c>
      <c r="P1895" s="26" t="str">
        <f t="shared" si="57"/>
        <v>Wilczyn_PL414</v>
      </c>
      <c r="Q1895" s="27" t="s">
        <v>1352</v>
      </c>
      <c r="R1895" s="27" t="s">
        <v>1247</v>
      </c>
      <c r="S1895" s="22">
        <v>5</v>
      </c>
      <c r="T1895" s="22" t="s">
        <v>63</v>
      </c>
    </row>
    <row r="1896" spans="14:20" s="22" customFormat="1" ht="15" hidden="1" customHeight="1" x14ac:dyDescent="0.25">
      <c r="N1896" s="22" t="str">
        <f t="shared" si="58"/>
        <v>ubiegam sięWielkopolskieWitkowo_PL414</v>
      </c>
      <c r="O1896" s="22" t="s">
        <v>1175</v>
      </c>
      <c r="P1896" s="26" t="str">
        <f t="shared" si="57"/>
        <v>Witkowo_PL414</v>
      </c>
      <c r="Q1896" s="27" t="s">
        <v>1352</v>
      </c>
      <c r="R1896" s="27" t="s">
        <v>1225</v>
      </c>
      <c r="S1896" s="22">
        <v>5</v>
      </c>
      <c r="T1896" s="22" t="s">
        <v>63</v>
      </c>
    </row>
    <row r="1897" spans="14:20" s="22" customFormat="1" ht="15" hidden="1" customHeight="1" x14ac:dyDescent="0.25">
      <c r="N1897" s="22" t="str">
        <f t="shared" si="58"/>
        <v>ubiegam sięWielkopolskieWładysławów_PL414</v>
      </c>
      <c r="O1897" s="22" t="s">
        <v>1175</v>
      </c>
      <c r="P1897" s="26" t="str">
        <f t="shared" si="57"/>
        <v>Władysławów_PL414</v>
      </c>
      <c r="Q1897" s="27" t="s">
        <v>1352</v>
      </c>
      <c r="R1897" s="27" t="s">
        <v>1261</v>
      </c>
      <c r="S1897" s="22">
        <v>5</v>
      </c>
      <c r="T1897" s="22" t="s">
        <v>63</v>
      </c>
    </row>
    <row r="1898" spans="14:20" s="22" customFormat="1" ht="15" hidden="1" customHeight="1" x14ac:dyDescent="0.25">
      <c r="N1898" s="22" t="str">
        <f t="shared" si="58"/>
        <v>ubiegam sięWielkopolskieWłoszakowice_PL417</v>
      </c>
      <c r="O1898" s="22" t="s">
        <v>1175</v>
      </c>
      <c r="P1898" s="26" t="str">
        <f t="shared" si="57"/>
        <v>Włoszakowice_PL417</v>
      </c>
      <c r="Q1898" s="27" t="s">
        <v>1353</v>
      </c>
      <c r="R1898" s="27" t="s">
        <v>1285</v>
      </c>
      <c r="S1898" s="22">
        <v>5</v>
      </c>
      <c r="T1898" s="22" t="s">
        <v>63</v>
      </c>
    </row>
    <row r="1899" spans="14:20" s="22" customFormat="1" ht="15" hidden="1" customHeight="1" x14ac:dyDescent="0.25">
      <c r="N1899" s="22" t="str">
        <f t="shared" si="58"/>
        <v>ubiegam sięWielkopolskieWolsztyn_PL417</v>
      </c>
      <c r="O1899" s="22" t="s">
        <v>1175</v>
      </c>
      <c r="P1899" s="26" t="str">
        <f t="shared" si="57"/>
        <v>Wolsztyn_PL417</v>
      </c>
      <c r="Q1899" s="27" t="s">
        <v>1353</v>
      </c>
      <c r="R1899" s="27" t="s">
        <v>1301</v>
      </c>
      <c r="S1899" s="22">
        <v>5</v>
      </c>
      <c r="T1899" s="22" t="s">
        <v>63</v>
      </c>
    </row>
    <row r="1900" spans="14:20" s="22" customFormat="1" ht="15" hidden="1" customHeight="1" x14ac:dyDescent="0.25">
      <c r="N1900" s="22" t="str">
        <f t="shared" si="58"/>
        <v>ubiegam sięWielkopolskieWyrzysk_PL411</v>
      </c>
      <c r="O1900" s="22" t="s">
        <v>1175</v>
      </c>
      <c r="P1900" s="26" t="str">
        <f t="shared" si="57"/>
        <v>Wyrzysk_PL411</v>
      </c>
      <c r="Q1900" s="27" t="s">
        <v>1354</v>
      </c>
      <c r="R1900" s="27" t="s">
        <v>1318</v>
      </c>
      <c r="S1900" s="22">
        <v>5</v>
      </c>
      <c r="T1900" s="22" t="s">
        <v>63</v>
      </c>
    </row>
    <row r="1901" spans="14:20" s="22" customFormat="1" ht="15" hidden="1" customHeight="1" x14ac:dyDescent="0.25">
      <c r="N1901" s="22" t="str">
        <f t="shared" si="58"/>
        <v>ubiegam sięWielkopolskieWysoka_PL411</v>
      </c>
      <c r="O1901" s="22" t="s">
        <v>1175</v>
      </c>
      <c r="P1901" s="26" t="str">
        <f t="shared" si="57"/>
        <v>Wysoka_PL411</v>
      </c>
      <c r="Q1901" s="27" t="s">
        <v>1354</v>
      </c>
      <c r="R1901" s="27" t="s">
        <v>1319</v>
      </c>
      <c r="S1901" s="22">
        <v>5</v>
      </c>
      <c r="T1901" s="22" t="s">
        <v>63</v>
      </c>
    </row>
    <row r="1902" spans="14:20" s="22" customFormat="1" ht="15" hidden="1" customHeight="1" x14ac:dyDescent="0.25">
      <c r="N1902" s="22" t="str">
        <f t="shared" si="58"/>
        <v>ubiegam sięWielkopolskieZagórów_PL414</v>
      </c>
      <c r="O1902" s="22" t="s">
        <v>1175</v>
      </c>
      <c r="P1902" s="26" t="str">
        <f t="shared" si="57"/>
        <v>Zagórów_PL414</v>
      </c>
      <c r="Q1902" s="27" t="s">
        <v>1352</v>
      </c>
      <c r="R1902" s="27" t="s">
        <v>1254</v>
      </c>
      <c r="S1902" s="22">
        <v>5</v>
      </c>
      <c r="T1902" s="22" t="s">
        <v>63</v>
      </c>
    </row>
    <row r="1903" spans="14:20" s="22" customFormat="1" ht="15" hidden="1" customHeight="1" x14ac:dyDescent="0.25">
      <c r="N1903" s="22" t="str">
        <f t="shared" si="58"/>
        <v>ubiegam sięWielkopolskieZakrzewo_PL411</v>
      </c>
      <c r="O1903" s="22" t="s">
        <v>1175</v>
      </c>
      <c r="P1903" s="26" t="str">
        <f t="shared" si="57"/>
        <v>Zakrzewo_PL411</v>
      </c>
      <c r="Q1903" s="27" t="s">
        <v>1354</v>
      </c>
      <c r="R1903" s="27" t="s">
        <v>1330</v>
      </c>
      <c r="S1903" s="22">
        <v>5</v>
      </c>
      <c r="T1903" s="22" t="s">
        <v>63</v>
      </c>
    </row>
    <row r="1904" spans="14:20" s="22" customFormat="1" ht="15" hidden="1" customHeight="1" x14ac:dyDescent="0.25">
      <c r="N1904" s="22" t="str">
        <f t="shared" si="58"/>
        <v>ubiegam sięWielkopolskieZaniemyśl_PL418</v>
      </c>
      <c r="O1904" s="22" t="s">
        <v>1175</v>
      </c>
      <c r="P1904" s="26" t="str">
        <f t="shared" si="57"/>
        <v>Zaniemyśl_PL418</v>
      </c>
      <c r="Q1904" s="27" t="s">
        <v>1355</v>
      </c>
      <c r="R1904" s="27" t="s">
        <v>1347</v>
      </c>
      <c r="S1904" s="22">
        <v>5</v>
      </c>
      <c r="T1904" s="22" t="s">
        <v>63</v>
      </c>
    </row>
    <row r="1905" spans="14:20" s="22" customFormat="1" ht="15" hidden="1" customHeight="1" x14ac:dyDescent="0.25">
      <c r="N1905" s="22" t="str">
        <f t="shared" si="58"/>
        <v>ubiegam sięWielkopolskieZduny_PL416</v>
      </c>
      <c r="O1905" s="22" t="s">
        <v>1175</v>
      </c>
      <c r="P1905" s="26" t="str">
        <f t="shared" si="57"/>
        <v>Zduny_PL416</v>
      </c>
      <c r="Q1905" s="27" t="s">
        <v>1351</v>
      </c>
      <c r="R1905" s="27" t="s">
        <v>208</v>
      </c>
      <c r="S1905" s="22">
        <v>5</v>
      </c>
      <c r="T1905" s="22" t="s">
        <v>63</v>
      </c>
    </row>
    <row r="1906" spans="14:20" s="22" customFormat="1" ht="15" hidden="1" customHeight="1" x14ac:dyDescent="0.25">
      <c r="N1906" s="22" t="str">
        <f t="shared" si="58"/>
        <v>ubiegam sięWielkopolskieZłotów_PL411</v>
      </c>
      <c r="O1906" s="22" t="s">
        <v>1175</v>
      </c>
      <c r="P1906" s="26" t="str">
        <f t="shared" si="57"/>
        <v>Złotów_PL411</v>
      </c>
      <c r="Q1906" s="27" t="s">
        <v>1354</v>
      </c>
      <c r="R1906" s="27" t="s">
        <v>1331</v>
      </c>
      <c r="S1906" s="22">
        <v>5</v>
      </c>
      <c r="T1906" s="22" t="s">
        <v>63</v>
      </c>
    </row>
    <row r="1907" spans="14:20" s="22" customFormat="1" ht="15" hidden="1" customHeight="1" x14ac:dyDescent="0.25">
      <c r="N1907" s="22" t="str">
        <f t="shared" si="58"/>
        <v>ubiegam sięWielkopolskieŻelazków_PL416</v>
      </c>
      <c r="O1907" s="22" t="s">
        <v>1175</v>
      </c>
      <c r="P1907" s="26" t="str">
        <f t="shared" ref="P1907:P1970" si="59">R1907&amp;Q1907</f>
        <v>Żelazków_PL416</v>
      </c>
      <c r="Q1907" s="27" t="s">
        <v>1351</v>
      </c>
      <c r="R1907" s="27" t="s">
        <v>1188</v>
      </c>
      <c r="S1907" s="22">
        <v>5</v>
      </c>
      <c r="T1907" s="22" t="s">
        <v>63</v>
      </c>
    </row>
    <row r="1908" spans="14:20" s="22" customFormat="1" ht="15" hidden="1" customHeight="1" x14ac:dyDescent="0.25">
      <c r="N1908" s="22" t="str">
        <f t="shared" ref="N1908:N1971" si="60">T1908&amp;O1908&amp;P1908</f>
        <v>ubiegam sięWielkopolskieŻerków_PL416</v>
      </c>
      <c r="O1908" s="22" t="s">
        <v>1175</v>
      </c>
      <c r="P1908" s="26" t="str">
        <f t="shared" si="59"/>
        <v>Żerków_PL416</v>
      </c>
      <c r="Q1908" s="27" t="s">
        <v>1351</v>
      </c>
      <c r="R1908" s="27" t="s">
        <v>1178</v>
      </c>
      <c r="S1908" s="22">
        <v>5</v>
      </c>
      <c r="T1908" s="22" t="s">
        <v>63</v>
      </c>
    </row>
    <row r="1909" spans="14:20" s="22" customFormat="1" ht="15" hidden="1" customHeight="1" x14ac:dyDescent="0.25">
      <c r="N1909" s="22" t="str">
        <f t="shared" si="60"/>
        <v>ubiegam sięZachodniopomorskieBanie_PL425</v>
      </c>
      <c r="O1909" s="22" t="s">
        <v>1356</v>
      </c>
      <c r="P1909" s="26" t="str">
        <f t="shared" si="59"/>
        <v>Banie_PL425</v>
      </c>
      <c r="Q1909" s="27" t="s">
        <v>1456</v>
      </c>
      <c r="R1909" s="27" t="s">
        <v>1437</v>
      </c>
      <c r="S1909" s="22">
        <v>5</v>
      </c>
      <c r="T1909" s="22" t="s">
        <v>63</v>
      </c>
    </row>
    <row r="1910" spans="14:20" s="22" customFormat="1" ht="15" hidden="1" customHeight="1" x14ac:dyDescent="0.25">
      <c r="N1910" s="22" t="str">
        <f t="shared" si="60"/>
        <v>ubiegam sięZachodniopomorskieBarlinek_PL423</v>
      </c>
      <c r="O1910" s="22" t="s">
        <v>1356</v>
      </c>
      <c r="P1910" s="26" t="str">
        <f t="shared" si="59"/>
        <v>Barlinek_PL423</v>
      </c>
      <c r="Q1910" s="27" t="s">
        <v>1455</v>
      </c>
      <c r="R1910" s="27" t="s">
        <v>1408</v>
      </c>
      <c r="S1910" s="22">
        <v>5</v>
      </c>
      <c r="T1910" s="22" t="s">
        <v>63</v>
      </c>
    </row>
    <row r="1911" spans="14:20" s="22" customFormat="1" ht="15" hidden="1" customHeight="1" x14ac:dyDescent="0.25">
      <c r="N1911" s="22" t="str">
        <f t="shared" si="60"/>
        <v>ubiegam sięZachodniopomorskieBarwice_PL422</v>
      </c>
      <c r="O1911" s="22" t="s">
        <v>1356</v>
      </c>
      <c r="P1911" s="26" t="str">
        <f t="shared" si="59"/>
        <v>Barwice_PL422</v>
      </c>
      <c r="Q1911" s="27" t="s">
        <v>1454</v>
      </c>
      <c r="R1911" s="27" t="s">
        <v>1382</v>
      </c>
      <c r="S1911" s="22">
        <v>5</v>
      </c>
      <c r="T1911" s="22" t="s">
        <v>63</v>
      </c>
    </row>
    <row r="1912" spans="14:20" s="22" customFormat="1" ht="15" hidden="1" customHeight="1" x14ac:dyDescent="0.25">
      <c r="N1912" s="22" t="str">
        <f t="shared" si="60"/>
        <v>ubiegam sięZachodniopomorskieBędzino_PL422</v>
      </c>
      <c r="O1912" s="22" t="s">
        <v>1356</v>
      </c>
      <c r="P1912" s="26" t="str">
        <f t="shared" si="59"/>
        <v>Będzino_PL422</v>
      </c>
      <c r="Q1912" s="27" t="s">
        <v>1454</v>
      </c>
      <c r="R1912" s="27" t="s">
        <v>1371</v>
      </c>
      <c r="S1912" s="22">
        <v>5</v>
      </c>
      <c r="T1912" s="22" t="s">
        <v>63</v>
      </c>
    </row>
    <row r="1913" spans="14:20" s="22" customFormat="1" ht="15" hidden="1" customHeight="1" x14ac:dyDescent="0.25">
      <c r="N1913" s="22" t="str">
        <f t="shared" si="60"/>
        <v>ubiegam sięZachodniopomorskieBiałogard_PL422</v>
      </c>
      <c r="O1913" s="22" t="s">
        <v>1356</v>
      </c>
      <c r="P1913" s="26" t="str">
        <f t="shared" si="59"/>
        <v>Białogard_PL422</v>
      </c>
      <c r="Q1913" s="27" t="s">
        <v>1454</v>
      </c>
      <c r="R1913" s="27" t="s">
        <v>1357</v>
      </c>
      <c r="S1913" s="22">
        <v>5</v>
      </c>
      <c r="T1913" s="22" t="s">
        <v>63</v>
      </c>
    </row>
    <row r="1914" spans="14:20" s="22" customFormat="1" ht="15" hidden="1" customHeight="1" x14ac:dyDescent="0.25">
      <c r="N1914" s="22" t="str">
        <f t="shared" si="60"/>
        <v>ubiegam sięZachodniopomorskieBiały Bór_PL422</v>
      </c>
      <c r="O1914" s="22" t="s">
        <v>1356</v>
      </c>
      <c r="P1914" s="26" t="str">
        <f t="shared" si="59"/>
        <v>Biały Bór_PL422</v>
      </c>
      <c r="Q1914" s="27" t="s">
        <v>1454</v>
      </c>
      <c r="R1914" s="27" t="s">
        <v>1383</v>
      </c>
      <c r="S1914" s="22">
        <v>5</v>
      </c>
      <c r="T1914" s="22" t="s">
        <v>63</v>
      </c>
    </row>
    <row r="1915" spans="14:20" s="22" customFormat="1" ht="15" hidden="1" customHeight="1" x14ac:dyDescent="0.25">
      <c r="N1915" s="22" t="str">
        <f t="shared" si="60"/>
        <v>ubiegam sięZachodniopomorskieBielice_PL423</v>
      </c>
      <c r="O1915" s="22" t="s">
        <v>1356</v>
      </c>
      <c r="P1915" s="26" t="str">
        <f t="shared" si="59"/>
        <v>Bielice_PL423</v>
      </c>
      <c r="Q1915" s="27" t="s">
        <v>1455</v>
      </c>
      <c r="R1915" s="27" t="s">
        <v>1412</v>
      </c>
      <c r="S1915" s="22">
        <v>5</v>
      </c>
      <c r="T1915" s="22" t="s">
        <v>63</v>
      </c>
    </row>
    <row r="1916" spans="14:20" s="22" customFormat="1" ht="15" hidden="1" customHeight="1" x14ac:dyDescent="0.25">
      <c r="N1916" s="22" t="str">
        <f t="shared" si="60"/>
        <v>ubiegam sięZachodniopomorskieBierzwnik_PL423</v>
      </c>
      <c r="O1916" s="22" t="s">
        <v>1356</v>
      </c>
      <c r="P1916" s="26" t="str">
        <f t="shared" si="59"/>
        <v>Bierzwnik_PL423</v>
      </c>
      <c r="Q1916" s="27" t="s">
        <v>1455</v>
      </c>
      <c r="R1916" s="27" t="s">
        <v>1396</v>
      </c>
      <c r="S1916" s="22">
        <v>5</v>
      </c>
      <c r="T1916" s="22" t="s">
        <v>63</v>
      </c>
    </row>
    <row r="1917" spans="14:20" s="22" customFormat="1" ht="15" hidden="1" customHeight="1" x14ac:dyDescent="0.25">
      <c r="N1917" s="22" t="str">
        <f t="shared" si="60"/>
        <v>ubiegam sięZachodniopomorskieBiesiekierz_PL422</v>
      </c>
      <c r="O1917" s="22" t="s">
        <v>1356</v>
      </c>
      <c r="P1917" s="26" t="str">
        <f t="shared" si="59"/>
        <v>Biesiekierz_PL422</v>
      </c>
      <c r="Q1917" s="27" t="s">
        <v>1454</v>
      </c>
      <c r="R1917" s="27" t="s">
        <v>1372</v>
      </c>
      <c r="S1917" s="22">
        <v>5</v>
      </c>
      <c r="T1917" s="22" t="s">
        <v>63</v>
      </c>
    </row>
    <row r="1918" spans="14:20" s="22" customFormat="1" ht="15" hidden="1" customHeight="1" x14ac:dyDescent="0.25">
      <c r="N1918" s="22" t="str">
        <f t="shared" si="60"/>
        <v>ubiegam sięZachodniopomorskieBobolice_PL422</v>
      </c>
      <c r="O1918" s="22" t="s">
        <v>1356</v>
      </c>
      <c r="P1918" s="26" t="str">
        <f t="shared" si="59"/>
        <v>Bobolice_PL422</v>
      </c>
      <c r="Q1918" s="27" t="s">
        <v>1454</v>
      </c>
      <c r="R1918" s="27" t="s">
        <v>1373</v>
      </c>
      <c r="S1918" s="22">
        <v>5</v>
      </c>
      <c r="T1918" s="22" t="s">
        <v>63</v>
      </c>
    </row>
    <row r="1919" spans="14:20" s="22" customFormat="1" ht="15" hidden="1" customHeight="1" x14ac:dyDescent="0.25">
      <c r="N1919" s="22" t="str">
        <f t="shared" si="60"/>
        <v>ubiegam sięZachodniopomorskieBoleszkowice_PL423</v>
      </c>
      <c r="O1919" s="22" t="s">
        <v>1356</v>
      </c>
      <c r="P1919" s="26" t="str">
        <f t="shared" si="59"/>
        <v>Boleszkowice_PL423</v>
      </c>
      <c r="Q1919" s="27" t="s">
        <v>1455</v>
      </c>
      <c r="R1919" s="27" t="s">
        <v>1409</v>
      </c>
      <c r="S1919" s="22">
        <v>5</v>
      </c>
      <c r="T1919" s="22" t="s">
        <v>63</v>
      </c>
    </row>
    <row r="1920" spans="14:20" s="22" customFormat="1" ht="15" hidden="1" customHeight="1" x14ac:dyDescent="0.25">
      <c r="N1920" s="22" t="str">
        <f t="shared" si="60"/>
        <v>ubiegam sięZachodniopomorskieBorne Sulinowo_PL422</v>
      </c>
      <c r="O1920" s="22" t="s">
        <v>1356</v>
      </c>
      <c r="P1920" s="26" t="str">
        <f t="shared" si="59"/>
        <v>Borne Sulinowo_PL422</v>
      </c>
      <c r="Q1920" s="27" t="s">
        <v>1454</v>
      </c>
      <c r="R1920" s="27" t="s">
        <v>1384</v>
      </c>
      <c r="S1920" s="22">
        <v>5</v>
      </c>
      <c r="T1920" s="22" t="s">
        <v>63</v>
      </c>
    </row>
    <row r="1921" spans="14:20" s="22" customFormat="1" ht="15" hidden="1" customHeight="1" x14ac:dyDescent="0.25">
      <c r="N1921" s="22" t="str">
        <f t="shared" si="60"/>
        <v>ubiegam sięZachodniopomorskieBrojce_PL423</v>
      </c>
      <c r="O1921" s="22" t="s">
        <v>1356</v>
      </c>
      <c r="P1921" s="26" t="str">
        <f t="shared" si="59"/>
        <v>Brojce_PL423</v>
      </c>
      <c r="Q1921" s="27" t="s">
        <v>1455</v>
      </c>
      <c r="R1921" s="27" t="s">
        <v>1402</v>
      </c>
      <c r="S1921" s="22">
        <v>5</v>
      </c>
      <c r="T1921" s="22" t="s">
        <v>63</v>
      </c>
    </row>
    <row r="1922" spans="14:20" s="22" customFormat="1" ht="15" hidden="1" customHeight="1" x14ac:dyDescent="0.25">
      <c r="N1922" s="22" t="str">
        <f t="shared" si="60"/>
        <v>ubiegam sięZachodniopomorskieBrzeżno_PL422</v>
      </c>
      <c r="O1922" s="22" t="s">
        <v>1356</v>
      </c>
      <c r="P1922" s="26" t="str">
        <f t="shared" si="59"/>
        <v>Brzeżno_PL422</v>
      </c>
      <c r="Q1922" s="27" t="s">
        <v>1454</v>
      </c>
      <c r="R1922" s="27" t="s">
        <v>1387</v>
      </c>
      <c r="S1922" s="22">
        <v>5</v>
      </c>
      <c r="T1922" s="22" t="s">
        <v>63</v>
      </c>
    </row>
    <row r="1923" spans="14:20" s="22" customFormat="1" ht="15" hidden="1" customHeight="1" x14ac:dyDescent="0.25">
      <c r="N1923" s="22" t="str">
        <f t="shared" si="60"/>
        <v>ubiegam sięZachodniopomorskieCedynia_PL425</v>
      </c>
      <c r="O1923" s="22" t="s">
        <v>1356</v>
      </c>
      <c r="P1923" s="26" t="str">
        <f t="shared" si="59"/>
        <v>Cedynia_PL425</v>
      </c>
      <c r="Q1923" s="27" t="s">
        <v>1456</v>
      </c>
      <c r="R1923" s="27" t="s">
        <v>1438</v>
      </c>
      <c r="S1923" s="22">
        <v>5</v>
      </c>
      <c r="T1923" s="22" t="s">
        <v>63</v>
      </c>
    </row>
    <row r="1924" spans="14:20" s="22" customFormat="1" ht="15" hidden="1" customHeight="1" x14ac:dyDescent="0.25">
      <c r="N1924" s="22" t="str">
        <f t="shared" si="60"/>
        <v>ubiegam sięZachodniopomorskieChociwel_PL423</v>
      </c>
      <c r="O1924" s="22" t="s">
        <v>1356</v>
      </c>
      <c r="P1924" s="26" t="str">
        <f t="shared" si="59"/>
        <v>Chociwel_PL423</v>
      </c>
      <c r="Q1924" s="27" t="s">
        <v>1455</v>
      </c>
      <c r="R1924" s="27" t="s">
        <v>1418</v>
      </c>
      <c r="S1924" s="22">
        <v>5</v>
      </c>
      <c r="T1924" s="22" t="s">
        <v>63</v>
      </c>
    </row>
    <row r="1925" spans="14:20" s="22" customFormat="1" ht="15" hidden="1" customHeight="1" x14ac:dyDescent="0.25">
      <c r="N1925" s="22" t="str">
        <f t="shared" si="60"/>
        <v>ubiegam sięZachodniopomorskieChojna_PL425</v>
      </c>
      <c r="O1925" s="22" t="s">
        <v>1356</v>
      </c>
      <c r="P1925" s="26" t="str">
        <f t="shared" si="59"/>
        <v>Chojna_PL425</v>
      </c>
      <c r="Q1925" s="27" t="s">
        <v>1456</v>
      </c>
      <c r="R1925" s="27" t="s">
        <v>1439</v>
      </c>
      <c r="S1925" s="22">
        <v>5</v>
      </c>
      <c r="T1925" s="22" t="s">
        <v>63</v>
      </c>
    </row>
    <row r="1926" spans="14:20" s="22" customFormat="1" ht="15" hidden="1" customHeight="1" x14ac:dyDescent="0.25">
      <c r="N1926" s="22" t="str">
        <f t="shared" si="60"/>
        <v>ubiegam sięZachodniopomorskieChoszczno_PL423</v>
      </c>
      <c r="O1926" s="22" t="s">
        <v>1356</v>
      </c>
      <c r="P1926" s="26" t="str">
        <f t="shared" si="59"/>
        <v>Choszczno_PL423</v>
      </c>
      <c r="Q1926" s="27" t="s">
        <v>1455</v>
      </c>
      <c r="R1926" s="27" t="s">
        <v>1397</v>
      </c>
      <c r="S1926" s="22">
        <v>5</v>
      </c>
      <c r="T1926" s="22" t="s">
        <v>63</v>
      </c>
    </row>
    <row r="1927" spans="14:20" s="22" customFormat="1" ht="15" hidden="1" customHeight="1" x14ac:dyDescent="0.25">
      <c r="N1927" s="22" t="str">
        <f t="shared" si="60"/>
        <v>ubiegam sięZachodniopomorskieCzaplinek_PL422</v>
      </c>
      <c r="O1927" s="22" t="s">
        <v>1356</v>
      </c>
      <c r="P1927" s="26" t="str">
        <f t="shared" si="59"/>
        <v>Czaplinek_PL422</v>
      </c>
      <c r="Q1927" s="27" t="s">
        <v>1454</v>
      </c>
      <c r="R1927" s="27" t="s">
        <v>1360</v>
      </c>
      <c r="S1927" s="22">
        <v>5</v>
      </c>
      <c r="T1927" s="22" t="s">
        <v>63</v>
      </c>
    </row>
    <row r="1928" spans="14:20" s="22" customFormat="1" ht="15" hidden="1" customHeight="1" x14ac:dyDescent="0.25">
      <c r="N1928" s="22" t="str">
        <f t="shared" si="60"/>
        <v>ubiegam sięZachodniopomorskieCzłopa_PL422</v>
      </c>
      <c r="O1928" s="22" t="s">
        <v>1356</v>
      </c>
      <c r="P1928" s="26" t="str">
        <f t="shared" si="59"/>
        <v>Człopa_PL422</v>
      </c>
      <c r="Q1928" s="27" t="s">
        <v>1454</v>
      </c>
      <c r="R1928" s="27" t="s">
        <v>1392</v>
      </c>
      <c r="S1928" s="22">
        <v>5</v>
      </c>
      <c r="T1928" s="22" t="s">
        <v>63</v>
      </c>
    </row>
    <row r="1929" spans="14:20" s="22" customFormat="1" ht="15" hidden="1" customHeight="1" x14ac:dyDescent="0.25">
      <c r="N1929" s="22" t="str">
        <f t="shared" si="60"/>
        <v>ubiegam sięZachodniopomorskieDarłowo_PL422</v>
      </c>
      <c r="O1929" s="22" t="s">
        <v>1356</v>
      </c>
      <c r="P1929" s="26" t="str">
        <f t="shared" si="59"/>
        <v>Darłowo_PL422</v>
      </c>
      <c r="Q1929" s="27" t="s">
        <v>1454</v>
      </c>
      <c r="R1929" s="27" t="s">
        <v>1379</v>
      </c>
      <c r="S1929" s="22">
        <v>5</v>
      </c>
      <c r="T1929" s="22" t="s">
        <v>63</v>
      </c>
    </row>
    <row r="1930" spans="14:20" s="22" customFormat="1" ht="15" hidden="1" customHeight="1" x14ac:dyDescent="0.25">
      <c r="N1930" s="22" t="str">
        <f t="shared" si="60"/>
        <v>ubiegam sięZachodniopomorskieDębno_PL423</v>
      </c>
      <c r="O1930" s="22" t="s">
        <v>1356</v>
      </c>
      <c r="P1930" s="26" t="str">
        <f t="shared" si="59"/>
        <v>Dębno_PL423</v>
      </c>
      <c r="Q1930" s="27" t="s">
        <v>1455</v>
      </c>
      <c r="R1930" s="27" t="s">
        <v>564</v>
      </c>
      <c r="S1930" s="22">
        <v>5</v>
      </c>
      <c r="T1930" s="22" t="s">
        <v>63</v>
      </c>
    </row>
    <row r="1931" spans="14:20" s="22" customFormat="1" ht="15" hidden="1" customHeight="1" x14ac:dyDescent="0.25">
      <c r="N1931" s="22" t="str">
        <f t="shared" si="60"/>
        <v>ubiegam sięZachodniopomorskieDobra (Szczecińska)_PL425</v>
      </c>
      <c r="O1931" s="22" t="s">
        <v>1356</v>
      </c>
      <c r="P1931" s="26" t="str">
        <f t="shared" si="59"/>
        <v>Dobra (Szczecińska)_PL425</v>
      </c>
      <c r="Q1931" s="27" t="s">
        <v>1456</v>
      </c>
      <c r="R1931" s="27" t="s">
        <v>1450</v>
      </c>
      <c r="S1931" s="22">
        <v>5</v>
      </c>
      <c r="T1931" s="22" t="s">
        <v>63</v>
      </c>
    </row>
    <row r="1932" spans="14:20" s="22" customFormat="1" ht="15" hidden="1" customHeight="1" x14ac:dyDescent="0.25">
      <c r="N1932" s="22" t="str">
        <f t="shared" si="60"/>
        <v>ubiegam sięZachodniopomorskieDobra_PL423</v>
      </c>
      <c r="O1932" s="22" t="s">
        <v>1356</v>
      </c>
      <c r="P1932" s="26" t="str">
        <f t="shared" si="59"/>
        <v>Dobra_PL423</v>
      </c>
      <c r="Q1932" s="27" t="s">
        <v>1455</v>
      </c>
      <c r="R1932" s="27" t="s">
        <v>519</v>
      </c>
      <c r="S1932" s="22">
        <v>5</v>
      </c>
      <c r="T1932" s="22" t="s">
        <v>63</v>
      </c>
    </row>
    <row r="1933" spans="14:20" s="22" customFormat="1" ht="15" hidden="1" customHeight="1" x14ac:dyDescent="0.25">
      <c r="N1933" s="22" t="str">
        <f t="shared" si="60"/>
        <v>ubiegam sięZachodniopomorskieDobrzany_PL423</v>
      </c>
      <c r="O1933" s="22" t="s">
        <v>1356</v>
      </c>
      <c r="P1933" s="26" t="str">
        <f t="shared" si="59"/>
        <v>Dobrzany_PL423</v>
      </c>
      <c r="Q1933" s="27" t="s">
        <v>1455</v>
      </c>
      <c r="R1933" s="27" t="s">
        <v>1419</v>
      </c>
      <c r="S1933" s="22">
        <v>5</v>
      </c>
      <c r="T1933" s="22" t="s">
        <v>63</v>
      </c>
    </row>
    <row r="1934" spans="14:20" s="22" customFormat="1" ht="15" hidden="1" customHeight="1" x14ac:dyDescent="0.25">
      <c r="N1934" s="22" t="str">
        <f t="shared" si="60"/>
        <v>ubiegam sięZachodniopomorskieDolice_PL423</v>
      </c>
      <c r="O1934" s="22" t="s">
        <v>1356</v>
      </c>
      <c r="P1934" s="26" t="str">
        <f t="shared" si="59"/>
        <v>Dolice_PL423</v>
      </c>
      <c r="Q1934" s="27" t="s">
        <v>1455</v>
      </c>
      <c r="R1934" s="27" t="s">
        <v>1420</v>
      </c>
      <c r="S1934" s="22">
        <v>5</v>
      </c>
      <c r="T1934" s="22" t="s">
        <v>63</v>
      </c>
    </row>
    <row r="1935" spans="14:20" s="22" customFormat="1" ht="15" hidden="1" customHeight="1" x14ac:dyDescent="0.25">
      <c r="N1935" s="22" t="str">
        <f t="shared" si="60"/>
        <v>ubiegam sięZachodniopomorskieDrawno_PL423</v>
      </c>
      <c r="O1935" s="22" t="s">
        <v>1356</v>
      </c>
      <c r="P1935" s="26" t="str">
        <f t="shared" si="59"/>
        <v>Drawno_PL423</v>
      </c>
      <c r="Q1935" s="27" t="s">
        <v>1455</v>
      </c>
      <c r="R1935" s="27" t="s">
        <v>1398</v>
      </c>
      <c r="S1935" s="22">
        <v>5</v>
      </c>
      <c r="T1935" s="22" t="s">
        <v>63</v>
      </c>
    </row>
    <row r="1936" spans="14:20" s="22" customFormat="1" ht="15" hidden="1" customHeight="1" x14ac:dyDescent="0.25">
      <c r="N1936" s="22" t="str">
        <f t="shared" si="60"/>
        <v>ubiegam sięZachodniopomorskieDrawsko Pomorskie_PL422</v>
      </c>
      <c r="O1936" s="22" t="s">
        <v>1356</v>
      </c>
      <c r="P1936" s="26" t="str">
        <f t="shared" si="59"/>
        <v>Drawsko Pomorskie_PL422</v>
      </c>
      <c r="Q1936" s="27" t="s">
        <v>1454</v>
      </c>
      <c r="R1936" s="27" t="s">
        <v>1361</v>
      </c>
      <c r="S1936" s="22">
        <v>5</v>
      </c>
      <c r="T1936" s="22" t="s">
        <v>63</v>
      </c>
    </row>
    <row r="1937" spans="14:20" s="22" customFormat="1" ht="15" hidden="1" customHeight="1" x14ac:dyDescent="0.25">
      <c r="N1937" s="22" t="str">
        <f t="shared" si="60"/>
        <v>ubiegam sięZachodniopomorskieDygowo_PL422</v>
      </c>
      <c r="O1937" s="22" t="s">
        <v>1356</v>
      </c>
      <c r="P1937" s="26" t="str">
        <f t="shared" si="59"/>
        <v>Dygowo_PL422</v>
      </c>
      <c r="Q1937" s="27" t="s">
        <v>1454</v>
      </c>
      <c r="R1937" s="27" t="s">
        <v>1365</v>
      </c>
      <c r="S1937" s="22">
        <v>5</v>
      </c>
      <c r="T1937" s="22" t="s">
        <v>63</v>
      </c>
    </row>
    <row r="1938" spans="14:20" s="22" customFormat="1" ht="15" hidden="1" customHeight="1" x14ac:dyDescent="0.25">
      <c r="N1938" s="22" t="str">
        <f t="shared" si="60"/>
        <v>ubiegam sięZachodniopomorskieDziwnów_PL425</v>
      </c>
      <c r="O1938" s="22" t="s">
        <v>1356</v>
      </c>
      <c r="P1938" s="26" t="str">
        <f t="shared" si="59"/>
        <v>Dziwnów_PL425</v>
      </c>
      <c r="Q1938" s="27" t="s">
        <v>1456</v>
      </c>
      <c r="R1938" s="27" t="s">
        <v>1445</v>
      </c>
      <c r="S1938" s="22">
        <v>5</v>
      </c>
      <c r="T1938" s="22" t="s">
        <v>63</v>
      </c>
    </row>
    <row r="1939" spans="14:20" s="22" customFormat="1" ht="15" hidden="1" customHeight="1" x14ac:dyDescent="0.25">
      <c r="N1939" s="22" t="str">
        <f t="shared" si="60"/>
        <v>ubiegam sięZachodniopomorskieGolczewo_PL425</v>
      </c>
      <c r="O1939" s="22" t="s">
        <v>1356</v>
      </c>
      <c r="P1939" s="26" t="str">
        <f t="shared" si="59"/>
        <v>Golczewo_PL425</v>
      </c>
      <c r="Q1939" s="27" t="s">
        <v>1456</v>
      </c>
      <c r="R1939" s="27" t="s">
        <v>1446</v>
      </c>
      <c r="S1939" s="22">
        <v>5</v>
      </c>
      <c r="T1939" s="22" t="s">
        <v>63</v>
      </c>
    </row>
    <row r="1940" spans="14:20" s="22" customFormat="1" ht="15" hidden="1" customHeight="1" x14ac:dyDescent="0.25">
      <c r="N1940" s="22" t="str">
        <f t="shared" si="60"/>
        <v>ubiegam sięZachodniopomorskieGoleniów_PL425</v>
      </c>
      <c r="O1940" s="22" t="s">
        <v>1356</v>
      </c>
      <c r="P1940" s="26" t="str">
        <f t="shared" si="59"/>
        <v>Goleniów_PL425</v>
      </c>
      <c r="Q1940" s="27" t="s">
        <v>1456</v>
      </c>
      <c r="R1940" s="27" t="s">
        <v>1431</v>
      </c>
      <c r="S1940" s="22">
        <v>5</v>
      </c>
      <c r="T1940" s="22" t="s">
        <v>63</v>
      </c>
    </row>
    <row r="1941" spans="14:20" s="22" customFormat="1" ht="15" hidden="1" customHeight="1" x14ac:dyDescent="0.25">
      <c r="N1941" s="22" t="str">
        <f t="shared" si="60"/>
        <v>ubiegam sięZachodniopomorskieGościno_PL422</v>
      </c>
      <c r="O1941" s="22" t="s">
        <v>1356</v>
      </c>
      <c r="P1941" s="26" t="str">
        <f t="shared" si="59"/>
        <v>Gościno_PL422</v>
      </c>
      <c r="Q1941" s="27" t="s">
        <v>1454</v>
      </c>
      <c r="R1941" s="27" t="s">
        <v>1366</v>
      </c>
      <c r="S1941" s="22">
        <v>5</v>
      </c>
      <c r="T1941" s="22" t="s">
        <v>63</v>
      </c>
    </row>
    <row r="1942" spans="14:20" s="22" customFormat="1" ht="15" hidden="1" customHeight="1" x14ac:dyDescent="0.25">
      <c r="N1942" s="22" t="str">
        <f t="shared" si="60"/>
        <v>ubiegam sięZachodniopomorskieGryfice_PL423</v>
      </c>
      <c r="O1942" s="22" t="s">
        <v>1356</v>
      </c>
      <c r="P1942" s="26" t="str">
        <f t="shared" si="59"/>
        <v>Gryfice_PL423</v>
      </c>
      <c r="Q1942" s="27" t="s">
        <v>1455</v>
      </c>
      <c r="R1942" s="27" t="s">
        <v>1403</v>
      </c>
      <c r="S1942" s="22">
        <v>5</v>
      </c>
      <c r="T1942" s="22" t="s">
        <v>63</v>
      </c>
    </row>
    <row r="1943" spans="14:20" s="22" customFormat="1" ht="15" hidden="1" customHeight="1" x14ac:dyDescent="0.25">
      <c r="N1943" s="22" t="str">
        <f t="shared" si="60"/>
        <v>ubiegam sięZachodniopomorskieGrzmiąca_PL422</v>
      </c>
      <c r="O1943" s="22" t="s">
        <v>1356</v>
      </c>
      <c r="P1943" s="26" t="str">
        <f t="shared" si="59"/>
        <v>Grzmiąca_PL422</v>
      </c>
      <c r="Q1943" s="27" t="s">
        <v>1454</v>
      </c>
      <c r="R1943" s="27" t="s">
        <v>1385</v>
      </c>
      <c r="S1943" s="22">
        <v>5</v>
      </c>
      <c r="T1943" s="22" t="s">
        <v>63</v>
      </c>
    </row>
    <row r="1944" spans="14:20" s="22" customFormat="1" ht="15" hidden="1" customHeight="1" x14ac:dyDescent="0.25">
      <c r="N1944" s="22" t="str">
        <f t="shared" si="60"/>
        <v>ubiegam sięZachodniopomorskieIńsko_PL423</v>
      </c>
      <c r="O1944" s="22" t="s">
        <v>1356</v>
      </c>
      <c r="P1944" s="26" t="str">
        <f t="shared" si="59"/>
        <v>Ińsko_PL423</v>
      </c>
      <c r="Q1944" s="27" t="s">
        <v>1455</v>
      </c>
      <c r="R1944" s="27" t="s">
        <v>1421</v>
      </c>
      <c r="S1944" s="22">
        <v>5</v>
      </c>
      <c r="T1944" s="22" t="s">
        <v>63</v>
      </c>
    </row>
    <row r="1945" spans="14:20" s="22" customFormat="1" ht="15" hidden="1" customHeight="1" x14ac:dyDescent="0.25">
      <c r="N1945" s="22" t="str">
        <f t="shared" si="60"/>
        <v>ubiegam sięZachodniopomorskieKalisz Pomorski_PL422</v>
      </c>
      <c r="O1945" s="22" t="s">
        <v>1356</v>
      </c>
      <c r="P1945" s="26" t="str">
        <f t="shared" si="59"/>
        <v>Kalisz Pomorski_PL422</v>
      </c>
      <c r="Q1945" s="27" t="s">
        <v>1454</v>
      </c>
      <c r="R1945" s="27" t="s">
        <v>1362</v>
      </c>
      <c r="S1945" s="22">
        <v>5</v>
      </c>
      <c r="T1945" s="22" t="s">
        <v>63</v>
      </c>
    </row>
    <row r="1946" spans="14:20" s="22" customFormat="1" ht="15" hidden="1" customHeight="1" x14ac:dyDescent="0.25">
      <c r="N1946" s="22" t="str">
        <f t="shared" si="60"/>
        <v>ubiegam sięZachodniopomorskieKamień Pomorski_PL425</v>
      </c>
      <c r="O1946" s="22" t="s">
        <v>1356</v>
      </c>
      <c r="P1946" s="26" t="str">
        <f t="shared" si="59"/>
        <v>Kamień Pomorski_PL425</v>
      </c>
      <c r="Q1946" s="27" t="s">
        <v>1456</v>
      </c>
      <c r="R1946" s="27" t="s">
        <v>1447</v>
      </c>
      <c r="S1946" s="22">
        <v>5</v>
      </c>
      <c r="T1946" s="22" t="s">
        <v>63</v>
      </c>
    </row>
    <row r="1947" spans="14:20" s="22" customFormat="1" ht="15" hidden="1" customHeight="1" x14ac:dyDescent="0.25">
      <c r="N1947" s="22" t="str">
        <f t="shared" si="60"/>
        <v>ubiegam sięZachodniopomorskieKarlino_PL422</v>
      </c>
      <c r="O1947" s="22" t="s">
        <v>1356</v>
      </c>
      <c r="P1947" s="26" t="str">
        <f t="shared" si="59"/>
        <v>Karlino_PL422</v>
      </c>
      <c r="Q1947" s="27" t="s">
        <v>1454</v>
      </c>
      <c r="R1947" s="27" t="s">
        <v>1358</v>
      </c>
      <c r="S1947" s="22">
        <v>5</v>
      </c>
      <c r="T1947" s="22" t="s">
        <v>63</v>
      </c>
    </row>
    <row r="1948" spans="14:20" s="22" customFormat="1" ht="15" hidden="1" customHeight="1" x14ac:dyDescent="0.25">
      <c r="N1948" s="22" t="str">
        <f t="shared" si="60"/>
        <v>ubiegam sięZachodniopomorskieKarnice_PL423</v>
      </c>
      <c r="O1948" s="22" t="s">
        <v>1356</v>
      </c>
      <c r="P1948" s="26" t="str">
        <f t="shared" si="59"/>
        <v>Karnice_PL423</v>
      </c>
      <c r="Q1948" s="27" t="s">
        <v>1455</v>
      </c>
      <c r="R1948" s="27" t="s">
        <v>1404</v>
      </c>
      <c r="S1948" s="22">
        <v>5</v>
      </c>
      <c r="T1948" s="22" t="s">
        <v>63</v>
      </c>
    </row>
    <row r="1949" spans="14:20" s="22" customFormat="1" ht="15" hidden="1" customHeight="1" x14ac:dyDescent="0.25">
      <c r="N1949" s="22" t="str">
        <f t="shared" si="60"/>
        <v>ubiegam sięZachodniopomorskieKobylanka_PL423</v>
      </c>
      <c r="O1949" s="22" t="s">
        <v>1356</v>
      </c>
      <c r="P1949" s="26" t="str">
        <f t="shared" si="59"/>
        <v>Kobylanka_PL423</v>
      </c>
      <c r="Q1949" s="27" t="s">
        <v>1455</v>
      </c>
      <c r="R1949" s="27" t="s">
        <v>1422</v>
      </c>
      <c r="S1949" s="22">
        <v>5</v>
      </c>
      <c r="T1949" s="22" t="s">
        <v>63</v>
      </c>
    </row>
    <row r="1950" spans="14:20" s="22" customFormat="1" ht="15" hidden="1" customHeight="1" x14ac:dyDescent="0.25">
      <c r="N1950" s="22" t="str">
        <f t="shared" si="60"/>
        <v>ubiegam sięZachodniopomorskieKołbaskowo_PL425</v>
      </c>
      <c r="O1950" s="22" t="s">
        <v>1356</v>
      </c>
      <c r="P1950" s="26" t="str">
        <f t="shared" si="59"/>
        <v>Kołbaskowo_PL425</v>
      </c>
      <c r="Q1950" s="27" t="s">
        <v>1456</v>
      </c>
      <c r="R1950" s="27" t="s">
        <v>1451</v>
      </c>
      <c r="S1950" s="22">
        <v>5</v>
      </c>
      <c r="T1950" s="22" t="s">
        <v>63</v>
      </c>
    </row>
    <row r="1951" spans="14:20" s="22" customFormat="1" ht="15" hidden="1" customHeight="1" x14ac:dyDescent="0.25">
      <c r="N1951" s="22" t="str">
        <f t="shared" si="60"/>
        <v>ubiegam sięZachodniopomorskieKołobrzeg_PL422</v>
      </c>
      <c r="O1951" s="22" t="s">
        <v>1356</v>
      </c>
      <c r="P1951" s="26" t="str">
        <f t="shared" si="59"/>
        <v>Kołobrzeg_PL422</v>
      </c>
      <c r="Q1951" s="27" t="s">
        <v>1454</v>
      </c>
      <c r="R1951" s="27" t="s">
        <v>1367</v>
      </c>
      <c r="S1951" s="22">
        <v>5</v>
      </c>
      <c r="T1951" s="22" t="s">
        <v>63</v>
      </c>
    </row>
    <row r="1952" spans="14:20" s="22" customFormat="1" ht="15" hidden="1" customHeight="1" x14ac:dyDescent="0.25">
      <c r="N1952" s="22" t="str">
        <f t="shared" si="60"/>
        <v>ubiegam sięZachodniopomorskieKozielice_PL423</v>
      </c>
      <c r="O1952" s="22" t="s">
        <v>1356</v>
      </c>
      <c r="P1952" s="26" t="str">
        <f t="shared" si="59"/>
        <v>Kozielice_PL423</v>
      </c>
      <c r="Q1952" s="27" t="s">
        <v>1455</v>
      </c>
      <c r="R1952" s="27" t="s">
        <v>1413</v>
      </c>
      <c r="S1952" s="22">
        <v>5</v>
      </c>
      <c r="T1952" s="22" t="s">
        <v>63</v>
      </c>
    </row>
    <row r="1953" spans="14:20" s="22" customFormat="1" ht="15" hidden="1" customHeight="1" x14ac:dyDescent="0.25">
      <c r="N1953" s="22" t="str">
        <f t="shared" si="60"/>
        <v>ubiegam sięZachodniopomorskieKrzęcin_PL423</v>
      </c>
      <c r="O1953" s="22" t="s">
        <v>1356</v>
      </c>
      <c r="P1953" s="26" t="str">
        <f t="shared" si="59"/>
        <v>Krzęcin_PL423</v>
      </c>
      <c r="Q1953" s="27" t="s">
        <v>1455</v>
      </c>
      <c r="R1953" s="27" t="s">
        <v>1399</v>
      </c>
      <c r="S1953" s="22">
        <v>5</v>
      </c>
      <c r="T1953" s="22" t="s">
        <v>63</v>
      </c>
    </row>
    <row r="1954" spans="14:20" s="22" customFormat="1" ht="15" hidden="1" customHeight="1" x14ac:dyDescent="0.25">
      <c r="N1954" s="22" t="str">
        <f t="shared" si="60"/>
        <v>ubiegam sięZachodniopomorskieLipiany_PL423</v>
      </c>
      <c r="O1954" s="22" t="s">
        <v>1356</v>
      </c>
      <c r="P1954" s="26" t="str">
        <f t="shared" si="59"/>
        <v>Lipiany_PL423</v>
      </c>
      <c r="Q1954" s="27" t="s">
        <v>1455</v>
      </c>
      <c r="R1954" s="27" t="s">
        <v>1414</v>
      </c>
      <c r="S1954" s="22">
        <v>5</v>
      </c>
      <c r="T1954" s="22" t="s">
        <v>63</v>
      </c>
    </row>
    <row r="1955" spans="14:20" s="22" customFormat="1" ht="15" hidden="1" customHeight="1" x14ac:dyDescent="0.25">
      <c r="N1955" s="22" t="str">
        <f t="shared" si="60"/>
        <v>ubiegam sięZachodniopomorskieŁobez_PL423</v>
      </c>
      <c r="O1955" s="22" t="s">
        <v>1356</v>
      </c>
      <c r="P1955" s="26" t="str">
        <f t="shared" si="59"/>
        <v>Łobez_PL423</v>
      </c>
      <c r="Q1955" s="27" t="s">
        <v>1455</v>
      </c>
      <c r="R1955" s="27" t="s">
        <v>1427</v>
      </c>
      <c r="S1955" s="22">
        <v>5</v>
      </c>
      <c r="T1955" s="22" t="s">
        <v>63</v>
      </c>
    </row>
    <row r="1956" spans="14:20" s="22" customFormat="1" ht="15" hidden="1" customHeight="1" x14ac:dyDescent="0.25">
      <c r="N1956" s="22" t="str">
        <f t="shared" si="60"/>
        <v>ubiegam sięZachodniopomorskieMalechowo_PL422</v>
      </c>
      <c r="O1956" s="22" t="s">
        <v>1356</v>
      </c>
      <c r="P1956" s="26" t="str">
        <f t="shared" si="59"/>
        <v>Malechowo_PL422</v>
      </c>
      <c r="Q1956" s="27" t="s">
        <v>1454</v>
      </c>
      <c r="R1956" s="27" t="s">
        <v>1380</v>
      </c>
      <c r="S1956" s="22">
        <v>5</v>
      </c>
      <c r="T1956" s="22" t="s">
        <v>63</v>
      </c>
    </row>
    <row r="1957" spans="14:20" s="22" customFormat="1" ht="15" hidden="1" customHeight="1" x14ac:dyDescent="0.25">
      <c r="N1957" s="22" t="str">
        <f t="shared" si="60"/>
        <v>ubiegam sięZachodniopomorskieManowo_PL422</v>
      </c>
      <c r="O1957" s="22" t="s">
        <v>1356</v>
      </c>
      <c r="P1957" s="26" t="str">
        <f t="shared" si="59"/>
        <v>Manowo_PL422</v>
      </c>
      <c r="Q1957" s="27" t="s">
        <v>1454</v>
      </c>
      <c r="R1957" s="27" t="s">
        <v>1374</v>
      </c>
      <c r="S1957" s="22">
        <v>5</v>
      </c>
      <c r="T1957" s="22" t="s">
        <v>63</v>
      </c>
    </row>
    <row r="1958" spans="14:20" s="22" customFormat="1" ht="15" hidden="1" customHeight="1" x14ac:dyDescent="0.25">
      <c r="N1958" s="22" t="str">
        <f t="shared" si="60"/>
        <v>ubiegam sięZachodniopomorskieMarianowo_PL423</v>
      </c>
      <c r="O1958" s="22" t="s">
        <v>1356</v>
      </c>
      <c r="P1958" s="26" t="str">
        <f t="shared" si="59"/>
        <v>Marianowo_PL423</v>
      </c>
      <c r="Q1958" s="27" t="s">
        <v>1455</v>
      </c>
      <c r="R1958" s="27" t="s">
        <v>1423</v>
      </c>
      <c r="S1958" s="22">
        <v>5</v>
      </c>
      <c r="T1958" s="22" t="s">
        <v>63</v>
      </c>
    </row>
    <row r="1959" spans="14:20" s="22" customFormat="1" ht="15" hidden="1" customHeight="1" x14ac:dyDescent="0.25">
      <c r="N1959" s="22" t="str">
        <f t="shared" si="60"/>
        <v>ubiegam sięZachodniopomorskieMaszewo_PL425</v>
      </c>
      <c r="O1959" s="22" t="s">
        <v>1356</v>
      </c>
      <c r="P1959" s="26" t="str">
        <f t="shared" si="59"/>
        <v>Maszewo_PL425</v>
      </c>
      <c r="Q1959" s="27" t="s">
        <v>1456</v>
      </c>
      <c r="R1959" s="27" t="s">
        <v>1432</v>
      </c>
      <c r="S1959" s="22">
        <v>5</v>
      </c>
      <c r="T1959" s="22" t="s">
        <v>63</v>
      </c>
    </row>
    <row r="1960" spans="14:20" s="22" customFormat="1" ht="15" hidden="1" customHeight="1" x14ac:dyDescent="0.25">
      <c r="N1960" s="22" t="str">
        <f t="shared" si="60"/>
        <v>ubiegam sięZachodniopomorskieMielno_PL422</v>
      </c>
      <c r="O1960" s="22" t="s">
        <v>1356</v>
      </c>
      <c r="P1960" s="26" t="str">
        <f t="shared" si="59"/>
        <v>Mielno_PL422</v>
      </c>
      <c r="Q1960" s="27" t="s">
        <v>1454</v>
      </c>
      <c r="R1960" s="27" t="s">
        <v>1375</v>
      </c>
      <c r="S1960" s="22">
        <v>5</v>
      </c>
      <c r="T1960" s="22" t="s">
        <v>63</v>
      </c>
    </row>
    <row r="1961" spans="14:20" s="22" customFormat="1" ht="15" hidden="1" customHeight="1" x14ac:dyDescent="0.25">
      <c r="N1961" s="22" t="str">
        <f t="shared" si="60"/>
        <v>ubiegam sięZachodniopomorskieMieszkowice_PL425</v>
      </c>
      <c r="O1961" s="22" t="s">
        <v>1356</v>
      </c>
      <c r="P1961" s="26" t="str">
        <f t="shared" si="59"/>
        <v>Mieszkowice_PL425</v>
      </c>
      <c r="Q1961" s="27" t="s">
        <v>1456</v>
      </c>
      <c r="R1961" s="27" t="s">
        <v>1440</v>
      </c>
      <c r="S1961" s="22">
        <v>5</v>
      </c>
      <c r="T1961" s="22" t="s">
        <v>63</v>
      </c>
    </row>
    <row r="1962" spans="14:20" s="22" customFormat="1" ht="15" hidden="1" customHeight="1" x14ac:dyDescent="0.25">
      <c r="N1962" s="22" t="str">
        <f t="shared" si="60"/>
        <v>ubiegam sięZachodniopomorskieMirosławiec_PL422</v>
      </c>
      <c r="O1962" s="22" t="s">
        <v>1356</v>
      </c>
      <c r="P1962" s="26" t="str">
        <f t="shared" si="59"/>
        <v>Mirosławiec_PL422</v>
      </c>
      <c r="Q1962" s="27" t="s">
        <v>1454</v>
      </c>
      <c r="R1962" s="27" t="s">
        <v>1393</v>
      </c>
      <c r="S1962" s="22">
        <v>5</v>
      </c>
      <c r="T1962" s="22" t="s">
        <v>63</v>
      </c>
    </row>
    <row r="1963" spans="14:20" s="22" customFormat="1" ht="15" hidden="1" customHeight="1" x14ac:dyDescent="0.25">
      <c r="N1963" s="22" t="str">
        <f t="shared" si="60"/>
        <v>ubiegam sięZachodniopomorskieMoryń_PL425</v>
      </c>
      <c r="O1963" s="22" t="s">
        <v>1356</v>
      </c>
      <c r="P1963" s="26" t="str">
        <f t="shared" si="59"/>
        <v>Moryń_PL425</v>
      </c>
      <c r="Q1963" s="27" t="s">
        <v>1456</v>
      </c>
      <c r="R1963" s="27" t="s">
        <v>1441</v>
      </c>
      <c r="S1963" s="22">
        <v>5</v>
      </c>
      <c r="T1963" s="22" t="s">
        <v>63</v>
      </c>
    </row>
    <row r="1964" spans="14:20" s="22" customFormat="1" ht="15" hidden="1" customHeight="1" x14ac:dyDescent="0.25">
      <c r="N1964" s="22" t="str">
        <f t="shared" si="60"/>
        <v>ubiegam sięZachodniopomorskieMyślibórz_PL423</v>
      </c>
      <c r="O1964" s="22" t="s">
        <v>1356</v>
      </c>
      <c r="P1964" s="26" t="str">
        <f t="shared" si="59"/>
        <v>Myślibórz_PL423</v>
      </c>
      <c r="Q1964" s="27" t="s">
        <v>1455</v>
      </c>
      <c r="R1964" s="27" t="s">
        <v>1410</v>
      </c>
      <c r="S1964" s="22">
        <v>5</v>
      </c>
      <c r="T1964" s="22" t="s">
        <v>63</v>
      </c>
    </row>
    <row r="1965" spans="14:20" s="22" customFormat="1" ht="15" hidden="1" customHeight="1" x14ac:dyDescent="0.25">
      <c r="N1965" s="22" t="str">
        <f t="shared" si="60"/>
        <v>ubiegam sięZachodniopomorskieNowe Warpno_PL425</v>
      </c>
      <c r="O1965" s="22" t="s">
        <v>1356</v>
      </c>
      <c r="P1965" s="26" t="str">
        <f t="shared" si="59"/>
        <v>Nowe Warpno_PL425</v>
      </c>
      <c r="Q1965" s="27" t="s">
        <v>1456</v>
      </c>
      <c r="R1965" s="27" t="s">
        <v>1452</v>
      </c>
      <c r="S1965" s="22">
        <v>5</v>
      </c>
      <c r="T1965" s="22" t="s">
        <v>63</v>
      </c>
    </row>
    <row r="1966" spans="14:20" s="22" customFormat="1" ht="15" hidden="1" customHeight="1" x14ac:dyDescent="0.25">
      <c r="N1966" s="22" t="str">
        <f t="shared" si="60"/>
        <v>ubiegam sięZachodniopomorskieNowogard_PL425</v>
      </c>
      <c r="O1966" s="22" t="s">
        <v>1356</v>
      </c>
      <c r="P1966" s="26" t="str">
        <f t="shared" si="59"/>
        <v>Nowogard_PL425</v>
      </c>
      <c r="Q1966" s="27" t="s">
        <v>1456</v>
      </c>
      <c r="R1966" s="27" t="s">
        <v>1433</v>
      </c>
      <c r="S1966" s="22">
        <v>5</v>
      </c>
      <c r="T1966" s="22" t="s">
        <v>63</v>
      </c>
    </row>
    <row r="1967" spans="14:20" s="22" customFormat="1" ht="15" hidden="1" customHeight="1" x14ac:dyDescent="0.25">
      <c r="N1967" s="22" t="str">
        <f t="shared" si="60"/>
        <v>ubiegam sięZachodniopomorskieNowogródek Pomorski_PL423</v>
      </c>
      <c r="O1967" s="22" t="s">
        <v>1356</v>
      </c>
      <c r="P1967" s="26" t="str">
        <f t="shared" si="59"/>
        <v>Nowogródek Pomorski_PL423</v>
      </c>
      <c r="Q1967" s="27" t="s">
        <v>1455</v>
      </c>
      <c r="R1967" s="27" t="s">
        <v>1411</v>
      </c>
      <c r="S1967" s="22">
        <v>5</v>
      </c>
      <c r="T1967" s="22" t="s">
        <v>63</v>
      </c>
    </row>
    <row r="1968" spans="14:20" s="22" customFormat="1" ht="15" hidden="1" customHeight="1" x14ac:dyDescent="0.25">
      <c r="N1968" s="22" t="str">
        <f t="shared" si="60"/>
        <v>ubiegam sięZachodniopomorskieOsina_PL425</v>
      </c>
      <c r="O1968" s="22" t="s">
        <v>1356</v>
      </c>
      <c r="P1968" s="26" t="str">
        <f t="shared" si="59"/>
        <v>Osina_PL425</v>
      </c>
      <c r="Q1968" s="27" t="s">
        <v>1456</v>
      </c>
      <c r="R1968" s="27" t="s">
        <v>1434</v>
      </c>
      <c r="S1968" s="22">
        <v>5</v>
      </c>
      <c r="T1968" s="22" t="s">
        <v>63</v>
      </c>
    </row>
    <row r="1969" spans="14:20" s="22" customFormat="1" ht="15" hidden="1" customHeight="1" x14ac:dyDescent="0.25">
      <c r="N1969" s="22" t="str">
        <f t="shared" si="60"/>
        <v>ubiegam sięZachodniopomorskieOstrowice_PL422</v>
      </c>
      <c r="O1969" s="22" t="s">
        <v>1356</v>
      </c>
      <c r="P1969" s="26" t="str">
        <f t="shared" si="59"/>
        <v>Ostrowice_PL422</v>
      </c>
      <c r="Q1969" s="27" t="s">
        <v>1454</v>
      </c>
      <c r="R1969" s="27" t="s">
        <v>1363</v>
      </c>
      <c r="S1969" s="22">
        <v>5</v>
      </c>
      <c r="T1969" s="22" t="s">
        <v>63</v>
      </c>
    </row>
    <row r="1970" spans="14:20" s="22" customFormat="1" ht="15" hidden="1" customHeight="1" x14ac:dyDescent="0.25">
      <c r="N1970" s="22" t="str">
        <f t="shared" si="60"/>
        <v>ubiegam sięZachodniopomorskiePełczyce_PL423</v>
      </c>
      <c r="O1970" s="22" t="s">
        <v>1356</v>
      </c>
      <c r="P1970" s="26" t="str">
        <f t="shared" si="59"/>
        <v>Pełczyce_PL423</v>
      </c>
      <c r="Q1970" s="27" t="s">
        <v>1455</v>
      </c>
      <c r="R1970" s="27" t="s">
        <v>1400</v>
      </c>
      <c r="S1970" s="22">
        <v>5</v>
      </c>
      <c r="T1970" s="22" t="s">
        <v>63</v>
      </c>
    </row>
    <row r="1971" spans="14:20" s="22" customFormat="1" ht="15" hidden="1" customHeight="1" x14ac:dyDescent="0.25">
      <c r="N1971" s="22" t="str">
        <f t="shared" si="60"/>
        <v>ubiegam sięZachodniopomorskiePłoty_PL423</v>
      </c>
      <c r="O1971" s="22" t="s">
        <v>1356</v>
      </c>
      <c r="P1971" s="26" t="str">
        <f t="shared" ref="P1971:P2034" si="61">R1971&amp;Q1971</f>
        <v>Płoty_PL423</v>
      </c>
      <c r="Q1971" s="27" t="s">
        <v>1455</v>
      </c>
      <c r="R1971" s="27" t="s">
        <v>1405</v>
      </c>
      <c r="S1971" s="22">
        <v>5</v>
      </c>
      <c r="T1971" s="22" t="s">
        <v>63</v>
      </c>
    </row>
    <row r="1972" spans="14:20" s="22" customFormat="1" ht="15" hidden="1" customHeight="1" x14ac:dyDescent="0.25">
      <c r="N1972" s="22" t="str">
        <f t="shared" ref="N1972:N2035" si="62">T1972&amp;O1972&amp;P1972</f>
        <v>ubiegam sięZachodniopomorskiePolanów_PL422</v>
      </c>
      <c r="O1972" s="22" t="s">
        <v>1356</v>
      </c>
      <c r="P1972" s="26" t="str">
        <f t="shared" si="61"/>
        <v>Polanów_PL422</v>
      </c>
      <c r="Q1972" s="27" t="s">
        <v>1454</v>
      </c>
      <c r="R1972" s="27" t="s">
        <v>1376</v>
      </c>
      <c r="S1972" s="22">
        <v>5</v>
      </c>
      <c r="T1972" s="22" t="s">
        <v>63</v>
      </c>
    </row>
    <row r="1973" spans="14:20" s="22" customFormat="1" ht="15" hidden="1" customHeight="1" x14ac:dyDescent="0.25">
      <c r="N1973" s="22" t="str">
        <f t="shared" si="62"/>
        <v>ubiegam sięZachodniopomorskiePolice_PL425</v>
      </c>
      <c r="O1973" s="22" t="s">
        <v>1356</v>
      </c>
      <c r="P1973" s="26" t="str">
        <f t="shared" si="61"/>
        <v>Police_PL425</v>
      </c>
      <c r="Q1973" s="27" t="s">
        <v>1456</v>
      </c>
      <c r="R1973" s="27" t="s">
        <v>1453</v>
      </c>
      <c r="S1973" s="22">
        <v>5</v>
      </c>
      <c r="T1973" s="22" t="s">
        <v>63</v>
      </c>
    </row>
    <row r="1974" spans="14:20" s="22" customFormat="1" ht="15" hidden="1" customHeight="1" x14ac:dyDescent="0.25">
      <c r="N1974" s="22" t="str">
        <f t="shared" si="62"/>
        <v>ubiegam sięZachodniopomorskiePołczyn-Zdrój_PL422</v>
      </c>
      <c r="O1974" s="22" t="s">
        <v>1356</v>
      </c>
      <c r="P1974" s="26" t="str">
        <f t="shared" si="61"/>
        <v>Połczyn-Zdrój_PL422</v>
      </c>
      <c r="Q1974" s="27" t="s">
        <v>1454</v>
      </c>
      <c r="R1974" s="27" t="s">
        <v>1388</v>
      </c>
      <c r="S1974" s="22">
        <v>5</v>
      </c>
      <c r="T1974" s="22" t="s">
        <v>63</v>
      </c>
    </row>
    <row r="1975" spans="14:20" s="22" customFormat="1" ht="15" hidden="1" customHeight="1" x14ac:dyDescent="0.25">
      <c r="N1975" s="22" t="str">
        <f t="shared" si="62"/>
        <v>ubiegam sięZachodniopomorskiePostomino_PL422</v>
      </c>
      <c r="O1975" s="22" t="s">
        <v>1356</v>
      </c>
      <c r="P1975" s="26" t="str">
        <f t="shared" si="61"/>
        <v>Postomino_PL422</v>
      </c>
      <c r="Q1975" s="27" t="s">
        <v>1454</v>
      </c>
      <c r="R1975" s="27" t="s">
        <v>1381</v>
      </c>
      <c r="S1975" s="22">
        <v>5</v>
      </c>
      <c r="T1975" s="22" t="s">
        <v>63</v>
      </c>
    </row>
    <row r="1976" spans="14:20" s="22" customFormat="1" ht="15" hidden="1" customHeight="1" x14ac:dyDescent="0.25">
      <c r="N1976" s="22" t="str">
        <f t="shared" si="62"/>
        <v>ubiegam sięZachodniopomorskiePrzelewice_PL423</v>
      </c>
      <c r="O1976" s="22" t="s">
        <v>1356</v>
      </c>
      <c r="P1976" s="26" t="str">
        <f t="shared" si="61"/>
        <v>Przelewice_PL423</v>
      </c>
      <c r="Q1976" s="27" t="s">
        <v>1455</v>
      </c>
      <c r="R1976" s="27" t="s">
        <v>1415</v>
      </c>
      <c r="S1976" s="22">
        <v>5</v>
      </c>
      <c r="T1976" s="22" t="s">
        <v>63</v>
      </c>
    </row>
    <row r="1977" spans="14:20" s="22" customFormat="1" ht="15" hidden="1" customHeight="1" x14ac:dyDescent="0.25">
      <c r="N1977" s="22" t="str">
        <f t="shared" si="62"/>
        <v>ubiegam sięZachodniopomorskiePrzybiernów_PL425</v>
      </c>
      <c r="O1977" s="22" t="s">
        <v>1356</v>
      </c>
      <c r="P1977" s="26" t="str">
        <f t="shared" si="61"/>
        <v>Przybiernów_PL425</v>
      </c>
      <c r="Q1977" s="27" t="s">
        <v>1456</v>
      </c>
      <c r="R1977" s="27" t="s">
        <v>1435</v>
      </c>
      <c r="S1977" s="22">
        <v>5</v>
      </c>
      <c r="T1977" s="22" t="s">
        <v>63</v>
      </c>
    </row>
    <row r="1978" spans="14:20" s="22" customFormat="1" ht="15" hidden="1" customHeight="1" x14ac:dyDescent="0.25">
      <c r="N1978" s="22" t="str">
        <f t="shared" si="62"/>
        <v>ubiegam sięZachodniopomorskiePyrzyce_PL423</v>
      </c>
      <c r="O1978" s="22" t="s">
        <v>1356</v>
      </c>
      <c r="P1978" s="26" t="str">
        <f t="shared" si="61"/>
        <v>Pyrzyce_PL423</v>
      </c>
      <c r="Q1978" s="27" t="s">
        <v>1455</v>
      </c>
      <c r="R1978" s="27" t="s">
        <v>1416</v>
      </c>
      <c r="S1978" s="22">
        <v>5</v>
      </c>
      <c r="T1978" s="22" t="s">
        <v>63</v>
      </c>
    </row>
    <row r="1979" spans="14:20" s="22" customFormat="1" ht="15" hidden="1" customHeight="1" x14ac:dyDescent="0.25">
      <c r="N1979" s="22" t="str">
        <f t="shared" si="62"/>
        <v>ubiegam sięZachodniopomorskieRadowo Małe_PL423</v>
      </c>
      <c r="O1979" s="22" t="s">
        <v>1356</v>
      </c>
      <c r="P1979" s="26" t="str">
        <f t="shared" si="61"/>
        <v>Radowo Małe_PL423</v>
      </c>
      <c r="Q1979" s="27" t="s">
        <v>1455</v>
      </c>
      <c r="R1979" s="27" t="s">
        <v>1428</v>
      </c>
      <c r="S1979" s="22">
        <v>5</v>
      </c>
      <c r="T1979" s="22" t="s">
        <v>63</v>
      </c>
    </row>
    <row r="1980" spans="14:20" s="22" customFormat="1" ht="15" hidden="1" customHeight="1" x14ac:dyDescent="0.25">
      <c r="N1980" s="22" t="str">
        <f t="shared" si="62"/>
        <v>ubiegam sięZachodniopomorskieRąbino_PL422</v>
      </c>
      <c r="O1980" s="22" t="s">
        <v>1356</v>
      </c>
      <c r="P1980" s="26" t="str">
        <f t="shared" si="61"/>
        <v>Rąbino_PL422</v>
      </c>
      <c r="Q1980" s="27" t="s">
        <v>1454</v>
      </c>
      <c r="R1980" s="27" t="s">
        <v>1389</v>
      </c>
      <c r="S1980" s="22">
        <v>5</v>
      </c>
      <c r="T1980" s="22" t="s">
        <v>63</v>
      </c>
    </row>
    <row r="1981" spans="14:20" s="22" customFormat="1" ht="15" hidden="1" customHeight="1" x14ac:dyDescent="0.25">
      <c r="N1981" s="22" t="str">
        <f t="shared" si="62"/>
        <v>ubiegam sięZachodniopomorskieRecz_PL423</v>
      </c>
      <c r="O1981" s="22" t="s">
        <v>1356</v>
      </c>
      <c r="P1981" s="26" t="str">
        <f t="shared" si="61"/>
        <v>Recz_PL423</v>
      </c>
      <c r="Q1981" s="27" t="s">
        <v>1455</v>
      </c>
      <c r="R1981" s="27" t="s">
        <v>1401</v>
      </c>
      <c r="S1981" s="22">
        <v>5</v>
      </c>
      <c r="T1981" s="22" t="s">
        <v>63</v>
      </c>
    </row>
    <row r="1982" spans="14:20" s="22" customFormat="1" ht="15" hidden="1" customHeight="1" x14ac:dyDescent="0.25">
      <c r="N1982" s="22" t="str">
        <f t="shared" si="62"/>
        <v>ubiegam sięZachodniopomorskieResko_PL423</v>
      </c>
      <c r="O1982" s="22" t="s">
        <v>1356</v>
      </c>
      <c r="P1982" s="26" t="str">
        <f t="shared" si="61"/>
        <v>Resko_PL423</v>
      </c>
      <c r="Q1982" s="27" t="s">
        <v>1455</v>
      </c>
      <c r="R1982" s="27" t="s">
        <v>1429</v>
      </c>
      <c r="S1982" s="22">
        <v>5</v>
      </c>
      <c r="T1982" s="22" t="s">
        <v>63</v>
      </c>
    </row>
    <row r="1983" spans="14:20" s="22" customFormat="1" ht="15" hidden="1" customHeight="1" x14ac:dyDescent="0.25">
      <c r="N1983" s="22" t="str">
        <f t="shared" si="62"/>
        <v>ubiegam sięZachodniopomorskieRewal_PL423</v>
      </c>
      <c r="O1983" s="22" t="s">
        <v>1356</v>
      </c>
      <c r="P1983" s="26" t="str">
        <f t="shared" si="61"/>
        <v>Rewal_PL423</v>
      </c>
      <c r="Q1983" s="27" t="s">
        <v>1455</v>
      </c>
      <c r="R1983" s="27" t="s">
        <v>1406</v>
      </c>
      <c r="S1983" s="22">
        <v>5</v>
      </c>
      <c r="T1983" s="22" t="s">
        <v>63</v>
      </c>
    </row>
    <row r="1984" spans="14:20" s="22" customFormat="1" ht="15" hidden="1" customHeight="1" x14ac:dyDescent="0.25">
      <c r="N1984" s="22" t="str">
        <f t="shared" si="62"/>
        <v>ubiegam sięZachodniopomorskieRymań_PL422</v>
      </c>
      <c r="O1984" s="22" t="s">
        <v>1356</v>
      </c>
      <c r="P1984" s="26" t="str">
        <f t="shared" si="61"/>
        <v>Rymań_PL422</v>
      </c>
      <c r="Q1984" s="27" t="s">
        <v>1454</v>
      </c>
      <c r="R1984" s="27" t="s">
        <v>1368</v>
      </c>
      <c r="S1984" s="22">
        <v>5</v>
      </c>
      <c r="T1984" s="22" t="s">
        <v>63</v>
      </c>
    </row>
    <row r="1985" spans="14:20" s="22" customFormat="1" ht="15" hidden="1" customHeight="1" x14ac:dyDescent="0.25">
      <c r="N1985" s="22" t="str">
        <f t="shared" si="62"/>
        <v>ubiegam sięZachodniopomorskieSianów_PL422</v>
      </c>
      <c r="O1985" s="22" t="s">
        <v>1356</v>
      </c>
      <c r="P1985" s="26" t="str">
        <f t="shared" si="61"/>
        <v>Sianów_PL422</v>
      </c>
      <c r="Q1985" s="27" t="s">
        <v>1454</v>
      </c>
      <c r="R1985" s="27" t="s">
        <v>1377</v>
      </c>
      <c r="S1985" s="22">
        <v>5</v>
      </c>
      <c r="T1985" s="22" t="s">
        <v>63</v>
      </c>
    </row>
    <row r="1986" spans="14:20" s="22" customFormat="1" ht="15" hidden="1" customHeight="1" x14ac:dyDescent="0.25">
      <c r="N1986" s="22" t="str">
        <f t="shared" si="62"/>
        <v>ubiegam sięZachodniopomorskieSiemyśl_PL422</v>
      </c>
      <c r="O1986" s="22" t="s">
        <v>1356</v>
      </c>
      <c r="P1986" s="26" t="str">
        <f t="shared" si="61"/>
        <v>Siemyśl_PL422</v>
      </c>
      <c r="Q1986" s="27" t="s">
        <v>1454</v>
      </c>
      <c r="R1986" s="27" t="s">
        <v>1369</v>
      </c>
      <c r="S1986" s="22">
        <v>5</v>
      </c>
      <c r="T1986" s="22" t="s">
        <v>63</v>
      </c>
    </row>
    <row r="1987" spans="14:20" s="22" customFormat="1" ht="15" hidden="1" customHeight="1" x14ac:dyDescent="0.25">
      <c r="N1987" s="22" t="str">
        <f t="shared" si="62"/>
        <v>ubiegam sięZachodniopomorskieSławno_PL422</v>
      </c>
      <c r="O1987" s="22" t="s">
        <v>1356</v>
      </c>
      <c r="P1987" s="26" t="str">
        <f t="shared" si="61"/>
        <v>Sławno_PL422</v>
      </c>
      <c r="Q1987" s="27" t="s">
        <v>1454</v>
      </c>
      <c r="R1987" s="27" t="s">
        <v>103</v>
      </c>
      <c r="S1987" s="22">
        <v>5</v>
      </c>
      <c r="T1987" s="22" t="s">
        <v>63</v>
      </c>
    </row>
    <row r="1988" spans="14:20" s="22" customFormat="1" ht="15" hidden="1" customHeight="1" x14ac:dyDescent="0.25">
      <c r="N1988" s="22" t="str">
        <f t="shared" si="62"/>
        <v>ubiegam sięZachodniopomorskieSławoborze_PL422</v>
      </c>
      <c r="O1988" s="22" t="s">
        <v>1356</v>
      </c>
      <c r="P1988" s="26" t="str">
        <f t="shared" si="61"/>
        <v>Sławoborze_PL422</v>
      </c>
      <c r="Q1988" s="27" t="s">
        <v>1454</v>
      </c>
      <c r="R1988" s="27" t="s">
        <v>1390</v>
      </c>
      <c r="S1988" s="22">
        <v>5</v>
      </c>
      <c r="T1988" s="22" t="s">
        <v>63</v>
      </c>
    </row>
    <row r="1989" spans="14:20" s="22" customFormat="1" ht="15" hidden="1" customHeight="1" x14ac:dyDescent="0.25">
      <c r="N1989" s="22" t="str">
        <f t="shared" si="62"/>
        <v>ubiegam sięZachodniopomorskieStara Dąbrowa_PL423</v>
      </c>
      <c r="O1989" s="22" t="s">
        <v>1356</v>
      </c>
      <c r="P1989" s="26" t="str">
        <f t="shared" si="61"/>
        <v>Stara Dąbrowa_PL423</v>
      </c>
      <c r="Q1989" s="27" t="s">
        <v>1455</v>
      </c>
      <c r="R1989" s="27" t="s">
        <v>1424</v>
      </c>
      <c r="S1989" s="22">
        <v>5</v>
      </c>
      <c r="T1989" s="22" t="s">
        <v>63</v>
      </c>
    </row>
    <row r="1990" spans="14:20" s="22" customFormat="1" ht="15" hidden="1" customHeight="1" x14ac:dyDescent="0.25">
      <c r="N1990" s="22" t="str">
        <f t="shared" si="62"/>
        <v>ubiegam sięZachodniopomorskieStare Czarnowo_PL425</v>
      </c>
      <c r="O1990" s="22" t="s">
        <v>1356</v>
      </c>
      <c r="P1990" s="26" t="str">
        <f t="shared" si="61"/>
        <v>Stare Czarnowo_PL425</v>
      </c>
      <c r="Q1990" s="27" t="s">
        <v>1456</v>
      </c>
      <c r="R1990" s="27" t="s">
        <v>1442</v>
      </c>
      <c r="S1990" s="22">
        <v>5</v>
      </c>
      <c r="T1990" s="22" t="s">
        <v>63</v>
      </c>
    </row>
    <row r="1991" spans="14:20" s="22" customFormat="1" ht="15" hidden="1" customHeight="1" x14ac:dyDescent="0.25">
      <c r="N1991" s="22" t="str">
        <f t="shared" si="62"/>
        <v>ubiegam sięZachodniopomorskieStargard Szczeciński_PL423</v>
      </c>
      <c r="O1991" s="22" t="s">
        <v>1356</v>
      </c>
      <c r="P1991" s="26" t="str">
        <f t="shared" si="61"/>
        <v>Stargard Szczeciński_PL423</v>
      </c>
      <c r="Q1991" s="27" t="s">
        <v>1455</v>
      </c>
      <c r="R1991" s="27" t="s">
        <v>1425</v>
      </c>
      <c r="S1991" s="22">
        <v>5</v>
      </c>
      <c r="T1991" s="22" t="s">
        <v>63</v>
      </c>
    </row>
    <row r="1992" spans="14:20" s="22" customFormat="1" ht="15" hidden="1" customHeight="1" x14ac:dyDescent="0.25">
      <c r="N1992" s="22" t="str">
        <f t="shared" si="62"/>
        <v>ubiegam sięZachodniopomorskieStepnica_PL425</v>
      </c>
      <c r="O1992" s="22" t="s">
        <v>1356</v>
      </c>
      <c r="P1992" s="26" t="str">
        <f t="shared" si="61"/>
        <v>Stepnica_PL425</v>
      </c>
      <c r="Q1992" s="27" t="s">
        <v>1456</v>
      </c>
      <c r="R1992" s="27" t="s">
        <v>1436</v>
      </c>
      <c r="S1992" s="22">
        <v>5</v>
      </c>
      <c r="T1992" s="22" t="s">
        <v>63</v>
      </c>
    </row>
    <row r="1993" spans="14:20" s="22" customFormat="1" ht="15" hidden="1" customHeight="1" x14ac:dyDescent="0.25">
      <c r="N1993" s="22" t="str">
        <f t="shared" si="62"/>
        <v>ubiegam sięZachodniopomorskieSuchań_PL423</v>
      </c>
      <c r="O1993" s="22" t="s">
        <v>1356</v>
      </c>
      <c r="P1993" s="26" t="str">
        <f t="shared" si="61"/>
        <v>Suchań_PL423</v>
      </c>
      <c r="Q1993" s="27" t="s">
        <v>1455</v>
      </c>
      <c r="R1993" s="27" t="s">
        <v>1426</v>
      </c>
      <c r="S1993" s="22">
        <v>5</v>
      </c>
      <c r="T1993" s="22" t="s">
        <v>63</v>
      </c>
    </row>
    <row r="1994" spans="14:20" s="22" customFormat="1" ht="15" hidden="1" customHeight="1" x14ac:dyDescent="0.25">
      <c r="N1994" s="22" t="str">
        <f t="shared" si="62"/>
        <v>ubiegam sięZachodniopomorskieSzczecinek_PL422</v>
      </c>
      <c r="O1994" s="22" t="s">
        <v>1356</v>
      </c>
      <c r="P1994" s="26" t="str">
        <f t="shared" si="61"/>
        <v>Szczecinek_PL422</v>
      </c>
      <c r="Q1994" s="27" t="s">
        <v>1454</v>
      </c>
      <c r="R1994" s="27" t="s">
        <v>1386</v>
      </c>
      <c r="S1994" s="22">
        <v>5</v>
      </c>
      <c r="T1994" s="22" t="s">
        <v>63</v>
      </c>
    </row>
    <row r="1995" spans="14:20" s="22" customFormat="1" ht="15" hidden="1" customHeight="1" x14ac:dyDescent="0.25">
      <c r="N1995" s="22" t="str">
        <f t="shared" si="62"/>
        <v>ubiegam sięZachodniopomorskieŚwidwin_PL422</v>
      </c>
      <c r="O1995" s="22" t="s">
        <v>1356</v>
      </c>
      <c r="P1995" s="26" t="str">
        <f t="shared" si="61"/>
        <v>Świdwin_PL422</v>
      </c>
      <c r="Q1995" s="27" t="s">
        <v>1454</v>
      </c>
      <c r="R1995" s="27" t="s">
        <v>1391</v>
      </c>
      <c r="S1995" s="22">
        <v>5</v>
      </c>
      <c r="T1995" s="22" t="s">
        <v>63</v>
      </c>
    </row>
    <row r="1996" spans="14:20" s="22" customFormat="1" ht="15" hidden="1" customHeight="1" x14ac:dyDescent="0.25">
      <c r="N1996" s="22" t="str">
        <f t="shared" si="62"/>
        <v>ubiegam sięZachodniopomorskieŚwierzno_PL425</v>
      </c>
      <c r="O1996" s="22" t="s">
        <v>1356</v>
      </c>
      <c r="P1996" s="26" t="str">
        <f t="shared" si="61"/>
        <v>Świerzno_PL425</v>
      </c>
      <c r="Q1996" s="27" t="s">
        <v>1456</v>
      </c>
      <c r="R1996" s="27" t="s">
        <v>1448</v>
      </c>
      <c r="S1996" s="22">
        <v>5</v>
      </c>
      <c r="T1996" s="22" t="s">
        <v>63</v>
      </c>
    </row>
    <row r="1997" spans="14:20" s="22" customFormat="1" ht="15" hidden="1" customHeight="1" x14ac:dyDescent="0.25">
      <c r="N1997" s="22" t="str">
        <f t="shared" si="62"/>
        <v>ubiegam sięZachodniopomorskieŚwieszyno_PL422</v>
      </c>
      <c r="O1997" s="22" t="s">
        <v>1356</v>
      </c>
      <c r="P1997" s="26" t="str">
        <f t="shared" si="61"/>
        <v>Świeszyno_PL422</v>
      </c>
      <c r="Q1997" s="27" t="s">
        <v>1454</v>
      </c>
      <c r="R1997" s="27" t="s">
        <v>1378</v>
      </c>
      <c r="S1997" s="22">
        <v>5</v>
      </c>
      <c r="T1997" s="22" t="s">
        <v>63</v>
      </c>
    </row>
    <row r="1998" spans="14:20" s="22" customFormat="1" ht="15" hidden="1" customHeight="1" x14ac:dyDescent="0.25">
      <c r="N1998" s="22" t="str">
        <f t="shared" si="62"/>
        <v>ubiegam sięZachodniopomorskieTrzcińsko-Zdrój_PL425</v>
      </c>
      <c r="O1998" s="22" t="s">
        <v>1356</v>
      </c>
      <c r="P1998" s="26" t="str">
        <f t="shared" si="61"/>
        <v>Trzcińsko-Zdrój_PL425</v>
      </c>
      <c r="Q1998" s="27" t="s">
        <v>1456</v>
      </c>
      <c r="R1998" s="27" t="s">
        <v>1443</v>
      </c>
      <c r="S1998" s="22">
        <v>5</v>
      </c>
      <c r="T1998" s="22" t="s">
        <v>63</v>
      </c>
    </row>
    <row r="1999" spans="14:20" s="22" customFormat="1" ht="15" hidden="1" customHeight="1" x14ac:dyDescent="0.25">
      <c r="N1999" s="22" t="str">
        <f t="shared" si="62"/>
        <v>ubiegam sięZachodniopomorskieTrzebiatów_PL423</v>
      </c>
      <c r="O1999" s="22" t="s">
        <v>1356</v>
      </c>
      <c r="P1999" s="26" t="str">
        <f t="shared" si="61"/>
        <v>Trzebiatów_PL423</v>
      </c>
      <c r="Q1999" s="27" t="s">
        <v>1455</v>
      </c>
      <c r="R1999" s="27" t="s">
        <v>1407</v>
      </c>
      <c r="S1999" s="22">
        <v>5</v>
      </c>
      <c r="T1999" s="22" t="s">
        <v>63</v>
      </c>
    </row>
    <row r="2000" spans="14:20" s="22" customFormat="1" ht="15" hidden="1" customHeight="1" x14ac:dyDescent="0.25">
      <c r="N2000" s="22" t="str">
        <f t="shared" si="62"/>
        <v>ubiegam sięZachodniopomorskieTuczno_PL422</v>
      </c>
      <c r="O2000" s="22" t="s">
        <v>1356</v>
      </c>
      <c r="P2000" s="26" t="str">
        <f t="shared" si="61"/>
        <v>Tuczno_PL422</v>
      </c>
      <c r="Q2000" s="27" t="s">
        <v>1454</v>
      </c>
      <c r="R2000" s="27" t="s">
        <v>1394</v>
      </c>
      <c r="S2000" s="22">
        <v>5</v>
      </c>
      <c r="T2000" s="22" t="s">
        <v>63</v>
      </c>
    </row>
    <row r="2001" spans="14:20" s="22" customFormat="1" ht="15" hidden="1" customHeight="1" x14ac:dyDescent="0.25">
      <c r="N2001" s="22" t="str">
        <f t="shared" si="62"/>
        <v>ubiegam sięZachodniopomorskieTychowo_PL422</v>
      </c>
      <c r="O2001" s="22" t="s">
        <v>1356</v>
      </c>
      <c r="P2001" s="26" t="str">
        <f t="shared" si="61"/>
        <v>Tychowo_PL422</v>
      </c>
      <c r="Q2001" s="27" t="s">
        <v>1454</v>
      </c>
      <c r="R2001" s="27" t="s">
        <v>1359</v>
      </c>
      <c r="S2001" s="22">
        <v>5</v>
      </c>
      <c r="T2001" s="22" t="s">
        <v>63</v>
      </c>
    </row>
    <row r="2002" spans="14:20" s="22" customFormat="1" ht="15" hidden="1" customHeight="1" x14ac:dyDescent="0.25">
      <c r="N2002" s="22" t="str">
        <f t="shared" si="62"/>
        <v>ubiegam sięZachodniopomorskieUstronie Morskie_PL422</v>
      </c>
      <c r="O2002" s="22" t="s">
        <v>1356</v>
      </c>
      <c r="P2002" s="26" t="str">
        <f t="shared" si="61"/>
        <v>Ustronie Morskie_PL422</v>
      </c>
      <c r="Q2002" s="27" t="s">
        <v>1454</v>
      </c>
      <c r="R2002" s="27" t="s">
        <v>1370</v>
      </c>
      <c r="S2002" s="22">
        <v>5</v>
      </c>
      <c r="T2002" s="22" t="s">
        <v>63</v>
      </c>
    </row>
    <row r="2003" spans="14:20" s="22" customFormat="1" ht="15" hidden="1" customHeight="1" x14ac:dyDescent="0.25">
      <c r="N2003" s="22" t="str">
        <f t="shared" si="62"/>
        <v>ubiegam sięZachodniopomorskieWałcz_PL422</v>
      </c>
      <c r="O2003" s="22" t="s">
        <v>1356</v>
      </c>
      <c r="P2003" s="26" t="str">
        <f t="shared" si="61"/>
        <v>Wałcz_PL422</v>
      </c>
      <c r="Q2003" s="27" t="s">
        <v>1454</v>
      </c>
      <c r="R2003" s="27" t="s">
        <v>1395</v>
      </c>
      <c r="S2003" s="22">
        <v>5</v>
      </c>
      <c r="T2003" s="22" t="s">
        <v>63</v>
      </c>
    </row>
    <row r="2004" spans="14:20" s="22" customFormat="1" ht="15" hidden="1" customHeight="1" x14ac:dyDescent="0.25">
      <c r="N2004" s="22" t="str">
        <f t="shared" si="62"/>
        <v>ubiegam sięZachodniopomorskieWarnice_PL423</v>
      </c>
      <c r="O2004" s="22" t="s">
        <v>1356</v>
      </c>
      <c r="P2004" s="26" t="str">
        <f t="shared" si="61"/>
        <v>Warnice_PL423</v>
      </c>
      <c r="Q2004" s="27" t="s">
        <v>1455</v>
      </c>
      <c r="R2004" s="27" t="s">
        <v>1417</v>
      </c>
      <c r="S2004" s="22">
        <v>5</v>
      </c>
      <c r="T2004" s="22" t="s">
        <v>63</v>
      </c>
    </row>
    <row r="2005" spans="14:20" s="22" customFormat="1" ht="15" hidden="1" customHeight="1" x14ac:dyDescent="0.25">
      <c r="N2005" s="22" t="str">
        <f t="shared" si="62"/>
        <v>ubiegam sięZachodniopomorskieWęgorzyno_PL423</v>
      </c>
      <c r="O2005" s="22" t="s">
        <v>1356</v>
      </c>
      <c r="P2005" s="26" t="str">
        <f t="shared" si="61"/>
        <v>Węgorzyno_PL423</v>
      </c>
      <c r="Q2005" s="27" t="s">
        <v>1455</v>
      </c>
      <c r="R2005" s="27" t="s">
        <v>1430</v>
      </c>
      <c r="S2005" s="22">
        <v>5</v>
      </c>
      <c r="T2005" s="22" t="s">
        <v>63</v>
      </c>
    </row>
    <row r="2006" spans="14:20" s="22" customFormat="1" ht="15" hidden="1" customHeight="1" x14ac:dyDescent="0.25">
      <c r="N2006" s="22" t="str">
        <f t="shared" si="62"/>
        <v>ubiegam sięZachodniopomorskieWiduchowa_PL425</v>
      </c>
      <c r="O2006" s="22" t="s">
        <v>1356</v>
      </c>
      <c r="P2006" s="26" t="str">
        <f t="shared" si="61"/>
        <v>Widuchowa_PL425</v>
      </c>
      <c r="Q2006" s="27" t="s">
        <v>1456</v>
      </c>
      <c r="R2006" s="27" t="s">
        <v>1444</v>
      </c>
      <c r="S2006" s="22">
        <v>5</v>
      </c>
      <c r="T2006" s="22" t="s">
        <v>63</v>
      </c>
    </row>
    <row r="2007" spans="14:20" s="22" customFormat="1" ht="15" hidden="1" customHeight="1" x14ac:dyDescent="0.25">
      <c r="N2007" s="22" t="str">
        <f t="shared" si="62"/>
        <v>ubiegam sięZachodniopomorskieWierzchowo_PL422</v>
      </c>
      <c r="O2007" s="22" t="s">
        <v>1356</v>
      </c>
      <c r="P2007" s="26" t="str">
        <f t="shared" si="61"/>
        <v>Wierzchowo_PL422</v>
      </c>
      <c r="Q2007" s="27" t="s">
        <v>1454</v>
      </c>
      <c r="R2007" s="27" t="s">
        <v>1364</v>
      </c>
      <c r="S2007" s="22">
        <v>5</v>
      </c>
      <c r="T2007" s="22" t="s">
        <v>63</v>
      </c>
    </row>
    <row r="2008" spans="14:20" s="22" customFormat="1" ht="15" hidden="1" customHeight="1" x14ac:dyDescent="0.25">
      <c r="N2008" s="22" t="str">
        <f t="shared" si="62"/>
        <v>ubiegam sięZachodniopomorskieWolin_PL425</v>
      </c>
      <c r="O2008" s="22" t="s">
        <v>1356</v>
      </c>
      <c r="P2008" s="26" t="str">
        <f t="shared" si="61"/>
        <v>Wolin_PL425</v>
      </c>
      <c r="Q2008" s="27" t="s">
        <v>1456</v>
      </c>
      <c r="R2008" s="27" t="s">
        <v>1449</v>
      </c>
      <c r="S2008" s="22">
        <v>5</v>
      </c>
      <c r="T2008" s="22" t="s">
        <v>63</v>
      </c>
    </row>
    <row r="2009" spans="14:20" s="22" customFormat="1" ht="15" hidden="1" customHeight="1" x14ac:dyDescent="0.25">
      <c r="N2009" s="29" t="str">
        <f t="shared" si="62"/>
        <v>nie ubiegam sięDolnośląskieBardo_PL517</v>
      </c>
      <c r="O2009" s="29" t="s">
        <v>1526</v>
      </c>
      <c r="P2009" s="31" t="str">
        <f t="shared" si="61"/>
        <v>Bardo_PL517</v>
      </c>
      <c r="Q2009" s="32" t="s">
        <v>1652</v>
      </c>
      <c r="R2009" s="32" t="s">
        <v>1604</v>
      </c>
      <c r="S2009" s="29">
        <v>0</v>
      </c>
      <c r="T2009" s="29" t="s">
        <v>64</v>
      </c>
    </row>
    <row r="2010" spans="14:20" s="22" customFormat="1" ht="15" hidden="1" customHeight="1" x14ac:dyDescent="0.25">
      <c r="N2010" s="29" t="str">
        <f t="shared" si="62"/>
        <v>nie ubiegam sięDolnośląskieBierutów_PL518</v>
      </c>
      <c r="O2010" s="29" t="s">
        <v>1526</v>
      </c>
      <c r="P2010" s="31" t="str">
        <f t="shared" si="61"/>
        <v>Bierutów_PL518</v>
      </c>
      <c r="Q2010" s="32" t="s">
        <v>1653</v>
      </c>
      <c r="R2010" s="32" t="s">
        <v>1614</v>
      </c>
      <c r="S2010" s="29">
        <v>0</v>
      </c>
      <c r="T2010" s="29" t="s">
        <v>64</v>
      </c>
    </row>
    <row r="2011" spans="14:20" s="22" customFormat="1" ht="15" hidden="1" customHeight="1" x14ac:dyDescent="0.25">
      <c r="N2011" s="29" t="str">
        <f t="shared" si="62"/>
        <v>nie ubiegam sięDolnośląskieBogatynia_PL515</v>
      </c>
      <c r="O2011" s="29" t="s">
        <v>1526</v>
      </c>
      <c r="P2011" s="31" t="str">
        <f t="shared" si="61"/>
        <v>Bogatynia_PL515</v>
      </c>
      <c r="Q2011" s="32" t="s">
        <v>1650</v>
      </c>
      <c r="R2011" s="32" t="s">
        <v>1553</v>
      </c>
      <c r="S2011" s="29">
        <v>0</v>
      </c>
      <c r="T2011" s="29" t="s">
        <v>64</v>
      </c>
    </row>
    <row r="2012" spans="14:20" s="22" customFormat="1" ht="15" hidden="1" customHeight="1" x14ac:dyDescent="0.25">
      <c r="N2012" s="29" t="str">
        <f t="shared" si="62"/>
        <v>nie ubiegam sięDolnośląskieBolesławiec_PL515</v>
      </c>
      <c r="O2012" s="29" t="s">
        <v>1526</v>
      </c>
      <c r="P2012" s="31" t="str">
        <f t="shared" si="61"/>
        <v>Bolesławiec_PL515</v>
      </c>
      <c r="Q2012" s="32" t="s">
        <v>1650</v>
      </c>
      <c r="R2012" s="32" t="s">
        <v>175</v>
      </c>
      <c r="S2012" s="29">
        <v>0</v>
      </c>
      <c r="T2012" s="29" t="s">
        <v>64</v>
      </c>
    </row>
    <row r="2013" spans="14:20" s="22" customFormat="1" ht="15" hidden="1" customHeight="1" x14ac:dyDescent="0.25">
      <c r="N2013" s="29" t="str">
        <f t="shared" si="62"/>
        <v>nie ubiegam sięDolnośląskieBolków_PL515</v>
      </c>
      <c r="O2013" s="29" t="s">
        <v>1526</v>
      </c>
      <c r="P2013" s="31" t="str">
        <f t="shared" si="61"/>
        <v>Bolków_PL515</v>
      </c>
      <c r="Q2013" s="32" t="s">
        <v>1650</v>
      </c>
      <c r="R2013" s="32" t="s">
        <v>1531</v>
      </c>
      <c r="S2013" s="29">
        <v>0</v>
      </c>
      <c r="T2013" s="29" t="s">
        <v>64</v>
      </c>
    </row>
    <row r="2014" spans="14:20" s="22" customFormat="1" ht="15" hidden="1" customHeight="1" x14ac:dyDescent="0.25">
      <c r="N2014" s="29" t="str">
        <f t="shared" si="62"/>
        <v>nie ubiegam sięDolnośląskieBorów_PL518</v>
      </c>
      <c r="O2014" s="29" t="s">
        <v>1526</v>
      </c>
      <c r="P2014" s="31" t="str">
        <f t="shared" si="61"/>
        <v>Borów_PL518</v>
      </c>
      <c r="Q2014" s="32" t="s">
        <v>1653</v>
      </c>
      <c r="R2014" s="32" t="s">
        <v>1623</v>
      </c>
      <c r="S2014" s="29">
        <v>0</v>
      </c>
      <c r="T2014" s="29" t="s">
        <v>64</v>
      </c>
    </row>
    <row r="2015" spans="14:20" s="22" customFormat="1" ht="15" hidden="1" customHeight="1" x14ac:dyDescent="0.25">
      <c r="N2015" s="29" t="str">
        <f t="shared" si="62"/>
        <v>nie ubiegam sięDolnośląskieBrzeg Dolny_PL518</v>
      </c>
      <c r="O2015" s="29" t="s">
        <v>1526</v>
      </c>
      <c r="P2015" s="31" t="str">
        <f t="shared" si="61"/>
        <v>Brzeg Dolny_PL518</v>
      </c>
      <c r="Q2015" s="32" t="s">
        <v>1653</v>
      </c>
      <c r="R2015" s="32" t="s">
        <v>1639</v>
      </c>
      <c r="S2015" s="29">
        <v>0</v>
      </c>
      <c r="T2015" s="29" t="s">
        <v>64</v>
      </c>
    </row>
    <row r="2016" spans="14:20" s="22" customFormat="1" ht="15" hidden="1" customHeight="1" x14ac:dyDescent="0.25">
      <c r="N2016" s="29" t="str">
        <f t="shared" si="62"/>
        <v>nie ubiegam sięDolnośląskieBystrzyca Kłodzka_PL517</v>
      </c>
      <c r="O2016" s="29" t="s">
        <v>1526</v>
      </c>
      <c r="P2016" s="31" t="str">
        <f t="shared" si="61"/>
        <v>Bystrzyca Kłodzka_PL517</v>
      </c>
      <c r="Q2016" s="32" t="s">
        <v>1652</v>
      </c>
      <c r="R2016" s="32" t="s">
        <v>1587</v>
      </c>
      <c r="S2016" s="29">
        <v>0</v>
      </c>
      <c r="T2016" s="29" t="s">
        <v>64</v>
      </c>
    </row>
    <row r="2017" spans="14:20" s="22" customFormat="1" ht="15" hidden="1" customHeight="1" x14ac:dyDescent="0.25">
      <c r="N2017" s="29" t="str">
        <f t="shared" si="62"/>
        <v>nie ubiegam sięDolnośląskieChocianów_PL516</v>
      </c>
      <c r="O2017" s="29" t="s">
        <v>1526</v>
      </c>
      <c r="P2017" s="31" t="str">
        <f t="shared" si="61"/>
        <v>Chocianów_PL516</v>
      </c>
      <c r="Q2017" s="32" t="s">
        <v>1651</v>
      </c>
      <c r="R2017" s="32" t="s">
        <v>1579</v>
      </c>
      <c r="S2017" s="29">
        <v>0</v>
      </c>
      <c r="T2017" s="29" t="s">
        <v>64</v>
      </c>
    </row>
    <row r="2018" spans="14:20" s="22" customFormat="1" ht="15" hidden="1" customHeight="1" x14ac:dyDescent="0.25">
      <c r="N2018" s="29" t="str">
        <f t="shared" si="62"/>
        <v>nie ubiegam sięDolnośląskieChojnów_PL516</v>
      </c>
      <c r="O2018" s="29" t="s">
        <v>1526</v>
      </c>
      <c r="P2018" s="31" t="str">
        <f t="shared" si="61"/>
        <v>Chojnów_PL516</v>
      </c>
      <c r="Q2018" s="32" t="s">
        <v>1651</v>
      </c>
      <c r="R2018" s="32" t="s">
        <v>1569</v>
      </c>
      <c r="S2018" s="29">
        <v>0</v>
      </c>
      <c r="T2018" s="29" t="s">
        <v>64</v>
      </c>
    </row>
    <row r="2019" spans="14:20" s="22" customFormat="1" ht="15" hidden="1" customHeight="1" x14ac:dyDescent="0.25">
      <c r="N2019" s="29" t="str">
        <f t="shared" si="62"/>
        <v>nie ubiegam sięDolnośląskieCiepłowody_PL517</v>
      </c>
      <c r="O2019" s="29" t="s">
        <v>1526</v>
      </c>
      <c r="P2019" s="31" t="str">
        <f t="shared" si="61"/>
        <v>Ciepłowody_PL517</v>
      </c>
      <c r="Q2019" s="32" t="s">
        <v>1652</v>
      </c>
      <c r="R2019" s="32" t="s">
        <v>1605</v>
      </c>
      <c r="S2019" s="29">
        <v>0</v>
      </c>
      <c r="T2019" s="29" t="s">
        <v>64</v>
      </c>
    </row>
    <row r="2020" spans="14:20" s="22" customFormat="1" ht="15" hidden="1" customHeight="1" x14ac:dyDescent="0.25">
      <c r="N2020" s="29" t="str">
        <f t="shared" si="62"/>
        <v>nie ubiegam sięDolnośląskieCieszków_PL518</v>
      </c>
      <c r="O2020" s="29" t="s">
        <v>1526</v>
      </c>
      <c r="P2020" s="31" t="str">
        <f t="shared" si="61"/>
        <v>Cieszków_PL518</v>
      </c>
      <c r="Q2020" s="32" t="s">
        <v>1653</v>
      </c>
      <c r="R2020" s="32" t="s">
        <v>1611</v>
      </c>
      <c r="S2020" s="29">
        <v>0</v>
      </c>
      <c r="T2020" s="29" t="s">
        <v>64</v>
      </c>
    </row>
    <row r="2021" spans="14:20" s="22" customFormat="1" ht="15" hidden="1" customHeight="1" x14ac:dyDescent="0.25">
      <c r="N2021" s="29" t="str">
        <f t="shared" si="62"/>
        <v>nie ubiegam sięDolnośląskieCzarny Bór_PL517</v>
      </c>
      <c r="O2021" s="29" t="s">
        <v>1526</v>
      </c>
      <c r="P2021" s="31" t="str">
        <f t="shared" si="61"/>
        <v>Czarny Bór_PL517</v>
      </c>
      <c r="Q2021" s="32" t="s">
        <v>1652</v>
      </c>
      <c r="R2021" s="32" t="s">
        <v>1600</v>
      </c>
      <c r="S2021" s="29">
        <v>0</v>
      </c>
      <c r="T2021" s="29" t="s">
        <v>64</v>
      </c>
    </row>
    <row r="2022" spans="14:20" s="22" customFormat="1" ht="15" hidden="1" customHeight="1" x14ac:dyDescent="0.25">
      <c r="N2022" s="29" t="str">
        <f t="shared" si="62"/>
        <v>nie ubiegam sięDolnośląskieCzernica_PL518</v>
      </c>
      <c r="O2022" s="29" t="s">
        <v>1526</v>
      </c>
      <c r="P2022" s="31" t="str">
        <f t="shared" si="61"/>
        <v>Czernica_PL518</v>
      </c>
      <c r="Q2022" s="32" t="s">
        <v>1653</v>
      </c>
      <c r="R2022" s="32" t="s">
        <v>1642</v>
      </c>
      <c r="S2022" s="29">
        <v>0</v>
      </c>
      <c r="T2022" s="29" t="s">
        <v>64</v>
      </c>
    </row>
    <row r="2023" spans="14:20" s="22" customFormat="1" ht="15" hidden="1" customHeight="1" x14ac:dyDescent="0.25">
      <c r="N2023" s="29" t="str">
        <f t="shared" si="62"/>
        <v>nie ubiegam sięDolnośląskieDługołęka_PL518</v>
      </c>
      <c r="O2023" s="29" t="s">
        <v>1526</v>
      </c>
      <c r="P2023" s="31" t="str">
        <f t="shared" si="61"/>
        <v>Długołęka_PL518</v>
      </c>
      <c r="Q2023" s="32" t="s">
        <v>1653</v>
      </c>
      <c r="R2023" s="32" t="s">
        <v>1643</v>
      </c>
      <c r="S2023" s="29">
        <v>0</v>
      </c>
      <c r="T2023" s="29" t="s">
        <v>64</v>
      </c>
    </row>
    <row r="2024" spans="14:20" s="22" customFormat="1" ht="15" hidden="1" customHeight="1" x14ac:dyDescent="0.25">
      <c r="N2024" s="29" t="str">
        <f t="shared" si="62"/>
        <v>nie ubiegam sięDolnośląskieDobromierz_PL517</v>
      </c>
      <c r="O2024" s="29" t="s">
        <v>1526</v>
      </c>
      <c r="P2024" s="31" t="str">
        <f t="shared" si="61"/>
        <v>Dobromierz_PL517</v>
      </c>
      <c r="Q2024" s="32" t="s">
        <v>1652</v>
      </c>
      <c r="R2024" s="32" t="s">
        <v>1595</v>
      </c>
      <c r="S2024" s="29">
        <v>0</v>
      </c>
      <c r="T2024" s="29" t="s">
        <v>64</v>
      </c>
    </row>
    <row r="2025" spans="14:20" s="22" customFormat="1" ht="15" hidden="1" customHeight="1" x14ac:dyDescent="0.25">
      <c r="N2025" s="29" t="str">
        <f t="shared" si="62"/>
        <v>nie ubiegam sięDolnośląskieDobroszyce_PL518</v>
      </c>
      <c r="O2025" s="29" t="s">
        <v>1526</v>
      </c>
      <c r="P2025" s="31" t="str">
        <f t="shared" si="61"/>
        <v>Dobroszyce_PL518</v>
      </c>
      <c r="Q2025" s="32" t="s">
        <v>1653</v>
      </c>
      <c r="R2025" s="32" t="s">
        <v>1615</v>
      </c>
      <c r="S2025" s="29">
        <v>0</v>
      </c>
      <c r="T2025" s="29" t="s">
        <v>64</v>
      </c>
    </row>
    <row r="2026" spans="14:20" s="22" customFormat="1" ht="15" hidden="1" customHeight="1" x14ac:dyDescent="0.25">
      <c r="N2026" s="29" t="str">
        <f t="shared" si="62"/>
        <v>nie ubiegam sięDolnośląskieDomaniów_PL518</v>
      </c>
      <c r="O2026" s="29" t="s">
        <v>1526</v>
      </c>
      <c r="P2026" s="31" t="str">
        <f t="shared" si="61"/>
        <v>Domaniów_PL518</v>
      </c>
      <c r="Q2026" s="32" t="s">
        <v>1653</v>
      </c>
      <c r="R2026" s="32" t="s">
        <v>1620</v>
      </c>
      <c r="S2026" s="29">
        <v>0</v>
      </c>
      <c r="T2026" s="29" t="s">
        <v>64</v>
      </c>
    </row>
    <row r="2027" spans="14:20" s="22" customFormat="1" ht="15" hidden="1" customHeight="1" x14ac:dyDescent="0.25">
      <c r="N2027" s="29" t="str">
        <f t="shared" si="62"/>
        <v>nie ubiegam sięDolnośląskieDziadowa Kłoda_PL518</v>
      </c>
      <c r="O2027" s="29" t="s">
        <v>1526</v>
      </c>
      <c r="P2027" s="31" t="str">
        <f t="shared" si="61"/>
        <v>Dziadowa Kłoda_PL518</v>
      </c>
      <c r="Q2027" s="32" t="s">
        <v>1653</v>
      </c>
      <c r="R2027" s="32" t="s">
        <v>1616</v>
      </c>
      <c r="S2027" s="29">
        <v>0</v>
      </c>
      <c r="T2027" s="29" t="s">
        <v>64</v>
      </c>
    </row>
    <row r="2028" spans="14:20" s="22" customFormat="1" ht="15" hidden="1" customHeight="1" x14ac:dyDescent="0.25">
      <c r="N2028" s="29" t="str">
        <f t="shared" si="62"/>
        <v>nie ubiegam sięDolnośląskieDzierżoniów_PL517</v>
      </c>
      <c r="O2028" s="29" t="s">
        <v>1526</v>
      </c>
      <c r="P2028" s="31" t="str">
        <f t="shared" si="61"/>
        <v>Dzierżoniów_PL517</v>
      </c>
      <c r="Q2028" s="32" t="s">
        <v>1652</v>
      </c>
      <c r="R2028" s="32" t="s">
        <v>1584</v>
      </c>
      <c r="S2028" s="29">
        <v>0</v>
      </c>
      <c r="T2028" s="29" t="s">
        <v>64</v>
      </c>
    </row>
    <row r="2029" spans="14:20" s="22" customFormat="1" ht="15" hidden="1" customHeight="1" x14ac:dyDescent="0.25">
      <c r="N2029" s="29" t="str">
        <f t="shared" si="62"/>
        <v>nie ubiegam sięDolnośląskieGaworzyce_PL516</v>
      </c>
      <c r="O2029" s="29" t="s">
        <v>1526</v>
      </c>
      <c r="P2029" s="31" t="str">
        <f t="shared" si="61"/>
        <v>Gaworzyce_PL516</v>
      </c>
      <c r="Q2029" s="32" t="s">
        <v>1651</v>
      </c>
      <c r="R2029" s="32" t="s">
        <v>1580</v>
      </c>
      <c r="S2029" s="29">
        <v>0</v>
      </c>
      <c r="T2029" s="29" t="s">
        <v>64</v>
      </c>
    </row>
    <row r="2030" spans="14:20" s="22" customFormat="1" ht="15" hidden="1" customHeight="1" x14ac:dyDescent="0.25">
      <c r="N2030" s="29" t="str">
        <f t="shared" si="62"/>
        <v>nie ubiegam sięDolnośląskieGóra_PL516</v>
      </c>
      <c r="O2030" s="29" t="s">
        <v>1526</v>
      </c>
      <c r="P2030" s="31" t="str">
        <f t="shared" si="61"/>
        <v>Góra_PL516</v>
      </c>
      <c r="Q2030" s="32" t="s">
        <v>1651</v>
      </c>
      <c r="R2030" s="32" t="s">
        <v>1566</v>
      </c>
      <c r="S2030" s="29">
        <v>0</v>
      </c>
      <c r="T2030" s="29" t="s">
        <v>64</v>
      </c>
    </row>
    <row r="2031" spans="14:20" s="22" customFormat="1" ht="15" hidden="1" customHeight="1" x14ac:dyDescent="0.25">
      <c r="N2031" s="29" t="str">
        <f t="shared" si="62"/>
        <v>nie ubiegam sięDolnośląskieGrębocice_PL516</v>
      </c>
      <c r="O2031" s="29" t="s">
        <v>1526</v>
      </c>
      <c r="P2031" s="31" t="str">
        <f t="shared" si="61"/>
        <v>Grębocice_PL516</v>
      </c>
      <c r="Q2031" s="32" t="s">
        <v>1651</v>
      </c>
      <c r="R2031" s="32" t="s">
        <v>1581</v>
      </c>
      <c r="S2031" s="29">
        <v>0</v>
      </c>
      <c r="T2031" s="29" t="s">
        <v>64</v>
      </c>
    </row>
    <row r="2032" spans="14:20" s="22" customFormat="1" ht="15" hidden="1" customHeight="1" x14ac:dyDescent="0.25">
      <c r="N2032" s="29" t="str">
        <f t="shared" si="62"/>
        <v>nie ubiegam sięDolnośląskieGromadka_PL515</v>
      </c>
      <c r="O2032" s="29" t="s">
        <v>1526</v>
      </c>
      <c r="P2032" s="31" t="str">
        <f t="shared" si="61"/>
        <v>Gromadka_PL515</v>
      </c>
      <c r="Q2032" s="32" t="s">
        <v>1650</v>
      </c>
      <c r="R2032" s="32" t="s">
        <v>1527</v>
      </c>
      <c r="S2032" s="29">
        <v>0</v>
      </c>
      <c r="T2032" s="29" t="s">
        <v>64</v>
      </c>
    </row>
    <row r="2033" spans="14:20" s="22" customFormat="1" ht="15" hidden="1" customHeight="1" x14ac:dyDescent="0.25">
      <c r="N2033" s="29" t="str">
        <f t="shared" si="62"/>
        <v>nie ubiegam sięDolnośląskieJanowice Wielkie_PL515</v>
      </c>
      <c r="O2033" s="29" t="s">
        <v>1526</v>
      </c>
      <c r="P2033" s="31" t="str">
        <f t="shared" si="61"/>
        <v>Janowice Wielkie_PL515</v>
      </c>
      <c r="Q2033" s="32" t="s">
        <v>1650</v>
      </c>
      <c r="R2033" s="32" t="s">
        <v>1536</v>
      </c>
      <c r="S2033" s="29">
        <v>0</v>
      </c>
      <c r="T2033" s="29" t="s">
        <v>64</v>
      </c>
    </row>
    <row r="2034" spans="14:20" s="22" customFormat="1" ht="15" hidden="1" customHeight="1" x14ac:dyDescent="0.25">
      <c r="N2034" s="29" t="str">
        <f t="shared" si="62"/>
        <v>nie ubiegam sięDolnośląskieJaworzyna Śląska_PL517</v>
      </c>
      <c r="O2034" s="29" t="s">
        <v>1526</v>
      </c>
      <c r="P2034" s="31" t="str">
        <f t="shared" si="61"/>
        <v>Jaworzyna Śląska_PL517</v>
      </c>
      <c r="Q2034" s="32" t="s">
        <v>1652</v>
      </c>
      <c r="R2034" s="32" t="s">
        <v>1596</v>
      </c>
      <c r="S2034" s="29">
        <v>0</v>
      </c>
      <c r="T2034" s="29" t="s">
        <v>64</v>
      </c>
    </row>
    <row r="2035" spans="14:20" s="22" customFormat="1" ht="15" hidden="1" customHeight="1" x14ac:dyDescent="0.25">
      <c r="N2035" s="29" t="str">
        <f t="shared" si="62"/>
        <v>nie ubiegam sięDolnośląskieJelcz-Laskowice_PL518</v>
      </c>
      <c r="O2035" s="29" t="s">
        <v>1526</v>
      </c>
      <c r="P2035" s="31" t="str">
        <f t="shared" ref="P2035:P2098" si="63">R2035&amp;Q2035</f>
        <v>Jelcz-Laskowice_PL518</v>
      </c>
      <c r="Q2035" s="32" t="s">
        <v>1653</v>
      </c>
      <c r="R2035" s="32" t="s">
        <v>1621</v>
      </c>
      <c r="S2035" s="29">
        <v>0</v>
      </c>
      <c r="T2035" s="29" t="s">
        <v>64</v>
      </c>
    </row>
    <row r="2036" spans="14:20" s="22" customFormat="1" ht="15" hidden="1" customHeight="1" x14ac:dyDescent="0.25">
      <c r="N2036" s="29" t="str">
        <f t="shared" ref="N2036:N2099" si="64">T2036&amp;O2036&amp;P2036</f>
        <v>nie ubiegam sięDolnośląskieJemielno_PL516</v>
      </c>
      <c r="O2036" s="29" t="s">
        <v>1526</v>
      </c>
      <c r="P2036" s="31" t="str">
        <f t="shared" si="63"/>
        <v>Jemielno_PL516</v>
      </c>
      <c r="Q2036" s="32" t="s">
        <v>1651</v>
      </c>
      <c r="R2036" s="32" t="s">
        <v>1567</v>
      </c>
      <c r="S2036" s="29">
        <v>0</v>
      </c>
      <c r="T2036" s="29" t="s">
        <v>64</v>
      </c>
    </row>
    <row r="2037" spans="14:20" s="22" customFormat="1" ht="15" hidden="1" customHeight="1" x14ac:dyDescent="0.25">
      <c r="N2037" s="29" t="str">
        <f t="shared" si="64"/>
        <v>nie ubiegam sięDolnośląskieJerzmanowa_PL516</v>
      </c>
      <c r="O2037" s="29" t="s">
        <v>1526</v>
      </c>
      <c r="P2037" s="31" t="str">
        <f t="shared" si="63"/>
        <v>Jerzmanowa_PL516</v>
      </c>
      <c r="Q2037" s="32" t="s">
        <v>1651</v>
      </c>
      <c r="R2037" s="32" t="s">
        <v>1562</v>
      </c>
      <c r="S2037" s="29">
        <v>0</v>
      </c>
      <c r="T2037" s="29" t="s">
        <v>64</v>
      </c>
    </row>
    <row r="2038" spans="14:20" s="22" customFormat="1" ht="15" hidden="1" customHeight="1" x14ac:dyDescent="0.25">
      <c r="N2038" s="29" t="str">
        <f t="shared" si="64"/>
        <v>nie ubiegam sięDolnośląskieJeżów Sudecki_PL515</v>
      </c>
      <c r="O2038" s="29" t="s">
        <v>1526</v>
      </c>
      <c r="P2038" s="31" t="str">
        <f t="shared" si="63"/>
        <v>Jeżów Sudecki_PL515</v>
      </c>
      <c r="Q2038" s="32" t="s">
        <v>1650</v>
      </c>
      <c r="R2038" s="32" t="s">
        <v>1537</v>
      </c>
      <c r="S2038" s="29">
        <v>0</v>
      </c>
      <c r="T2038" s="29" t="s">
        <v>64</v>
      </c>
    </row>
    <row r="2039" spans="14:20" s="22" customFormat="1" ht="15" hidden="1" customHeight="1" x14ac:dyDescent="0.25">
      <c r="N2039" s="29" t="str">
        <f t="shared" si="64"/>
        <v>nie ubiegam sięDolnośląskieJordanów Śląski_PL518</v>
      </c>
      <c r="O2039" s="29" t="s">
        <v>1526</v>
      </c>
      <c r="P2039" s="31" t="str">
        <f t="shared" si="63"/>
        <v>Jordanów Śląski_PL518</v>
      </c>
      <c r="Q2039" s="32" t="s">
        <v>1653</v>
      </c>
      <c r="R2039" s="32" t="s">
        <v>1644</v>
      </c>
      <c r="S2039" s="29">
        <v>0</v>
      </c>
      <c r="T2039" s="29" t="s">
        <v>64</v>
      </c>
    </row>
    <row r="2040" spans="14:20" s="22" customFormat="1" ht="15" hidden="1" customHeight="1" x14ac:dyDescent="0.25">
      <c r="N2040" s="29" t="str">
        <f t="shared" si="64"/>
        <v>nie ubiegam sięDolnośląskieKamieniec Ząbkowicki_PL517</v>
      </c>
      <c r="O2040" s="29" t="s">
        <v>1526</v>
      </c>
      <c r="P2040" s="31" t="str">
        <f t="shared" si="63"/>
        <v>Kamieniec Ząbkowicki_PL517</v>
      </c>
      <c r="Q2040" s="32" t="s">
        <v>1652</v>
      </c>
      <c r="R2040" s="32" t="s">
        <v>1606</v>
      </c>
      <c r="S2040" s="29">
        <v>0</v>
      </c>
      <c r="T2040" s="29" t="s">
        <v>64</v>
      </c>
    </row>
    <row r="2041" spans="14:20" s="22" customFormat="1" ht="15" hidden="1" customHeight="1" x14ac:dyDescent="0.25">
      <c r="N2041" s="29" t="str">
        <f t="shared" si="64"/>
        <v>nie ubiegam sięDolnośląskieKamienna Góra_PL515</v>
      </c>
      <c r="O2041" s="29" t="s">
        <v>1526</v>
      </c>
      <c r="P2041" s="31" t="str">
        <f t="shared" si="63"/>
        <v>Kamienna Góra_PL515</v>
      </c>
      <c r="Q2041" s="32" t="s">
        <v>1650</v>
      </c>
      <c r="R2041" s="32" t="s">
        <v>1541</v>
      </c>
      <c r="S2041" s="29">
        <v>0</v>
      </c>
      <c r="T2041" s="29" t="s">
        <v>64</v>
      </c>
    </row>
    <row r="2042" spans="14:20" s="22" customFormat="1" ht="15" hidden="1" customHeight="1" x14ac:dyDescent="0.25">
      <c r="N2042" s="29" t="str">
        <f t="shared" si="64"/>
        <v>nie ubiegam sięDolnośląskieKąty Wrocławskie_PL518</v>
      </c>
      <c r="O2042" s="29" t="s">
        <v>1526</v>
      </c>
      <c r="P2042" s="31" t="str">
        <f t="shared" si="63"/>
        <v>Kąty Wrocławskie_PL518</v>
      </c>
      <c r="Q2042" s="32" t="s">
        <v>1653</v>
      </c>
      <c r="R2042" s="32" t="s">
        <v>1645</v>
      </c>
      <c r="S2042" s="29">
        <v>0</v>
      </c>
      <c r="T2042" s="29" t="s">
        <v>64</v>
      </c>
    </row>
    <row r="2043" spans="14:20" s="22" customFormat="1" ht="15" hidden="1" customHeight="1" x14ac:dyDescent="0.25">
      <c r="N2043" s="29" t="str">
        <f t="shared" si="64"/>
        <v>nie ubiegam sięDolnośląskieKłodzko_PL517</v>
      </c>
      <c r="O2043" s="29" t="s">
        <v>1526</v>
      </c>
      <c r="P2043" s="31" t="str">
        <f t="shared" si="63"/>
        <v>Kłodzko_PL517</v>
      </c>
      <c r="Q2043" s="32" t="s">
        <v>1652</v>
      </c>
      <c r="R2043" s="32" t="s">
        <v>1588</v>
      </c>
      <c r="S2043" s="29">
        <v>0</v>
      </c>
      <c r="T2043" s="29" t="s">
        <v>64</v>
      </c>
    </row>
    <row r="2044" spans="14:20" s="22" customFormat="1" ht="15" hidden="1" customHeight="1" x14ac:dyDescent="0.25">
      <c r="N2044" s="29" t="str">
        <f t="shared" si="64"/>
        <v>nie ubiegam sięDolnośląskieKobierzyce_PL518</v>
      </c>
      <c r="O2044" s="29" t="s">
        <v>1526</v>
      </c>
      <c r="P2044" s="31" t="str">
        <f t="shared" si="63"/>
        <v>Kobierzyce_PL518</v>
      </c>
      <c r="Q2044" s="32" t="s">
        <v>1653</v>
      </c>
      <c r="R2044" s="32" t="s">
        <v>1646</v>
      </c>
      <c r="S2044" s="29">
        <v>0</v>
      </c>
      <c r="T2044" s="29" t="s">
        <v>64</v>
      </c>
    </row>
    <row r="2045" spans="14:20" s="22" customFormat="1" ht="15" hidden="1" customHeight="1" x14ac:dyDescent="0.25">
      <c r="N2045" s="29" t="str">
        <f t="shared" si="64"/>
        <v>nie ubiegam sięDolnośląskieKondratowice_PL518</v>
      </c>
      <c r="O2045" s="29" t="s">
        <v>1526</v>
      </c>
      <c r="P2045" s="31" t="str">
        <f t="shared" si="63"/>
        <v>Kondratowice_PL518</v>
      </c>
      <c r="Q2045" s="32" t="s">
        <v>1653</v>
      </c>
      <c r="R2045" s="32" t="s">
        <v>1624</v>
      </c>
      <c r="S2045" s="29">
        <v>0</v>
      </c>
      <c r="T2045" s="29" t="s">
        <v>64</v>
      </c>
    </row>
    <row r="2046" spans="14:20" s="22" customFormat="1" ht="15" hidden="1" customHeight="1" x14ac:dyDescent="0.25">
      <c r="N2046" s="29" t="str">
        <f t="shared" si="64"/>
        <v>nie ubiegam sięDolnośląskieKostomłoty_PL518</v>
      </c>
      <c r="O2046" s="29" t="s">
        <v>1526</v>
      </c>
      <c r="P2046" s="31" t="str">
        <f t="shared" si="63"/>
        <v>Kostomłoty_PL518</v>
      </c>
      <c r="Q2046" s="32" t="s">
        <v>1653</v>
      </c>
      <c r="R2046" s="32" t="s">
        <v>1628</v>
      </c>
      <c r="S2046" s="29">
        <v>0</v>
      </c>
      <c r="T2046" s="29" t="s">
        <v>64</v>
      </c>
    </row>
    <row r="2047" spans="14:20" s="22" customFormat="1" ht="15" hidden="1" customHeight="1" x14ac:dyDescent="0.25">
      <c r="N2047" s="29" t="str">
        <f t="shared" si="64"/>
        <v>nie ubiegam sięDolnośląskieKotla_PL516</v>
      </c>
      <c r="O2047" s="29" t="s">
        <v>1526</v>
      </c>
      <c r="P2047" s="31" t="str">
        <f t="shared" si="63"/>
        <v>Kotla_PL516</v>
      </c>
      <c r="Q2047" s="32" t="s">
        <v>1651</v>
      </c>
      <c r="R2047" s="32" t="s">
        <v>1563</v>
      </c>
      <c r="S2047" s="29">
        <v>0</v>
      </c>
      <c r="T2047" s="29" t="s">
        <v>64</v>
      </c>
    </row>
    <row r="2048" spans="14:20" s="22" customFormat="1" ht="15" hidden="1" customHeight="1" x14ac:dyDescent="0.25">
      <c r="N2048" s="29" t="str">
        <f t="shared" si="64"/>
        <v>nie ubiegam sięDolnośląskieKrośnice_PL518</v>
      </c>
      <c r="O2048" s="29" t="s">
        <v>1526</v>
      </c>
      <c r="P2048" s="31" t="str">
        <f t="shared" si="63"/>
        <v>Krośnice_PL518</v>
      </c>
      <c r="Q2048" s="32" t="s">
        <v>1653</v>
      </c>
      <c r="R2048" s="32" t="s">
        <v>1612</v>
      </c>
      <c r="S2048" s="29">
        <v>0</v>
      </c>
      <c r="T2048" s="29" t="s">
        <v>64</v>
      </c>
    </row>
    <row r="2049" spans="14:20" s="22" customFormat="1" ht="15" hidden="1" customHeight="1" x14ac:dyDescent="0.25">
      <c r="N2049" s="29" t="str">
        <f t="shared" si="64"/>
        <v>nie ubiegam sięDolnośląskieKrotoszyce_PL516</v>
      </c>
      <c r="O2049" s="29" t="s">
        <v>1526</v>
      </c>
      <c r="P2049" s="31" t="str">
        <f t="shared" si="63"/>
        <v>Krotoszyce_PL516</v>
      </c>
      <c r="Q2049" s="32" t="s">
        <v>1651</v>
      </c>
      <c r="R2049" s="32" t="s">
        <v>1570</v>
      </c>
      <c r="S2049" s="29">
        <v>0</v>
      </c>
      <c r="T2049" s="29" t="s">
        <v>64</v>
      </c>
    </row>
    <row r="2050" spans="14:20" s="22" customFormat="1" ht="15" hidden="1" customHeight="1" x14ac:dyDescent="0.25">
      <c r="N2050" s="29" t="str">
        <f t="shared" si="64"/>
        <v>nie ubiegam sięDolnośląskieKunice_PL516</v>
      </c>
      <c r="O2050" s="29" t="s">
        <v>1526</v>
      </c>
      <c r="P2050" s="31" t="str">
        <f t="shared" si="63"/>
        <v>Kunice_PL516</v>
      </c>
      <c r="Q2050" s="32" t="s">
        <v>1651</v>
      </c>
      <c r="R2050" s="32" t="s">
        <v>1571</v>
      </c>
      <c r="S2050" s="29">
        <v>0</v>
      </c>
      <c r="T2050" s="29" t="s">
        <v>64</v>
      </c>
    </row>
    <row r="2051" spans="14:20" s="22" customFormat="1" ht="15" hidden="1" customHeight="1" x14ac:dyDescent="0.25">
      <c r="N2051" s="29" t="str">
        <f t="shared" si="64"/>
        <v>nie ubiegam sięDolnośląskieLądek-Zdrój_PL517</v>
      </c>
      <c r="O2051" s="29" t="s">
        <v>1526</v>
      </c>
      <c r="P2051" s="31" t="str">
        <f t="shared" si="63"/>
        <v>Lądek-Zdrój_PL517</v>
      </c>
      <c r="Q2051" s="32" t="s">
        <v>1652</v>
      </c>
      <c r="R2051" s="32" t="s">
        <v>1589</v>
      </c>
      <c r="S2051" s="29">
        <v>0</v>
      </c>
      <c r="T2051" s="29" t="s">
        <v>64</v>
      </c>
    </row>
    <row r="2052" spans="14:20" s="22" customFormat="1" ht="15" hidden="1" customHeight="1" x14ac:dyDescent="0.25">
      <c r="N2052" s="29" t="str">
        <f t="shared" si="64"/>
        <v>nie ubiegam sięDolnośląskieLegnickie Pole_PL516</v>
      </c>
      <c r="O2052" s="29" t="s">
        <v>1526</v>
      </c>
      <c r="P2052" s="31" t="str">
        <f t="shared" si="63"/>
        <v>Legnickie Pole_PL516</v>
      </c>
      <c r="Q2052" s="32" t="s">
        <v>1651</v>
      </c>
      <c r="R2052" s="32" t="s">
        <v>1572</v>
      </c>
      <c r="S2052" s="29">
        <v>0</v>
      </c>
      <c r="T2052" s="29" t="s">
        <v>64</v>
      </c>
    </row>
    <row r="2053" spans="14:20" s="22" customFormat="1" ht="15" hidden="1" customHeight="1" x14ac:dyDescent="0.25">
      <c r="N2053" s="29" t="str">
        <f t="shared" si="64"/>
        <v>nie ubiegam sięDolnośląskieLeśna_PL515</v>
      </c>
      <c r="O2053" s="29" t="s">
        <v>1526</v>
      </c>
      <c r="P2053" s="31" t="str">
        <f t="shared" si="63"/>
        <v>Leśna_PL515</v>
      </c>
      <c r="Q2053" s="32" t="s">
        <v>1650</v>
      </c>
      <c r="R2053" s="32" t="s">
        <v>1544</v>
      </c>
      <c r="S2053" s="29">
        <v>0</v>
      </c>
      <c r="T2053" s="29" t="s">
        <v>64</v>
      </c>
    </row>
    <row r="2054" spans="14:20" s="22" customFormat="1" ht="15" hidden="1" customHeight="1" x14ac:dyDescent="0.25">
      <c r="N2054" s="29" t="str">
        <f t="shared" si="64"/>
        <v>nie ubiegam sięDolnośląskieLewin Kłodzki_PL517</v>
      </c>
      <c r="O2054" s="29" t="s">
        <v>1526</v>
      </c>
      <c r="P2054" s="31" t="str">
        <f t="shared" si="63"/>
        <v>Lewin Kłodzki_PL517</v>
      </c>
      <c r="Q2054" s="32" t="s">
        <v>1652</v>
      </c>
      <c r="R2054" s="32" t="s">
        <v>1590</v>
      </c>
      <c r="S2054" s="29">
        <v>0</v>
      </c>
      <c r="T2054" s="29" t="s">
        <v>64</v>
      </c>
    </row>
    <row r="2055" spans="14:20" s="22" customFormat="1" ht="15" hidden="1" customHeight="1" x14ac:dyDescent="0.25">
      <c r="N2055" s="29" t="str">
        <f t="shared" si="64"/>
        <v>nie ubiegam sięDolnośląskieLubań_PL515</v>
      </c>
      <c r="O2055" s="29" t="s">
        <v>1526</v>
      </c>
      <c r="P2055" s="31" t="str">
        <f t="shared" si="63"/>
        <v>Lubań_PL515</v>
      </c>
      <c r="Q2055" s="32" t="s">
        <v>1650</v>
      </c>
      <c r="R2055" s="32" t="s">
        <v>1545</v>
      </c>
      <c r="S2055" s="29">
        <v>0</v>
      </c>
      <c r="T2055" s="29" t="s">
        <v>64</v>
      </c>
    </row>
    <row r="2056" spans="14:20" s="22" customFormat="1" ht="15" hidden="1" customHeight="1" x14ac:dyDescent="0.25">
      <c r="N2056" s="29" t="str">
        <f t="shared" si="64"/>
        <v>nie ubiegam sięDolnośląskieLubawka_PL515</v>
      </c>
      <c r="O2056" s="29" t="s">
        <v>1526</v>
      </c>
      <c r="P2056" s="31" t="str">
        <f t="shared" si="63"/>
        <v>Lubawka_PL515</v>
      </c>
      <c r="Q2056" s="32" t="s">
        <v>1650</v>
      </c>
      <c r="R2056" s="32" t="s">
        <v>1542</v>
      </c>
      <c r="S2056" s="29">
        <v>0</v>
      </c>
      <c r="T2056" s="29" t="s">
        <v>64</v>
      </c>
    </row>
    <row r="2057" spans="14:20" s="22" customFormat="1" ht="15" hidden="1" customHeight="1" x14ac:dyDescent="0.25">
      <c r="N2057" s="29" t="str">
        <f t="shared" si="64"/>
        <v>nie ubiegam sięDolnośląskieLubin_PL516</v>
      </c>
      <c r="O2057" s="29" t="s">
        <v>1526</v>
      </c>
      <c r="P2057" s="31" t="str">
        <f t="shared" si="63"/>
        <v>Lubin_PL516</v>
      </c>
      <c r="Q2057" s="32" t="s">
        <v>1651</v>
      </c>
      <c r="R2057" s="32" t="s">
        <v>1576</v>
      </c>
      <c r="S2057" s="29">
        <v>0</v>
      </c>
      <c r="T2057" s="29" t="s">
        <v>64</v>
      </c>
    </row>
    <row r="2058" spans="14:20" s="22" customFormat="1" ht="15" hidden="1" customHeight="1" x14ac:dyDescent="0.25">
      <c r="N2058" s="29" t="str">
        <f t="shared" si="64"/>
        <v>nie ubiegam sięDolnośląskieLubomierz_PL515</v>
      </c>
      <c r="O2058" s="29" t="s">
        <v>1526</v>
      </c>
      <c r="P2058" s="31" t="str">
        <f t="shared" si="63"/>
        <v>Lubomierz_PL515</v>
      </c>
      <c r="Q2058" s="32" t="s">
        <v>1650</v>
      </c>
      <c r="R2058" s="32" t="s">
        <v>1548</v>
      </c>
      <c r="S2058" s="29">
        <v>0</v>
      </c>
      <c r="T2058" s="29" t="s">
        <v>64</v>
      </c>
    </row>
    <row r="2059" spans="14:20" s="22" customFormat="1" ht="15" hidden="1" customHeight="1" x14ac:dyDescent="0.25">
      <c r="N2059" s="29" t="str">
        <f t="shared" si="64"/>
        <v>nie ubiegam sięDolnośląskieLwówek Śląski_PL515</v>
      </c>
      <c r="O2059" s="29" t="s">
        <v>1526</v>
      </c>
      <c r="P2059" s="31" t="str">
        <f t="shared" si="63"/>
        <v>Lwówek Śląski_PL515</v>
      </c>
      <c r="Q2059" s="32" t="s">
        <v>1650</v>
      </c>
      <c r="R2059" s="32" t="s">
        <v>1549</v>
      </c>
      <c r="S2059" s="29">
        <v>0</v>
      </c>
      <c r="T2059" s="29" t="s">
        <v>64</v>
      </c>
    </row>
    <row r="2060" spans="14:20" s="22" customFormat="1" ht="15" hidden="1" customHeight="1" x14ac:dyDescent="0.25">
      <c r="N2060" s="29" t="str">
        <f t="shared" si="64"/>
        <v>nie ubiegam sięDolnośląskieŁagiewniki_PL517</v>
      </c>
      <c r="O2060" s="29" t="s">
        <v>1526</v>
      </c>
      <c r="P2060" s="31" t="str">
        <f t="shared" si="63"/>
        <v>Łagiewniki_PL517</v>
      </c>
      <c r="Q2060" s="32" t="s">
        <v>1652</v>
      </c>
      <c r="R2060" s="32" t="s">
        <v>1585</v>
      </c>
      <c r="S2060" s="29">
        <v>0</v>
      </c>
      <c r="T2060" s="29" t="s">
        <v>64</v>
      </c>
    </row>
    <row r="2061" spans="14:20" s="22" customFormat="1" ht="15" hidden="1" customHeight="1" x14ac:dyDescent="0.25">
      <c r="N2061" s="29" t="str">
        <f t="shared" si="64"/>
        <v>nie ubiegam sięDolnośląskieMalczyce_PL518</v>
      </c>
      <c r="O2061" s="29" t="s">
        <v>1526</v>
      </c>
      <c r="P2061" s="31" t="str">
        <f t="shared" si="63"/>
        <v>Malczyce_PL518</v>
      </c>
      <c r="Q2061" s="32" t="s">
        <v>1653</v>
      </c>
      <c r="R2061" s="32" t="s">
        <v>1629</v>
      </c>
      <c r="S2061" s="29">
        <v>0</v>
      </c>
      <c r="T2061" s="29" t="s">
        <v>64</v>
      </c>
    </row>
    <row r="2062" spans="14:20" s="22" customFormat="1" ht="15" hidden="1" customHeight="1" x14ac:dyDescent="0.25">
      <c r="N2062" s="29" t="str">
        <f t="shared" si="64"/>
        <v>nie ubiegam sięDolnośląskieMarcinowice_PL517</v>
      </c>
      <c r="O2062" s="29" t="s">
        <v>1526</v>
      </c>
      <c r="P2062" s="31" t="str">
        <f t="shared" si="63"/>
        <v>Marcinowice_PL517</v>
      </c>
      <c r="Q2062" s="32" t="s">
        <v>1652</v>
      </c>
      <c r="R2062" s="32" t="s">
        <v>1597</v>
      </c>
      <c r="S2062" s="29">
        <v>0</v>
      </c>
      <c r="T2062" s="29" t="s">
        <v>64</v>
      </c>
    </row>
    <row r="2063" spans="14:20" s="22" customFormat="1" ht="15" hidden="1" customHeight="1" x14ac:dyDescent="0.25">
      <c r="N2063" s="29" t="str">
        <f t="shared" si="64"/>
        <v>nie ubiegam sięDolnośląskieMarciszów_PL515</v>
      </c>
      <c r="O2063" s="29" t="s">
        <v>1526</v>
      </c>
      <c r="P2063" s="31" t="str">
        <f t="shared" si="63"/>
        <v>Marciszów_PL515</v>
      </c>
      <c r="Q2063" s="32" t="s">
        <v>1650</v>
      </c>
      <c r="R2063" s="32" t="s">
        <v>1543</v>
      </c>
      <c r="S2063" s="29">
        <v>0</v>
      </c>
      <c r="T2063" s="29" t="s">
        <v>64</v>
      </c>
    </row>
    <row r="2064" spans="14:20" s="22" customFormat="1" ht="15" hidden="1" customHeight="1" x14ac:dyDescent="0.25">
      <c r="N2064" s="29" t="str">
        <f t="shared" si="64"/>
        <v>nie ubiegam sięDolnośląskieMęcinka_PL515</v>
      </c>
      <c r="O2064" s="29" t="s">
        <v>1526</v>
      </c>
      <c r="P2064" s="31" t="str">
        <f t="shared" si="63"/>
        <v>Męcinka_PL515</v>
      </c>
      <c r="Q2064" s="32" t="s">
        <v>1650</v>
      </c>
      <c r="R2064" s="32" t="s">
        <v>1532</v>
      </c>
      <c r="S2064" s="29">
        <v>0</v>
      </c>
      <c r="T2064" s="29" t="s">
        <v>64</v>
      </c>
    </row>
    <row r="2065" spans="14:20" s="22" customFormat="1" ht="15" hidden="1" customHeight="1" x14ac:dyDescent="0.25">
      <c r="N2065" s="29" t="str">
        <f t="shared" si="64"/>
        <v>nie ubiegam sięDolnośląskieMieroszów_PL517</v>
      </c>
      <c r="O2065" s="29" t="s">
        <v>1526</v>
      </c>
      <c r="P2065" s="31" t="str">
        <f t="shared" si="63"/>
        <v>Mieroszów_PL517</v>
      </c>
      <c r="Q2065" s="32" t="s">
        <v>1652</v>
      </c>
      <c r="R2065" s="32" t="s">
        <v>1601</v>
      </c>
      <c r="S2065" s="29">
        <v>0</v>
      </c>
      <c r="T2065" s="29" t="s">
        <v>64</v>
      </c>
    </row>
    <row r="2066" spans="14:20" s="22" customFormat="1" ht="15" hidden="1" customHeight="1" x14ac:dyDescent="0.25">
      <c r="N2066" s="29" t="str">
        <f t="shared" si="64"/>
        <v>nie ubiegam sięDolnośląskieMietków_PL518</v>
      </c>
      <c r="O2066" s="29" t="s">
        <v>1526</v>
      </c>
      <c r="P2066" s="31" t="str">
        <f t="shared" si="63"/>
        <v>Mietków_PL518</v>
      </c>
      <c r="Q2066" s="32" t="s">
        <v>1653</v>
      </c>
      <c r="R2066" s="32" t="s">
        <v>1647</v>
      </c>
      <c r="S2066" s="29">
        <v>0</v>
      </c>
      <c r="T2066" s="29" t="s">
        <v>64</v>
      </c>
    </row>
    <row r="2067" spans="14:20" s="22" customFormat="1" ht="15" hidden="1" customHeight="1" x14ac:dyDescent="0.25">
      <c r="N2067" s="29" t="str">
        <f t="shared" si="64"/>
        <v>nie ubiegam sięDolnośląskieMiędzybórz_PL518</v>
      </c>
      <c r="O2067" s="29" t="s">
        <v>1526</v>
      </c>
      <c r="P2067" s="31" t="str">
        <f t="shared" si="63"/>
        <v>Międzybórz_PL518</v>
      </c>
      <c r="Q2067" s="32" t="s">
        <v>1653</v>
      </c>
      <c r="R2067" s="32" t="s">
        <v>1617</v>
      </c>
      <c r="S2067" s="29">
        <v>0</v>
      </c>
      <c r="T2067" s="29" t="s">
        <v>64</v>
      </c>
    </row>
    <row r="2068" spans="14:20" s="22" customFormat="1" ht="15" hidden="1" customHeight="1" x14ac:dyDescent="0.25">
      <c r="N2068" s="29" t="str">
        <f t="shared" si="64"/>
        <v>nie ubiegam sięDolnośląskieMiędzylesie_PL517</v>
      </c>
      <c r="O2068" s="29" t="s">
        <v>1526</v>
      </c>
      <c r="P2068" s="31" t="str">
        <f t="shared" si="63"/>
        <v>Międzylesie_PL517</v>
      </c>
      <c r="Q2068" s="32" t="s">
        <v>1652</v>
      </c>
      <c r="R2068" s="32" t="s">
        <v>1591</v>
      </c>
      <c r="S2068" s="29">
        <v>0</v>
      </c>
      <c r="T2068" s="29" t="s">
        <v>64</v>
      </c>
    </row>
    <row r="2069" spans="14:20" s="22" customFormat="1" ht="15" hidden="1" customHeight="1" x14ac:dyDescent="0.25">
      <c r="N2069" s="29" t="str">
        <f t="shared" si="64"/>
        <v>nie ubiegam sięDolnośląskieMiękinia_PL518</v>
      </c>
      <c r="O2069" s="29" t="s">
        <v>1526</v>
      </c>
      <c r="P2069" s="31" t="str">
        <f t="shared" si="63"/>
        <v>Miękinia_PL518</v>
      </c>
      <c r="Q2069" s="32" t="s">
        <v>1653</v>
      </c>
      <c r="R2069" s="32" t="s">
        <v>1630</v>
      </c>
      <c r="S2069" s="29">
        <v>0</v>
      </c>
      <c r="T2069" s="29" t="s">
        <v>64</v>
      </c>
    </row>
    <row r="2070" spans="14:20" s="22" customFormat="1" ht="15" hidden="1" customHeight="1" x14ac:dyDescent="0.25">
      <c r="N2070" s="29" t="str">
        <f t="shared" si="64"/>
        <v>nie ubiegam sięDolnośląskieMilicz_PL518</v>
      </c>
      <c r="O2070" s="29" t="s">
        <v>1526</v>
      </c>
      <c r="P2070" s="31" t="str">
        <f t="shared" si="63"/>
        <v>Milicz_PL518</v>
      </c>
      <c r="Q2070" s="32" t="s">
        <v>1653</v>
      </c>
      <c r="R2070" s="32" t="s">
        <v>1613</v>
      </c>
      <c r="S2070" s="29">
        <v>0</v>
      </c>
      <c r="T2070" s="29" t="s">
        <v>64</v>
      </c>
    </row>
    <row r="2071" spans="14:20" s="22" customFormat="1" ht="15" hidden="1" customHeight="1" x14ac:dyDescent="0.25">
      <c r="N2071" s="29" t="str">
        <f t="shared" si="64"/>
        <v>nie ubiegam sięDolnośląskieMiłkowice_PL516</v>
      </c>
      <c r="O2071" s="29" t="s">
        <v>1526</v>
      </c>
      <c r="P2071" s="31" t="str">
        <f t="shared" si="63"/>
        <v>Miłkowice_PL516</v>
      </c>
      <c r="Q2071" s="32" t="s">
        <v>1651</v>
      </c>
      <c r="R2071" s="32" t="s">
        <v>1573</v>
      </c>
      <c r="S2071" s="29">
        <v>0</v>
      </c>
      <c r="T2071" s="29" t="s">
        <v>64</v>
      </c>
    </row>
    <row r="2072" spans="14:20" s="22" customFormat="1" ht="15" hidden="1" customHeight="1" x14ac:dyDescent="0.25">
      <c r="N2072" s="29" t="str">
        <f t="shared" si="64"/>
        <v>nie ubiegam sięDolnośląskieMirsk_PL515</v>
      </c>
      <c r="O2072" s="29" t="s">
        <v>1526</v>
      </c>
      <c r="P2072" s="31" t="str">
        <f t="shared" si="63"/>
        <v>Mirsk_PL515</v>
      </c>
      <c r="Q2072" s="32" t="s">
        <v>1650</v>
      </c>
      <c r="R2072" s="32" t="s">
        <v>1550</v>
      </c>
      <c r="S2072" s="29">
        <v>0</v>
      </c>
      <c r="T2072" s="29" t="s">
        <v>64</v>
      </c>
    </row>
    <row r="2073" spans="14:20" s="22" customFormat="1" ht="15" hidden="1" customHeight="1" x14ac:dyDescent="0.25">
      <c r="N2073" s="29" t="str">
        <f t="shared" si="64"/>
        <v>nie ubiegam sięDolnośląskieMściwojów_PL515</v>
      </c>
      <c r="O2073" s="29" t="s">
        <v>1526</v>
      </c>
      <c r="P2073" s="31" t="str">
        <f t="shared" si="63"/>
        <v>Mściwojów_PL515</v>
      </c>
      <c r="Q2073" s="32" t="s">
        <v>1650</v>
      </c>
      <c r="R2073" s="32" t="s">
        <v>1533</v>
      </c>
      <c r="S2073" s="29">
        <v>0</v>
      </c>
      <c r="T2073" s="29" t="s">
        <v>64</v>
      </c>
    </row>
    <row r="2074" spans="14:20" s="22" customFormat="1" ht="15" hidden="1" customHeight="1" x14ac:dyDescent="0.25">
      <c r="N2074" s="29" t="str">
        <f t="shared" si="64"/>
        <v>nie ubiegam sięDolnośląskieMysłakowice_PL515</v>
      </c>
      <c r="O2074" s="29" t="s">
        <v>1526</v>
      </c>
      <c r="P2074" s="31" t="str">
        <f t="shared" si="63"/>
        <v>Mysłakowice_PL515</v>
      </c>
      <c r="Q2074" s="32" t="s">
        <v>1650</v>
      </c>
      <c r="R2074" s="32" t="s">
        <v>1538</v>
      </c>
      <c r="S2074" s="29">
        <v>0</v>
      </c>
      <c r="T2074" s="29" t="s">
        <v>64</v>
      </c>
    </row>
    <row r="2075" spans="14:20" s="22" customFormat="1" ht="15" hidden="1" customHeight="1" x14ac:dyDescent="0.25">
      <c r="N2075" s="29" t="str">
        <f t="shared" si="64"/>
        <v>nie ubiegam sięDolnośląskieNiechlów_PL516</v>
      </c>
      <c r="O2075" s="29" t="s">
        <v>1526</v>
      </c>
      <c r="P2075" s="31" t="str">
        <f t="shared" si="63"/>
        <v>Niechlów_PL516</v>
      </c>
      <c r="Q2075" s="32" t="s">
        <v>1651</v>
      </c>
      <c r="R2075" s="32" t="s">
        <v>1568</v>
      </c>
      <c r="S2075" s="29">
        <v>0</v>
      </c>
      <c r="T2075" s="29" t="s">
        <v>64</v>
      </c>
    </row>
    <row r="2076" spans="14:20" s="22" customFormat="1" ht="15" hidden="1" customHeight="1" x14ac:dyDescent="0.25">
      <c r="N2076" s="29" t="str">
        <f t="shared" si="64"/>
        <v>nie ubiegam sięDolnośląskieNiemcza_PL517</v>
      </c>
      <c r="O2076" s="29" t="s">
        <v>1526</v>
      </c>
      <c r="P2076" s="31" t="str">
        <f t="shared" si="63"/>
        <v>Niemcza_PL517</v>
      </c>
      <c r="Q2076" s="32" t="s">
        <v>1652</v>
      </c>
      <c r="R2076" s="32" t="s">
        <v>1586</v>
      </c>
      <c r="S2076" s="29">
        <v>0</v>
      </c>
      <c r="T2076" s="29" t="s">
        <v>64</v>
      </c>
    </row>
    <row r="2077" spans="14:20" s="22" customFormat="1" ht="15" hidden="1" customHeight="1" x14ac:dyDescent="0.25">
      <c r="N2077" s="29" t="str">
        <f t="shared" si="64"/>
        <v>nie ubiegam sięDolnośląskieNowa Ruda_PL517</v>
      </c>
      <c r="O2077" s="29" t="s">
        <v>1526</v>
      </c>
      <c r="P2077" s="31" t="str">
        <f t="shared" si="63"/>
        <v>Nowa Ruda_PL517</v>
      </c>
      <c r="Q2077" s="32" t="s">
        <v>1652</v>
      </c>
      <c r="R2077" s="32" t="s">
        <v>1592</v>
      </c>
      <c r="S2077" s="29">
        <v>0</v>
      </c>
      <c r="T2077" s="29" t="s">
        <v>64</v>
      </c>
    </row>
    <row r="2078" spans="14:20" s="22" customFormat="1" ht="15" hidden="1" customHeight="1" x14ac:dyDescent="0.25">
      <c r="N2078" s="29" t="str">
        <f t="shared" si="64"/>
        <v>nie ubiegam sięDolnośląskieNowogrodziec_PL515</v>
      </c>
      <c r="O2078" s="29" t="s">
        <v>1526</v>
      </c>
      <c r="P2078" s="31" t="str">
        <f t="shared" si="63"/>
        <v>Nowogrodziec_PL515</v>
      </c>
      <c r="Q2078" s="32" t="s">
        <v>1650</v>
      </c>
      <c r="R2078" s="32" t="s">
        <v>1528</v>
      </c>
      <c r="S2078" s="29">
        <v>0</v>
      </c>
      <c r="T2078" s="29" t="s">
        <v>64</v>
      </c>
    </row>
    <row r="2079" spans="14:20" s="22" customFormat="1" ht="15" hidden="1" customHeight="1" x14ac:dyDescent="0.25">
      <c r="N2079" s="29" t="str">
        <f t="shared" si="64"/>
        <v>nie ubiegam sięDolnośląskieOborniki Śląskie_PL518</v>
      </c>
      <c r="O2079" s="29" t="s">
        <v>1526</v>
      </c>
      <c r="P2079" s="31" t="str">
        <f t="shared" si="63"/>
        <v>Oborniki Śląskie_PL518</v>
      </c>
      <c r="Q2079" s="32" t="s">
        <v>1653</v>
      </c>
      <c r="R2079" s="32" t="s">
        <v>1633</v>
      </c>
      <c r="S2079" s="29">
        <v>0</v>
      </c>
      <c r="T2079" s="29" t="s">
        <v>64</v>
      </c>
    </row>
    <row r="2080" spans="14:20" s="22" customFormat="1" ht="15" hidden="1" customHeight="1" x14ac:dyDescent="0.25">
      <c r="N2080" s="29" t="str">
        <f t="shared" si="64"/>
        <v>nie ubiegam sięDolnośląskieOleśnica_PL518</v>
      </c>
      <c r="O2080" s="29" t="s">
        <v>1526</v>
      </c>
      <c r="P2080" s="31" t="str">
        <f t="shared" si="63"/>
        <v>Oleśnica_PL518</v>
      </c>
      <c r="Q2080" s="32" t="s">
        <v>1653</v>
      </c>
      <c r="R2080" s="32" t="s">
        <v>1057</v>
      </c>
      <c r="S2080" s="29">
        <v>0</v>
      </c>
      <c r="T2080" s="29" t="s">
        <v>64</v>
      </c>
    </row>
    <row r="2081" spans="14:20" s="22" customFormat="1" ht="15" hidden="1" customHeight="1" x14ac:dyDescent="0.25">
      <c r="N2081" s="29" t="str">
        <f t="shared" si="64"/>
        <v>nie ubiegam sięDolnośląskieOława_PL518</v>
      </c>
      <c r="O2081" s="29" t="s">
        <v>1526</v>
      </c>
      <c r="P2081" s="31" t="str">
        <f t="shared" si="63"/>
        <v>Oława_PL518</v>
      </c>
      <c r="Q2081" s="32" t="s">
        <v>1653</v>
      </c>
      <c r="R2081" s="32" t="s">
        <v>1622</v>
      </c>
      <c r="S2081" s="29">
        <v>0</v>
      </c>
      <c r="T2081" s="29" t="s">
        <v>64</v>
      </c>
    </row>
    <row r="2082" spans="14:20" s="22" customFormat="1" ht="15" hidden="1" customHeight="1" x14ac:dyDescent="0.25">
      <c r="N2082" s="29" t="str">
        <f t="shared" si="64"/>
        <v>nie ubiegam sięDolnośląskieOsiecznica_PL515</v>
      </c>
      <c r="O2082" s="29" t="s">
        <v>1526</v>
      </c>
      <c r="P2082" s="31" t="str">
        <f t="shared" si="63"/>
        <v>Osiecznica_PL515</v>
      </c>
      <c r="Q2082" s="32" t="s">
        <v>1650</v>
      </c>
      <c r="R2082" s="32" t="s">
        <v>1529</v>
      </c>
      <c r="S2082" s="29">
        <v>0</v>
      </c>
      <c r="T2082" s="29" t="s">
        <v>64</v>
      </c>
    </row>
    <row r="2083" spans="14:20" s="22" customFormat="1" ht="15" hidden="1" customHeight="1" x14ac:dyDescent="0.25">
      <c r="N2083" s="29" t="str">
        <f t="shared" si="64"/>
        <v>nie ubiegam sięDolnośląskiePaszowice_PL515</v>
      </c>
      <c r="O2083" s="29" t="s">
        <v>1526</v>
      </c>
      <c r="P2083" s="31" t="str">
        <f t="shared" si="63"/>
        <v>Paszowice_PL515</v>
      </c>
      <c r="Q2083" s="32" t="s">
        <v>1650</v>
      </c>
      <c r="R2083" s="32" t="s">
        <v>1534</v>
      </c>
      <c r="S2083" s="29">
        <v>0</v>
      </c>
      <c r="T2083" s="29" t="s">
        <v>64</v>
      </c>
    </row>
    <row r="2084" spans="14:20" s="22" customFormat="1" ht="15" hidden="1" customHeight="1" x14ac:dyDescent="0.25">
      <c r="N2084" s="29" t="str">
        <f t="shared" si="64"/>
        <v>nie ubiegam sięDolnośląskiePęcław_PL516</v>
      </c>
      <c r="O2084" s="29" t="s">
        <v>1526</v>
      </c>
      <c r="P2084" s="31" t="str">
        <f t="shared" si="63"/>
        <v>Pęcław_PL516</v>
      </c>
      <c r="Q2084" s="32" t="s">
        <v>1651</v>
      </c>
      <c r="R2084" s="32" t="s">
        <v>1564</v>
      </c>
      <c r="S2084" s="29">
        <v>0</v>
      </c>
      <c r="T2084" s="29" t="s">
        <v>64</v>
      </c>
    </row>
    <row r="2085" spans="14:20" s="22" customFormat="1" ht="15" hidden="1" customHeight="1" x14ac:dyDescent="0.25">
      <c r="N2085" s="29" t="str">
        <f t="shared" si="64"/>
        <v>nie ubiegam sięDolnośląskiePielgrzymka_PL515</v>
      </c>
      <c r="O2085" s="29" t="s">
        <v>1526</v>
      </c>
      <c r="P2085" s="31" t="str">
        <f t="shared" si="63"/>
        <v>Pielgrzymka_PL515</v>
      </c>
      <c r="Q2085" s="32" t="s">
        <v>1650</v>
      </c>
      <c r="R2085" s="32" t="s">
        <v>1558</v>
      </c>
      <c r="S2085" s="29">
        <v>0</v>
      </c>
      <c r="T2085" s="29" t="s">
        <v>64</v>
      </c>
    </row>
    <row r="2086" spans="14:20" s="22" customFormat="1" ht="15" hidden="1" customHeight="1" x14ac:dyDescent="0.25">
      <c r="N2086" s="29" t="str">
        <f t="shared" si="64"/>
        <v>nie ubiegam sięDolnośląskiePlaterówka_PL515</v>
      </c>
      <c r="O2086" s="29" t="s">
        <v>1526</v>
      </c>
      <c r="P2086" s="31" t="str">
        <f t="shared" si="63"/>
        <v>Platerówka_PL515</v>
      </c>
      <c r="Q2086" s="32" t="s">
        <v>1650</v>
      </c>
      <c r="R2086" s="32" t="s">
        <v>1546</v>
      </c>
      <c r="S2086" s="29">
        <v>0</v>
      </c>
      <c r="T2086" s="29" t="s">
        <v>64</v>
      </c>
    </row>
    <row r="2087" spans="14:20" s="22" customFormat="1" ht="15" hidden="1" customHeight="1" x14ac:dyDescent="0.25">
      <c r="N2087" s="29" t="str">
        <f t="shared" si="64"/>
        <v>nie ubiegam sięDolnośląskiePodgórzyn_PL515</v>
      </c>
      <c r="O2087" s="29" t="s">
        <v>1526</v>
      </c>
      <c r="P2087" s="31" t="str">
        <f t="shared" si="63"/>
        <v>Podgórzyn_PL515</v>
      </c>
      <c r="Q2087" s="32" t="s">
        <v>1650</v>
      </c>
      <c r="R2087" s="32" t="s">
        <v>1539</v>
      </c>
      <c r="S2087" s="29">
        <v>0</v>
      </c>
      <c r="T2087" s="29" t="s">
        <v>64</v>
      </c>
    </row>
    <row r="2088" spans="14:20" s="22" customFormat="1" ht="15" hidden="1" customHeight="1" x14ac:dyDescent="0.25">
      <c r="N2088" s="29" t="str">
        <f t="shared" si="64"/>
        <v>nie ubiegam sięDolnośląskieProchowice_PL516</v>
      </c>
      <c r="O2088" s="29" t="s">
        <v>1526</v>
      </c>
      <c r="P2088" s="31" t="str">
        <f t="shared" si="63"/>
        <v>Prochowice_PL516</v>
      </c>
      <c r="Q2088" s="32" t="s">
        <v>1651</v>
      </c>
      <c r="R2088" s="32" t="s">
        <v>1574</v>
      </c>
      <c r="S2088" s="29">
        <v>0</v>
      </c>
      <c r="T2088" s="29" t="s">
        <v>64</v>
      </c>
    </row>
    <row r="2089" spans="14:20" s="22" customFormat="1" ht="15" hidden="1" customHeight="1" x14ac:dyDescent="0.25">
      <c r="N2089" s="29" t="str">
        <f t="shared" si="64"/>
        <v>nie ubiegam sięDolnośląskiePrusice_PL518</v>
      </c>
      <c r="O2089" s="29" t="s">
        <v>1526</v>
      </c>
      <c r="P2089" s="31" t="str">
        <f t="shared" si="63"/>
        <v>Prusice_PL518</v>
      </c>
      <c r="Q2089" s="32" t="s">
        <v>1653</v>
      </c>
      <c r="R2089" s="32" t="s">
        <v>1634</v>
      </c>
      <c r="S2089" s="29">
        <v>0</v>
      </c>
      <c r="T2089" s="29" t="s">
        <v>64</v>
      </c>
    </row>
    <row r="2090" spans="14:20" s="22" customFormat="1" ht="15" hidden="1" customHeight="1" x14ac:dyDescent="0.25">
      <c r="N2090" s="29" t="str">
        <f t="shared" si="64"/>
        <v>nie ubiegam sięDolnośląskiePrzemków_PL516</v>
      </c>
      <c r="O2090" s="29" t="s">
        <v>1526</v>
      </c>
      <c r="P2090" s="31" t="str">
        <f t="shared" si="63"/>
        <v>Przemków_PL516</v>
      </c>
      <c r="Q2090" s="32" t="s">
        <v>1651</v>
      </c>
      <c r="R2090" s="32" t="s">
        <v>1582</v>
      </c>
      <c r="S2090" s="29">
        <v>0</v>
      </c>
      <c r="T2090" s="29" t="s">
        <v>64</v>
      </c>
    </row>
    <row r="2091" spans="14:20" s="22" customFormat="1" ht="15" hidden="1" customHeight="1" x14ac:dyDescent="0.25">
      <c r="N2091" s="29" t="str">
        <f t="shared" si="64"/>
        <v>nie ubiegam sięDolnośląskiePrzeworno_PL518</v>
      </c>
      <c r="O2091" s="29" t="s">
        <v>1526</v>
      </c>
      <c r="P2091" s="31" t="str">
        <f t="shared" si="63"/>
        <v>Przeworno_PL518</v>
      </c>
      <c r="Q2091" s="32" t="s">
        <v>1653</v>
      </c>
      <c r="R2091" s="32" t="s">
        <v>1625</v>
      </c>
      <c r="S2091" s="29">
        <v>0</v>
      </c>
      <c r="T2091" s="29" t="s">
        <v>64</v>
      </c>
    </row>
    <row r="2092" spans="14:20" s="22" customFormat="1" ht="15" hidden="1" customHeight="1" x14ac:dyDescent="0.25">
      <c r="N2092" s="29" t="str">
        <f t="shared" si="64"/>
        <v>nie ubiegam sięDolnośląskieRadków_PL517</v>
      </c>
      <c r="O2092" s="29" t="s">
        <v>1526</v>
      </c>
      <c r="P2092" s="31" t="str">
        <f t="shared" si="63"/>
        <v>Radków_PL517</v>
      </c>
      <c r="Q2092" s="32" t="s">
        <v>1652</v>
      </c>
      <c r="R2092" s="32" t="s">
        <v>1065</v>
      </c>
      <c r="S2092" s="29">
        <v>0</v>
      </c>
      <c r="T2092" s="29" t="s">
        <v>64</v>
      </c>
    </row>
    <row r="2093" spans="14:20" s="22" customFormat="1" ht="15" hidden="1" customHeight="1" x14ac:dyDescent="0.25">
      <c r="N2093" s="29" t="str">
        <f t="shared" si="64"/>
        <v>nie ubiegam sięDolnośląskieRadwanice_PL516</v>
      </c>
      <c r="O2093" s="29" t="s">
        <v>1526</v>
      </c>
      <c r="P2093" s="31" t="str">
        <f t="shared" si="63"/>
        <v>Radwanice_PL516</v>
      </c>
      <c r="Q2093" s="32" t="s">
        <v>1651</v>
      </c>
      <c r="R2093" s="32" t="s">
        <v>1583</v>
      </c>
      <c r="S2093" s="29">
        <v>0</v>
      </c>
      <c r="T2093" s="29" t="s">
        <v>64</v>
      </c>
    </row>
    <row r="2094" spans="14:20" s="22" customFormat="1" ht="15" hidden="1" customHeight="1" x14ac:dyDescent="0.25">
      <c r="N2094" s="29" t="str">
        <f t="shared" si="64"/>
        <v>nie ubiegam sięDolnośląskieRudna_PL516</v>
      </c>
      <c r="O2094" s="29" t="s">
        <v>1526</v>
      </c>
      <c r="P2094" s="31" t="str">
        <f t="shared" si="63"/>
        <v>Rudna_PL516</v>
      </c>
      <c r="Q2094" s="32" t="s">
        <v>1651</v>
      </c>
      <c r="R2094" s="32" t="s">
        <v>1577</v>
      </c>
      <c r="S2094" s="29">
        <v>0</v>
      </c>
      <c r="T2094" s="29" t="s">
        <v>64</v>
      </c>
    </row>
    <row r="2095" spans="14:20" s="22" customFormat="1" ht="15" hidden="1" customHeight="1" x14ac:dyDescent="0.25">
      <c r="N2095" s="29" t="str">
        <f t="shared" si="64"/>
        <v>nie ubiegam sięDolnośląskieRuja_PL516</v>
      </c>
      <c r="O2095" s="29" t="s">
        <v>1526</v>
      </c>
      <c r="P2095" s="31" t="str">
        <f t="shared" si="63"/>
        <v>Ruja_PL516</v>
      </c>
      <c r="Q2095" s="32" t="s">
        <v>1651</v>
      </c>
      <c r="R2095" s="32" t="s">
        <v>1575</v>
      </c>
      <c r="S2095" s="29">
        <v>0</v>
      </c>
      <c r="T2095" s="29" t="s">
        <v>64</v>
      </c>
    </row>
    <row r="2096" spans="14:20" s="22" customFormat="1" ht="15" hidden="1" customHeight="1" x14ac:dyDescent="0.25">
      <c r="N2096" s="29" t="str">
        <f t="shared" si="64"/>
        <v>nie ubiegam sięDolnośląskieSiekierczyn_PL515</v>
      </c>
      <c r="O2096" s="29" t="s">
        <v>1526</v>
      </c>
      <c r="P2096" s="31" t="str">
        <f t="shared" si="63"/>
        <v>Siekierczyn_PL515</v>
      </c>
      <c r="Q2096" s="32" t="s">
        <v>1650</v>
      </c>
      <c r="R2096" s="32" t="s">
        <v>1547</v>
      </c>
      <c r="S2096" s="29">
        <v>0</v>
      </c>
      <c r="T2096" s="29" t="s">
        <v>64</v>
      </c>
    </row>
    <row r="2097" spans="14:20" s="22" customFormat="1" ht="15" hidden="1" customHeight="1" x14ac:dyDescent="0.25">
      <c r="N2097" s="29" t="str">
        <f t="shared" si="64"/>
        <v>nie ubiegam sięDolnośląskieSobótka_PL518</v>
      </c>
      <c r="O2097" s="29" t="s">
        <v>1526</v>
      </c>
      <c r="P2097" s="31" t="str">
        <f t="shared" si="63"/>
        <v>Sobótka_PL518</v>
      </c>
      <c r="Q2097" s="32" t="s">
        <v>1653</v>
      </c>
      <c r="R2097" s="32" t="s">
        <v>1648</v>
      </c>
      <c r="S2097" s="29">
        <v>0</v>
      </c>
      <c r="T2097" s="29" t="s">
        <v>64</v>
      </c>
    </row>
    <row r="2098" spans="14:20" s="22" customFormat="1" ht="15" hidden="1" customHeight="1" x14ac:dyDescent="0.25">
      <c r="N2098" s="29" t="str">
        <f t="shared" si="64"/>
        <v>nie ubiegam sięDolnośląskieStara Kamienica_PL515</v>
      </c>
      <c r="O2098" s="29" t="s">
        <v>1526</v>
      </c>
      <c r="P2098" s="31" t="str">
        <f t="shared" si="63"/>
        <v>Stara Kamienica_PL515</v>
      </c>
      <c r="Q2098" s="32" t="s">
        <v>1650</v>
      </c>
      <c r="R2098" s="32" t="s">
        <v>1540</v>
      </c>
      <c r="S2098" s="29">
        <v>0</v>
      </c>
      <c r="T2098" s="29" t="s">
        <v>64</v>
      </c>
    </row>
    <row r="2099" spans="14:20" s="22" customFormat="1" ht="15" hidden="1" customHeight="1" x14ac:dyDescent="0.25">
      <c r="N2099" s="29" t="str">
        <f t="shared" si="64"/>
        <v>nie ubiegam sięDolnośląskieStare Bogaczowice_PL517</v>
      </c>
      <c r="O2099" s="29" t="s">
        <v>1526</v>
      </c>
      <c r="P2099" s="31" t="str">
        <f t="shared" ref="P2099:P2162" si="65">R2099&amp;Q2099</f>
        <v>Stare Bogaczowice_PL517</v>
      </c>
      <c r="Q2099" s="32" t="s">
        <v>1652</v>
      </c>
      <c r="R2099" s="32" t="s">
        <v>1602</v>
      </c>
      <c r="S2099" s="29">
        <v>0</v>
      </c>
      <c r="T2099" s="29" t="s">
        <v>64</v>
      </c>
    </row>
    <row r="2100" spans="14:20" s="22" customFormat="1" ht="15" hidden="1" customHeight="1" x14ac:dyDescent="0.25">
      <c r="N2100" s="29" t="str">
        <f t="shared" ref="N2100:N2163" si="66">T2100&amp;O2100&amp;P2100</f>
        <v>nie ubiegam sięDolnośląskieStoszowice_PL517</v>
      </c>
      <c r="O2100" s="29" t="s">
        <v>1526</v>
      </c>
      <c r="P2100" s="31" t="str">
        <f t="shared" si="65"/>
        <v>Stoszowice_PL517</v>
      </c>
      <c r="Q2100" s="32" t="s">
        <v>1652</v>
      </c>
      <c r="R2100" s="32" t="s">
        <v>1607</v>
      </c>
      <c r="S2100" s="29">
        <v>0</v>
      </c>
      <c r="T2100" s="29" t="s">
        <v>64</v>
      </c>
    </row>
    <row r="2101" spans="14:20" s="22" customFormat="1" ht="15" hidden="1" customHeight="1" x14ac:dyDescent="0.25">
      <c r="N2101" s="29" t="str">
        <f t="shared" si="66"/>
        <v>nie ubiegam sięDolnośląskieStronie Śląskie_PL517</v>
      </c>
      <c r="O2101" s="29" t="s">
        <v>1526</v>
      </c>
      <c r="P2101" s="31" t="str">
        <f t="shared" si="65"/>
        <v>Stronie Śląskie_PL517</v>
      </c>
      <c r="Q2101" s="32" t="s">
        <v>1652</v>
      </c>
      <c r="R2101" s="32" t="s">
        <v>1593</v>
      </c>
      <c r="S2101" s="29">
        <v>0</v>
      </c>
      <c r="T2101" s="29" t="s">
        <v>64</v>
      </c>
    </row>
    <row r="2102" spans="14:20" s="22" customFormat="1" ht="15" hidden="1" customHeight="1" x14ac:dyDescent="0.25">
      <c r="N2102" s="29" t="str">
        <f t="shared" si="66"/>
        <v>nie ubiegam sięDolnośląskieStrzegom_PL517</v>
      </c>
      <c r="O2102" s="29" t="s">
        <v>1526</v>
      </c>
      <c r="P2102" s="31" t="str">
        <f t="shared" si="65"/>
        <v>Strzegom_PL517</v>
      </c>
      <c r="Q2102" s="32" t="s">
        <v>1652</v>
      </c>
      <c r="R2102" s="32" t="s">
        <v>1598</v>
      </c>
      <c r="S2102" s="29">
        <v>0</v>
      </c>
      <c r="T2102" s="29" t="s">
        <v>64</v>
      </c>
    </row>
    <row r="2103" spans="14:20" s="22" customFormat="1" ht="15" hidden="1" customHeight="1" x14ac:dyDescent="0.25">
      <c r="N2103" s="29" t="str">
        <f t="shared" si="66"/>
        <v>nie ubiegam sięDolnośląskieStrzelin_PL518</v>
      </c>
      <c r="O2103" s="29" t="s">
        <v>1526</v>
      </c>
      <c r="P2103" s="31" t="str">
        <f t="shared" si="65"/>
        <v>Strzelin_PL518</v>
      </c>
      <c r="Q2103" s="32" t="s">
        <v>1653</v>
      </c>
      <c r="R2103" s="32" t="s">
        <v>1626</v>
      </c>
      <c r="S2103" s="29">
        <v>0</v>
      </c>
      <c r="T2103" s="29" t="s">
        <v>64</v>
      </c>
    </row>
    <row r="2104" spans="14:20" s="22" customFormat="1" ht="15" hidden="1" customHeight="1" x14ac:dyDescent="0.25">
      <c r="N2104" s="29" t="str">
        <f t="shared" si="66"/>
        <v>nie ubiegam sięDolnośląskieSulików_PL515</v>
      </c>
      <c r="O2104" s="29" t="s">
        <v>1526</v>
      </c>
      <c r="P2104" s="31" t="str">
        <f t="shared" si="65"/>
        <v>Sulików_PL515</v>
      </c>
      <c r="Q2104" s="32" t="s">
        <v>1650</v>
      </c>
      <c r="R2104" s="32" t="s">
        <v>1554</v>
      </c>
      <c r="S2104" s="29">
        <v>0</v>
      </c>
      <c r="T2104" s="29" t="s">
        <v>64</v>
      </c>
    </row>
    <row r="2105" spans="14:20" s="22" customFormat="1" ht="15" hidden="1" customHeight="1" x14ac:dyDescent="0.25">
      <c r="N2105" s="29" t="str">
        <f t="shared" si="66"/>
        <v>nie ubiegam sięDolnośląskieSyców_PL518</v>
      </c>
      <c r="O2105" s="29" t="s">
        <v>1526</v>
      </c>
      <c r="P2105" s="31" t="str">
        <f t="shared" si="65"/>
        <v>Syców_PL518</v>
      </c>
      <c r="Q2105" s="32" t="s">
        <v>1653</v>
      </c>
      <c r="R2105" s="32" t="s">
        <v>1618</v>
      </c>
      <c r="S2105" s="29">
        <v>0</v>
      </c>
      <c r="T2105" s="29" t="s">
        <v>64</v>
      </c>
    </row>
    <row r="2106" spans="14:20" s="22" customFormat="1" ht="15" hidden="1" customHeight="1" x14ac:dyDescent="0.25">
      <c r="N2106" s="29" t="str">
        <f t="shared" si="66"/>
        <v>nie ubiegam sięDolnośląskieSzczytna_PL517</v>
      </c>
      <c r="O2106" s="29" t="s">
        <v>1526</v>
      </c>
      <c r="P2106" s="31" t="str">
        <f t="shared" si="65"/>
        <v>Szczytna_PL517</v>
      </c>
      <c r="Q2106" s="32" t="s">
        <v>1652</v>
      </c>
      <c r="R2106" s="32" t="s">
        <v>1594</v>
      </c>
      <c r="S2106" s="29">
        <v>0</v>
      </c>
      <c r="T2106" s="29" t="s">
        <v>64</v>
      </c>
    </row>
    <row r="2107" spans="14:20" s="22" customFormat="1" ht="15" hidden="1" customHeight="1" x14ac:dyDescent="0.25">
      <c r="N2107" s="29" t="str">
        <f t="shared" si="66"/>
        <v>nie ubiegam sięDolnośląskieŚcinawa_PL516</v>
      </c>
      <c r="O2107" s="29" t="s">
        <v>1526</v>
      </c>
      <c r="P2107" s="31" t="str">
        <f t="shared" si="65"/>
        <v>Ścinawa_PL516</v>
      </c>
      <c r="Q2107" s="32" t="s">
        <v>1651</v>
      </c>
      <c r="R2107" s="32" t="s">
        <v>1578</v>
      </c>
      <c r="S2107" s="29">
        <v>0</v>
      </c>
      <c r="T2107" s="29" t="s">
        <v>64</v>
      </c>
    </row>
    <row r="2108" spans="14:20" s="22" customFormat="1" ht="15" hidden="1" customHeight="1" x14ac:dyDescent="0.25">
      <c r="N2108" s="29" t="str">
        <f t="shared" si="66"/>
        <v>nie ubiegam sięDolnośląskieŚroda Śląska_PL518</v>
      </c>
      <c r="O2108" s="29" t="s">
        <v>1526</v>
      </c>
      <c r="P2108" s="31" t="str">
        <f t="shared" si="65"/>
        <v>Środa Śląska_PL518</v>
      </c>
      <c r="Q2108" s="32" t="s">
        <v>1653</v>
      </c>
      <c r="R2108" s="32" t="s">
        <v>1631</v>
      </c>
      <c r="S2108" s="29">
        <v>0</v>
      </c>
      <c r="T2108" s="29" t="s">
        <v>64</v>
      </c>
    </row>
    <row r="2109" spans="14:20" s="22" customFormat="1" ht="15" hidden="1" customHeight="1" x14ac:dyDescent="0.25">
      <c r="N2109" s="29" t="str">
        <f t="shared" si="66"/>
        <v>nie ubiegam sięDolnośląskieŚwidnica_PL517</v>
      </c>
      <c r="O2109" s="29" t="s">
        <v>1526</v>
      </c>
      <c r="P2109" s="31" t="str">
        <f t="shared" si="65"/>
        <v>Świdnica_PL517</v>
      </c>
      <c r="Q2109" s="32" t="s">
        <v>1652</v>
      </c>
      <c r="R2109" s="32" t="s">
        <v>1504</v>
      </c>
      <c r="S2109" s="29">
        <v>0</v>
      </c>
      <c r="T2109" s="29" t="s">
        <v>64</v>
      </c>
    </row>
    <row r="2110" spans="14:20" s="22" customFormat="1" ht="15" hidden="1" customHeight="1" x14ac:dyDescent="0.25">
      <c r="N2110" s="29" t="str">
        <f t="shared" si="66"/>
        <v>nie ubiegam sięDolnośląskieŚwierzawa_PL515</v>
      </c>
      <c r="O2110" s="29" t="s">
        <v>1526</v>
      </c>
      <c r="P2110" s="31" t="str">
        <f t="shared" si="65"/>
        <v>Świerzawa_PL515</v>
      </c>
      <c r="Q2110" s="32" t="s">
        <v>1650</v>
      </c>
      <c r="R2110" s="32" t="s">
        <v>1559</v>
      </c>
      <c r="S2110" s="29">
        <v>0</v>
      </c>
      <c r="T2110" s="29" t="s">
        <v>64</v>
      </c>
    </row>
    <row r="2111" spans="14:20" s="22" customFormat="1" ht="15" hidden="1" customHeight="1" x14ac:dyDescent="0.25">
      <c r="N2111" s="29" t="str">
        <f t="shared" si="66"/>
        <v>nie ubiegam sięDolnośląskieTrzebnica_PL518</v>
      </c>
      <c r="O2111" s="29" t="s">
        <v>1526</v>
      </c>
      <c r="P2111" s="31" t="str">
        <f t="shared" si="65"/>
        <v>Trzebnica_PL518</v>
      </c>
      <c r="Q2111" s="32" t="s">
        <v>1653</v>
      </c>
      <c r="R2111" s="32" t="s">
        <v>1635</v>
      </c>
      <c r="S2111" s="29">
        <v>0</v>
      </c>
      <c r="T2111" s="29" t="s">
        <v>64</v>
      </c>
    </row>
    <row r="2112" spans="14:20" s="22" customFormat="1" ht="15" hidden="1" customHeight="1" x14ac:dyDescent="0.25">
      <c r="N2112" s="29" t="str">
        <f t="shared" si="66"/>
        <v>nie ubiegam sięDolnośląskieTwardogóra_PL518</v>
      </c>
      <c r="O2112" s="29" t="s">
        <v>1526</v>
      </c>
      <c r="P2112" s="31" t="str">
        <f t="shared" si="65"/>
        <v>Twardogóra_PL518</v>
      </c>
      <c r="Q2112" s="32" t="s">
        <v>1653</v>
      </c>
      <c r="R2112" s="32" t="s">
        <v>1619</v>
      </c>
      <c r="S2112" s="29">
        <v>0</v>
      </c>
      <c r="T2112" s="29" t="s">
        <v>64</v>
      </c>
    </row>
    <row r="2113" spans="14:20" s="22" customFormat="1" ht="15" hidden="1" customHeight="1" x14ac:dyDescent="0.25">
      <c r="N2113" s="29" t="str">
        <f t="shared" si="66"/>
        <v>nie ubiegam sięDolnośląskieUdanin_PL518</v>
      </c>
      <c r="O2113" s="29" t="s">
        <v>1526</v>
      </c>
      <c r="P2113" s="31" t="str">
        <f t="shared" si="65"/>
        <v>Udanin_PL518</v>
      </c>
      <c r="Q2113" s="32" t="s">
        <v>1653</v>
      </c>
      <c r="R2113" s="32" t="s">
        <v>1632</v>
      </c>
      <c r="S2113" s="29">
        <v>0</v>
      </c>
      <c r="T2113" s="29" t="s">
        <v>64</v>
      </c>
    </row>
    <row r="2114" spans="14:20" s="22" customFormat="1" ht="15" hidden="1" customHeight="1" x14ac:dyDescent="0.25">
      <c r="N2114" s="29" t="str">
        <f t="shared" si="66"/>
        <v>nie ubiegam sięDolnośląskieWalim_PL517</v>
      </c>
      <c r="O2114" s="29" t="s">
        <v>1526</v>
      </c>
      <c r="P2114" s="31" t="str">
        <f t="shared" si="65"/>
        <v>Walim_PL517</v>
      </c>
      <c r="Q2114" s="32" t="s">
        <v>1652</v>
      </c>
      <c r="R2114" s="32" t="s">
        <v>1603</v>
      </c>
      <c r="S2114" s="29">
        <v>0</v>
      </c>
      <c r="T2114" s="29" t="s">
        <v>64</v>
      </c>
    </row>
    <row r="2115" spans="14:20" s="22" customFormat="1" ht="15" hidden="1" customHeight="1" x14ac:dyDescent="0.25">
      <c r="N2115" s="29" t="str">
        <f t="shared" si="66"/>
        <v>nie ubiegam sięDolnośląskieWarta Bolesławiecka_PL515</v>
      </c>
      <c r="O2115" s="29" t="s">
        <v>1526</v>
      </c>
      <c r="P2115" s="31" t="str">
        <f t="shared" si="65"/>
        <v>Warta Bolesławiecka_PL515</v>
      </c>
      <c r="Q2115" s="32" t="s">
        <v>1650</v>
      </c>
      <c r="R2115" s="32" t="s">
        <v>1530</v>
      </c>
      <c r="S2115" s="29">
        <v>0</v>
      </c>
      <c r="T2115" s="29" t="s">
        <v>64</v>
      </c>
    </row>
    <row r="2116" spans="14:20" s="22" customFormat="1" ht="15" hidden="1" customHeight="1" x14ac:dyDescent="0.25">
      <c r="N2116" s="29" t="str">
        <f t="shared" si="66"/>
        <v>nie ubiegam sięDolnośląskieWądroże Wielkie_PL515</v>
      </c>
      <c r="O2116" s="29" t="s">
        <v>1526</v>
      </c>
      <c r="P2116" s="31" t="str">
        <f t="shared" si="65"/>
        <v>Wądroże Wielkie_PL515</v>
      </c>
      <c r="Q2116" s="32" t="s">
        <v>1650</v>
      </c>
      <c r="R2116" s="32" t="s">
        <v>1535</v>
      </c>
      <c r="S2116" s="29">
        <v>0</v>
      </c>
      <c r="T2116" s="29" t="s">
        <v>64</v>
      </c>
    </row>
    <row r="2117" spans="14:20" s="22" customFormat="1" ht="15" hidden="1" customHeight="1" x14ac:dyDescent="0.25">
      <c r="N2117" s="29" t="str">
        <f t="shared" si="66"/>
        <v>nie ubiegam sięDolnośląskieWąsosz_PL516</v>
      </c>
      <c r="O2117" s="29" t="s">
        <v>1526</v>
      </c>
      <c r="P2117" s="31" t="str">
        <f t="shared" si="65"/>
        <v>Wąsosz_PL516</v>
      </c>
      <c r="Q2117" s="32" t="s">
        <v>1651</v>
      </c>
      <c r="R2117" s="32" t="s">
        <v>1151</v>
      </c>
      <c r="S2117" s="29">
        <v>0</v>
      </c>
      <c r="T2117" s="29" t="s">
        <v>64</v>
      </c>
    </row>
    <row r="2118" spans="14:20" s="22" customFormat="1" ht="15" hidden="1" customHeight="1" x14ac:dyDescent="0.25">
      <c r="N2118" s="29" t="str">
        <f t="shared" si="66"/>
        <v>nie ubiegam sięDolnośląskieWęgliniec_PL515</v>
      </c>
      <c r="O2118" s="29" t="s">
        <v>1526</v>
      </c>
      <c r="P2118" s="31" t="str">
        <f t="shared" si="65"/>
        <v>Węgliniec_PL515</v>
      </c>
      <c r="Q2118" s="32" t="s">
        <v>1650</v>
      </c>
      <c r="R2118" s="32" t="s">
        <v>1555</v>
      </c>
      <c r="S2118" s="29">
        <v>0</v>
      </c>
      <c r="T2118" s="29" t="s">
        <v>64</v>
      </c>
    </row>
    <row r="2119" spans="14:20" s="22" customFormat="1" ht="15" hidden="1" customHeight="1" x14ac:dyDescent="0.25">
      <c r="N2119" s="29" t="str">
        <f t="shared" si="66"/>
        <v>nie ubiegam sięDolnośląskieWiązów_PL518</v>
      </c>
      <c r="O2119" s="29" t="s">
        <v>1526</v>
      </c>
      <c r="P2119" s="31" t="str">
        <f t="shared" si="65"/>
        <v>Wiązów_PL518</v>
      </c>
      <c r="Q2119" s="32" t="s">
        <v>1653</v>
      </c>
      <c r="R2119" s="32" t="s">
        <v>1627</v>
      </c>
      <c r="S2119" s="29">
        <v>0</v>
      </c>
      <c r="T2119" s="29" t="s">
        <v>64</v>
      </c>
    </row>
    <row r="2120" spans="14:20" s="22" customFormat="1" ht="15" hidden="1" customHeight="1" x14ac:dyDescent="0.25">
      <c r="N2120" s="29" t="str">
        <f t="shared" si="66"/>
        <v>nie ubiegam sięDolnośląskieWińsko_PL518</v>
      </c>
      <c r="O2120" s="29" t="s">
        <v>1526</v>
      </c>
      <c r="P2120" s="31" t="str">
        <f t="shared" si="65"/>
        <v>Wińsko_PL518</v>
      </c>
      <c r="Q2120" s="32" t="s">
        <v>1653</v>
      </c>
      <c r="R2120" s="32" t="s">
        <v>1640</v>
      </c>
      <c r="S2120" s="29">
        <v>0</v>
      </c>
      <c r="T2120" s="29" t="s">
        <v>64</v>
      </c>
    </row>
    <row r="2121" spans="14:20" s="22" customFormat="1" ht="15" hidden="1" customHeight="1" x14ac:dyDescent="0.25">
      <c r="N2121" s="29" t="str">
        <f t="shared" si="66"/>
        <v>nie ubiegam sięDolnośląskieWisznia Mała_PL518</v>
      </c>
      <c r="O2121" s="29" t="s">
        <v>1526</v>
      </c>
      <c r="P2121" s="31" t="str">
        <f t="shared" si="65"/>
        <v>Wisznia Mała_PL518</v>
      </c>
      <c r="Q2121" s="32" t="s">
        <v>1653</v>
      </c>
      <c r="R2121" s="32" t="s">
        <v>1636</v>
      </c>
      <c r="S2121" s="29">
        <v>0</v>
      </c>
      <c r="T2121" s="29" t="s">
        <v>64</v>
      </c>
    </row>
    <row r="2122" spans="14:20" s="22" customFormat="1" ht="15" hidden="1" customHeight="1" x14ac:dyDescent="0.25">
      <c r="N2122" s="29" t="str">
        <f t="shared" si="66"/>
        <v>nie ubiegam sięDolnośląskieWleń_PL515</v>
      </c>
      <c r="O2122" s="29" t="s">
        <v>1526</v>
      </c>
      <c r="P2122" s="31" t="str">
        <f t="shared" si="65"/>
        <v>Wleń_PL515</v>
      </c>
      <c r="Q2122" s="32" t="s">
        <v>1650</v>
      </c>
      <c r="R2122" s="32" t="s">
        <v>1551</v>
      </c>
      <c r="S2122" s="29">
        <v>0</v>
      </c>
      <c r="T2122" s="29" t="s">
        <v>64</v>
      </c>
    </row>
    <row r="2123" spans="14:20" s="22" customFormat="1" ht="15" hidden="1" customHeight="1" x14ac:dyDescent="0.25">
      <c r="N2123" s="29" t="str">
        <f t="shared" si="66"/>
        <v>nie ubiegam sięDolnośląskieWojcieszów_PL515</v>
      </c>
      <c r="O2123" s="29" t="s">
        <v>1526</v>
      </c>
      <c r="P2123" s="31" t="str">
        <f t="shared" si="65"/>
        <v>Wojcieszów_PL515</v>
      </c>
      <c r="Q2123" s="32" t="s">
        <v>1650</v>
      </c>
      <c r="R2123" s="32" t="s">
        <v>1557</v>
      </c>
      <c r="S2123" s="29">
        <v>0</v>
      </c>
      <c r="T2123" s="29" t="s">
        <v>64</v>
      </c>
    </row>
    <row r="2124" spans="14:20" s="22" customFormat="1" ht="15" hidden="1" customHeight="1" x14ac:dyDescent="0.25">
      <c r="N2124" s="29" t="str">
        <f t="shared" si="66"/>
        <v>nie ubiegam sięDolnośląskieWołów_PL518</v>
      </c>
      <c r="O2124" s="29" t="s">
        <v>1526</v>
      </c>
      <c r="P2124" s="31" t="str">
        <f t="shared" si="65"/>
        <v>Wołów_PL518</v>
      </c>
      <c r="Q2124" s="32" t="s">
        <v>1653</v>
      </c>
      <c r="R2124" s="32" t="s">
        <v>1641</v>
      </c>
      <c r="S2124" s="29">
        <v>0</v>
      </c>
      <c r="T2124" s="29" t="s">
        <v>64</v>
      </c>
    </row>
    <row r="2125" spans="14:20" s="22" customFormat="1" ht="15" hidden="1" customHeight="1" x14ac:dyDescent="0.25">
      <c r="N2125" s="29" t="str">
        <f t="shared" si="66"/>
        <v>nie ubiegam sięDolnośląskieZagrodno_PL515</v>
      </c>
      <c r="O2125" s="29" t="s">
        <v>1526</v>
      </c>
      <c r="P2125" s="31" t="str">
        <f t="shared" si="65"/>
        <v>Zagrodno_PL515</v>
      </c>
      <c r="Q2125" s="32" t="s">
        <v>1650</v>
      </c>
      <c r="R2125" s="32" t="s">
        <v>1560</v>
      </c>
      <c r="S2125" s="29">
        <v>0</v>
      </c>
      <c r="T2125" s="29" t="s">
        <v>64</v>
      </c>
    </row>
    <row r="2126" spans="14:20" s="22" customFormat="1" ht="15" hidden="1" customHeight="1" x14ac:dyDescent="0.25">
      <c r="N2126" s="29" t="str">
        <f t="shared" si="66"/>
        <v>nie ubiegam sięDolnośląskieZawidów_PL515</v>
      </c>
      <c r="O2126" s="29" t="s">
        <v>1526</v>
      </c>
      <c r="P2126" s="31" t="str">
        <f t="shared" si="65"/>
        <v>Zawidów_PL515</v>
      </c>
      <c r="Q2126" s="32" t="s">
        <v>1650</v>
      </c>
      <c r="R2126" s="32" t="s">
        <v>1552</v>
      </c>
      <c r="S2126" s="29">
        <v>0</v>
      </c>
      <c r="T2126" s="29" t="s">
        <v>64</v>
      </c>
    </row>
    <row r="2127" spans="14:20" s="22" customFormat="1" ht="15" hidden="1" customHeight="1" x14ac:dyDescent="0.25">
      <c r="N2127" s="29" t="str">
        <f t="shared" si="66"/>
        <v>nie ubiegam sięDolnośląskieZawonia_PL518</v>
      </c>
      <c r="O2127" s="29" t="s">
        <v>1526</v>
      </c>
      <c r="P2127" s="31" t="str">
        <f t="shared" si="65"/>
        <v>Zawonia_PL518</v>
      </c>
      <c r="Q2127" s="32" t="s">
        <v>1653</v>
      </c>
      <c r="R2127" s="32" t="s">
        <v>1637</v>
      </c>
      <c r="S2127" s="29">
        <v>0</v>
      </c>
      <c r="T2127" s="29" t="s">
        <v>64</v>
      </c>
    </row>
    <row r="2128" spans="14:20" s="22" customFormat="1" ht="15" hidden="1" customHeight="1" x14ac:dyDescent="0.25">
      <c r="N2128" s="29" t="str">
        <f t="shared" si="66"/>
        <v>nie ubiegam sięDolnośląskieZąbkowice Śląskie_PL517</v>
      </c>
      <c r="O2128" s="29" t="s">
        <v>1526</v>
      </c>
      <c r="P2128" s="31" t="str">
        <f t="shared" si="65"/>
        <v>Ząbkowice Śląskie_PL517</v>
      </c>
      <c r="Q2128" s="32" t="s">
        <v>1652</v>
      </c>
      <c r="R2128" s="32" t="s">
        <v>1608</v>
      </c>
      <c r="S2128" s="29">
        <v>0</v>
      </c>
      <c r="T2128" s="29" t="s">
        <v>64</v>
      </c>
    </row>
    <row r="2129" spans="14:20" s="22" customFormat="1" ht="15" hidden="1" customHeight="1" x14ac:dyDescent="0.25">
      <c r="N2129" s="29" t="str">
        <f t="shared" si="66"/>
        <v>nie ubiegam sięDolnośląskieZgorzelec_PL515</v>
      </c>
      <c r="O2129" s="29" t="s">
        <v>1526</v>
      </c>
      <c r="P2129" s="31" t="str">
        <f t="shared" si="65"/>
        <v>Zgorzelec_PL515</v>
      </c>
      <c r="Q2129" s="32" t="s">
        <v>1650</v>
      </c>
      <c r="R2129" s="32" t="s">
        <v>1556</v>
      </c>
      <c r="S2129" s="29">
        <v>0</v>
      </c>
      <c r="T2129" s="29" t="s">
        <v>64</v>
      </c>
    </row>
    <row r="2130" spans="14:20" s="22" customFormat="1" ht="15" hidden="1" customHeight="1" x14ac:dyDescent="0.25">
      <c r="N2130" s="29" t="str">
        <f t="shared" si="66"/>
        <v>nie ubiegam sięDolnośląskieZiębice_PL517</v>
      </c>
      <c r="O2130" s="29" t="s">
        <v>1526</v>
      </c>
      <c r="P2130" s="31" t="str">
        <f t="shared" si="65"/>
        <v>Ziębice_PL517</v>
      </c>
      <c r="Q2130" s="32" t="s">
        <v>1652</v>
      </c>
      <c r="R2130" s="32" t="s">
        <v>1609</v>
      </c>
      <c r="S2130" s="29">
        <v>0</v>
      </c>
      <c r="T2130" s="29" t="s">
        <v>64</v>
      </c>
    </row>
    <row r="2131" spans="14:20" s="22" customFormat="1" ht="15" hidden="1" customHeight="1" x14ac:dyDescent="0.25">
      <c r="N2131" s="29" t="str">
        <f t="shared" si="66"/>
        <v>nie ubiegam sięDolnośląskieZłotoryja_PL515</v>
      </c>
      <c r="O2131" s="29" t="s">
        <v>1526</v>
      </c>
      <c r="P2131" s="31" t="str">
        <f t="shared" si="65"/>
        <v>Złotoryja_PL515</v>
      </c>
      <c r="Q2131" s="32" t="s">
        <v>1650</v>
      </c>
      <c r="R2131" s="32" t="s">
        <v>1561</v>
      </c>
      <c r="S2131" s="29">
        <v>0</v>
      </c>
      <c r="T2131" s="29" t="s">
        <v>64</v>
      </c>
    </row>
    <row r="2132" spans="14:20" s="22" customFormat="1" ht="15" hidden="1" customHeight="1" x14ac:dyDescent="0.25">
      <c r="N2132" s="29" t="str">
        <f t="shared" si="66"/>
        <v>nie ubiegam sięDolnośląskieZłoty Stok_PL517</v>
      </c>
      <c r="O2132" s="29" t="s">
        <v>1526</v>
      </c>
      <c r="P2132" s="31" t="str">
        <f t="shared" si="65"/>
        <v>Złoty Stok_PL517</v>
      </c>
      <c r="Q2132" s="32" t="s">
        <v>1652</v>
      </c>
      <c r="R2132" s="32" t="s">
        <v>1610</v>
      </c>
      <c r="S2132" s="29">
        <v>0</v>
      </c>
      <c r="T2132" s="29" t="s">
        <v>64</v>
      </c>
    </row>
    <row r="2133" spans="14:20" s="22" customFormat="1" ht="15" hidden="1" customHeight="1" x14ac:dyDescent="0.25">
      <c r="N2133" s="29" t="str">
        <f t="shared" si="66"/>
        <v>nie ubiegam sięDolnośląskieŻarów_PL517</v>
      </c>
      <c r="O2133" s="29" t="s">
        <v>1526</v>
      </c>
      <c r="P2133" s="31" t="str">
        <f t="shared" si="65"/>
        <v>Żarów_PL517</v>
      </c>
      <c r="Q2133" s="32" t="s">
        <v>1652</v>
      </c>
      <c r="R2133" s="32" t="s">
        <v>1599</v>
      </c>
      <c r="S2133" s="29">
        <v>0</v>
      </c>
      <c r="T2133" s="29" t="s">
        <v>64</v>
      </c>
    </row>
    <row r="2134" spans="14:20" s="22" customFormat="1" ht="15" hidden="1" customHeight="1" x14ac:dyDescent="0.25">
      <c r="N2134" s="29" t="str">
        <f t="shared" si="66"/>
        <v>nie ubiegam sięDolnośląskieŻmigród_PL518</v>
      </c>
      <c r="O2134" s="29" t="s">
        <v>1526</v>
      </c>
      <c r="P2134" s="31" t="str">
        <f t="shared" si="65"/>
        <v>Żmigród_PL518</v>
      </c>
      <c r="Q2134" s="32" t="s">
        <v>1653</v>
      </c>
      <c r="R2134" s="32" t="s">
        <v>1638</v>
      </c>
      <c r="S2134" s="29">
        <v>0</v>
      </c>
      <c r="T2134" s="29" t="s">
        <v>64</v>
      </c>
    </row>
    <row r="2135" spans="14:20" s="22" customFormat="1" ht="15" hidden="1" customHeight="1" x14ac:dyDescent="0.25">
      <c r="N2135" s="29" t="str">
        <f t="shared" si="66"/>
        <v>nie ubiegam sięDolnośląskieŻórawina_PL518</v>
      </c>
      <c r="O2135" s="29" t="s">
        <v>1526</v>
      </c>
      <c r="P2135" s="31" t="str">
        <f t="shared" si="65"/>
        <v>Żórawina_PL518</v>
      </c>
      <c r="Q2135" s="32" t="s">
        <v>1653</v>
      </c>
      <c r="R2135" s="32" t="s">
        <v>1649</v>
      </c>
      <c r="S2135" s="29">
        <v>0</v>
      </c>
      <c r="T2135" s="29" t="s">
        <v>64</v>
      </c>
    </row>
    <row r="2136" spans="14:20" s="22" customFormat="1" ht="15" hidden="1" customHeight="1" x14ac:dyDescent="0.25">
      <c r="N2136" s="29" t="str">
        <f t="shared" si="66"/>
        <v>nie ubiegam sięDolnośląskieŻukowice_PL516</v>
      </c>
      <c r="O2136" s="29" t="s">
        <v>1526</v>
      </c>
      <c r="P2136" s="31" t="str">
        <f t="shared" si="65"/>
        <v>Żukowice_PL516</v>
      </c>
      <c r="Q2136" s="32" t="s">
        <v>1651</v>
      </c>
      <c r="R2136" s="32" t="s">
        <v>1565</v>
      </c>
      <c r="S2136" s="29">
        <v>0</v>
      </c>
      <c r="T2136" s="29" t="s">
        <v>64</v>
      </c>
    </row>
    <row r="2137" spans="14:20" s="22" customFormat="1" ht="15" hidden="1" customHeight="1" x14ac:dyDescent="0.25">
      <c r="N2137" s="29" t="str">
        <f t="shared" si="66"/>
        <v>nie ubiegam sięKujawsko-PomorskieAleksandrów Kujawski_PL615</v>
      </c>
      <c r="O2137" s="29" t="s">
        <v>1714</v>
      </c>
      <c r="P2137" s="31" t="str">
        <f t="shared" si="65"/>
        <v>Aleksandrów Kujawski_PL615</v>
      </c>
      <c r="Q2137" s="32" t="s">
        <v>1832</v>
      </c>
      <c r="R2137" s="32" t="s">
        <v>1777</v>
      </c>
      <c r="S2137" s="29">
        <v>0</v>
      </c>
      <c r="T2137" s="29" t="s">
        <v>64</v>
      </c>
    </row>
    <row r="2138" spans="14:20" s="22" customFormat="1" ht="15" hidden="1" customHeight="1" x14ac:dyDescent="0.25">
      <c r="N2138" s="29" t="str">
        <f t="shared" si="66"/>
        <v>nie ubiegam sięKujawsko-PomorskieBarcin_PL615</v>
      </c>
      <c r="O2138" s="29" t="s">
        <v>1714</v>
      </c>
      <c r="P2138" s="31" t="str">
        <f t="shared" si="65"/>
        <v>Barcin_PL615</v>
      </c>
      <c r="Q2138" s="32" t="s">
        <v>1832</v>
      </c>
      <c r="R2138" s="32" t="s">
        <v>1826</v>
      </c>
      <c r="S2138" s="29">
        <v>0</v>
      </c>
      <c r="T2138" s="29" t="s">
        <v>64</v>
      </c>
    </row>
    <row r="2139" spans="14:20" s="22" customFormat="1" ht="15" hidden="1" customHeight="1" x14ac:dyDescent="0.25">
      <c r="N2139" s="29" t="str">
        <f t="shared" si="66"/>
        <v>nie ubiegam sięKujawsko-PomorskieBartniczka_PL614</v>
      </c>
      <c r="O2139" s="29" t="s">
        <v>1714</v>
      </c>
      <c r="P2139" s="31" t="str">
        <f t="shared" si="65"/>
        <v>Bartniczka_PL614</v>
      </c>
      <c r="Q2139" s="32" t="s">
        <v>1831</v>
      </c>
      <c r="R2139" s="32" t="s">
        <v>1732</v>
      </c>
      <c r="S2139" s="29">
        <v>0</v>
      </c>
      <c r="T2139" s="29" t="s">
        <v>64</v>
      </c>
    </row>
    <row r="2140" spans="14:20" s="22" customFormat="1" ht="15" hidden="1" customHeight="1" x14ac:dyDescent="0.25">
      <c r="N2140" s="29" t="str">
        <f t="shared" si="66"/>
        <v>nie ubiegam sięKujawsko-PomorskieBaruchowo_PL615</v>
      </c>
      <c r="O2140" s="29" t="s">
        <v>1714</v>
      </c>
      <c r="P2140" s="31" t="str">
        <f t="shared" si="65"/>
        <v>Baruchowo_PL615</v>
      </c>
      <c r="Q2140" s="32" t="s">
        <v>1832</v>
      </c>
      <c r="R2140" s="32" t="s">
        <v>1815</v>
      </c>
      <c r="S2140" s="29">
        <v>0</v>
      </c>
      <c r="T2140" s="29" t="s">
        <v>64</v>
      </c>
    </row>
    <row r="2141" spans="14:20" s="22" customFormat="1" ht="15" hidden="1" customHeight="1" x14ac:dyDescent="0.25">
      <c r="N2141" s="29" t="str">
        <f t="shared" si="66"/>
        <v>nie ubiegam sięKujawsko-PomorskieBądkowo_PL615</v>
      </c>
      <c r="O2141" s="29" t="s">
        <v>1714</v>
      </c>
      <c r="P2141" s="31" t="str">
        <f t="shared" si="65"/>
        <v>Bądkowo_PL615</v>
      </c>
      <c r="Q2141" s="32" t="s">
        <v>1832</v>
      </c>
      <c r="R2141" s="32" t="s">
        <v>1778</v>
      </c>
      <c r="S2141" s="29">
        <v>0</v>
      </c>
      <c r="T2141" s="29" t="s">
        <v>64</v>
      </c>
    </row>
    <row r="2142" spans="14:20" s="22" customFormat="1" ht="15" hidden="1" customHeight="1" x14ac:dyDescent="0.25">
      <c r="N2142" s="29" t="str">
        <f t="shared" si="66"/>
        <v>nie ubiegam sięKujawsko-PomorskieBiałe Błota_PL613</v>
      </c>
      <c r="O2142" s="29" t="s">
        <v>1714</v>
      </c>
      <c r="P2142" s="31" t="str">
        <f t="shared" si="65"/>
        <v>Białe Błota_PL613</v>
      </c>
      <c r="Q2142" s="32" t="s">
        <v>1830</v>
      </c>
      <c r="R2142" s="32" t="s">
        <v>1715</v>
      </c>
      <c r="S2142" s="29">
        <v>0</v>
      </c>
      <c r="T2142" s="29" t="s">
        <v>64</v>
      </c>
    </row>
    <row r="2143" spans="14:20" s="22" customFormat="1" ht="15" hidden="1" customHeight="1" x14ac:dyDescent="0.25">
      <c r="N2143" s="29" t="str">
        <f t="shared" si="66"/>
        <v>nie ubiegam sięKujawsko-PomorskieBobrowniki_PL615</v>
      </c>
      <c r="O2143" s="29" t="s">
        <v>1714</v>
      </c>
      <c r="P2143" s="31" t="str">
        <f t="shared" si="65"/>
        <v>Bobrowniki_PL615</v>
      </c>
      <c r="Q2143" s="32" t="s">
        <v>1832</v>
      </c>
      <c r="R2143" s="32" t="s">
        <v>1789</v>
      </c>
      <c r="S2143" s="29">
        <v>0</v>
      </c>
      <c r="T2143" s="29" t="s">
        <v>64</v>
      </c>
    </row>
    <row r="2144" spans="14:20" s="22" customFormat="1" ht="15" hidden="1" customHeight="1" x14ac:dyDescent="0.25">
      <c r="N2144" s="29" t="str">
        <f t="shared" si="66"/>
        <v>nie ubiegam sięKujawsko-PomorskieBobrowo_PL614</v>
      </c>
      <c r="O2144" s="29" t="s">
        <v>1714</v>
      </c>
      <c r="P2144" s="31" t="str">
        <f t="shared" si="65"/>
        <v>Bobrowo_PL614</v>
      </c>
      <c r="Q2144" s="32" t="s">
        <v>1831</v>
      </c>
      <c r="R2144" s="32" t="s">
        <v>1730</v>
      </c>
      <c r="S2144" s="29">
        <v>0</v>
      </c>
      <c r="T2144" s="29" t="s">
        <v>64</v>
      </c>
    </row>
    <row r="2145" spans="14:20" s="22" customFormat="1" ht="15" hidden="1" customHeight="1" x14ac:dyDescent="0.25">
      <c r="N2145" s="29" t="str">
        <f t="shared" si="66"/>
        <v>nie ubiegam sięKujawsko-PomorskieBoniewo_PL615</v>
      </c>
      <c r="O2145" s="29" t="s">
        <v>1714</v>
      </c>
      <c r="P2145" s="31" t="str">
        <f t="shared" si="65"/>
        <v>Boniewo_PL615</v>
      </c>
      <c r="Q2145" s="32" t="s">
        <v>1832</v>
      </c>
      <c r="R2145" s="32" t="s">
        <v>1816</v>
      </c>
      <c r="S2145" s="29">
        <v>0</v>
      </c>
      <c r="T2145" s="29" t="s">
        <v>64</v>
      </c>
    </row>
    <row r="2146" spans="14:20" s="22" customFormat="1" ht="15" hidden="1" customHeight="1" x14ac:dyDescent="0.25">
      <c r="N2146" s="29" t="str">
        <f t="shared" si="66"/>
        <v>nie ubiegam sięKujawsko-PomorskieBrodnica_PL614</v>
      </c>
      <c r="O2146" s="29" t="s">
        <v>1714</v>
      </c>
      <c r="P2146" s="31" t="str">
        <f t="shared" si="65"/>
        <v>Brodnica_PL614</v>
      </c>
      <c r="Q2146" s="32" t="s">
        <v>1831</v>
      </c>
      <c r="R2146" s="32" t="s">
        <v>1348</v>
      </c>
      <c r="S2146" s="29">
        <v>0</v>
      </c>
      <c r="T2146" s="29" t="s">
        <v>64</v>
      </c>
    </row>
    <row r="2147" spans="14:20" s="22" customFormat="1" ht="15" hidden="1" customHeight="1" x14ac:dyDescent="0.25">
      <c r="N2147" s="29" t="str">
        <f t="shared" si="66"/>
        <v>nie ubiegam sięKujawsko-PomorskieBrześć Kujawski_PL615</v>
      </c>
      <c r="O2147" s="29" t="s">
        <v>1714</v>
      </c>
      <c r="P2147" s="31" t="str">
        <f t="shared" si="65"/>
        <v>Brześć Kujawski_PL615</v>
      </c>
      <c r="Q2147" s="32" t="s">
        <v>1832</v>
      </c>
      <c r="R2147" s="32" t="s">
        <v>1817</v>
      </c>
      <c r="S2147" s="29">
        <v>0</v>
      </c>
      <c r="T2147" s="29" t="s">
        <v>64</v>
      </c>
    </row>
    <row r="2148" spans="14:20" s="22" customFormat="1" ht="15" hidden="1" customHeight="1" x14ac:dyDescent="0.25">
      <c r="N2148" s="29" t="str">
        <f t="shared" si="66"/>
        <v>nie ubiegam sięKujawsko-PomorskieBrzozie_PL614</v>
      </c>
      <c r="O2148" s="29" t="s">
        <v>1714</v>
      </c>
      <c r="P2148" s="31" t="str">
        <f t="shared" si="65"/>
        <v>Brzozie_PL614</v>
      </c>
      <c r="Q2148" s="32" t="s">
        <v>1831</v>
      </c>
      <c r="R2148" s="32" t="s">
        <v>1731</v>
      </c>
      <c r="S2148" s="29">
        <v>0</v>
      </c>
      <c r="T2148" s="29" t="s">
        <v>64</v>
      </c>
    </row>
    <row r="2149" spans="14:20" s="22" customFormat="1" ht="15" hidden="1" customHeight="1" x14ac:dyDescent="0.25">
      <c r="N2149" s="29" t="str">
        <f t="shared" si="66"/>
        <v>nie ubiegam sięKujawsko-PomorskieBrzuze_PL615</v>
      </c>
      <c r="O2149" s="29" t="s">
        <v>1714</v>
      </c>
      <c r="P2149" s="31" t="str">
        <f t="shared" si="65"/>
        <v>Brzuze_PL615</v>
      </c>
      <c r="Q2149" s="32" t="s">
        <v>1832</v>
      </c>
      <c r="R2149" s="32" t="s">
        <v>1809</v>
      </c>
      <c r="S2149" s="29">
        <v>0</v>
      </c>
      <c r="T2149" s="29" t="s">
        <v>64</v>
      </c>
    </row>
    <row r="2150" spans="14:20" s="22" customFormat="1" ht="15" hidden="1" customHeight="1" x14ac:dyDescent="0.25">
      <c r="N2150" s="29" t="str">
        <f t="shared" si="66"/>
        <v>nie ubiegam sięKujawsko-PomorskieBukowiec_PL614</v>
      </c>
      <c r="O2150" s="29" t="s">
        <v>1714</v>
      </c>
      <c r="P2150" s="31" t="str">
        <f t="shared" si="65"/>
        <v>Bukowiec_PL614</v>
      </c>
      <c r="Q2150" s="32" t="s">
        <v>1831</v>
      </c>
      <c r="R2150" s="32" t="s">
        <v>1757</v>
      </c>
      <c r="S2150" s="29">
        <v>0</v>
      </c>
      <c r="T2150" s="29" t="s">
        <v>64</v>
      </c>
    </row>
    <row r="2151" spans="14:20" s="22" customFormat="1" ht="15" hidden="1" customHeight="1" x14ac:dyDescent="0.25">
      <c r="N2151" s="29" t="str">
        <f t="shared" si="66"/>
        <v>nie ubiegam sięKujawsko-PomorskieBytoń_PL615</v>
      </c>
      <c r="O2151" s="29" t="s">
        <v>1714</v>
      </c>
      <c r="P2151" s="31" t="str">
        <f t="shared" si="65"/>
        <v>Bytoń_PL615</v>
      </c>
      <c r="Q2151" s="32" t="s">
        <v>1832</v>
      </c>
      <c r="R2151" s="32" t="s">
        <v>1804</v>
      </c>
      <c r="S2151" s="29">
        <v>0</v>
      </c>
      <c r="T2151" s="29" t="s">
        <v>64</v>
      </c>
    </row>
    <row r="2152" spans="14:20" s="22" customFormat="1" ht="15" hidden="1" customHeight="1" x14ac:dyDescent="0.25">
      <c r="N2152" s="29" t="str">
        <f t="shared" si="66"/>
        <v>nie ubiegam sięKujawsko-PomorskieCekcyn_PL614</v>
      </c>
      <c r="O2152" s="29" t="s">
        <v>1714</v>
      </c>
      <c r="P2152" s="31" t="str">
        <f t="shared" si="65"/>
        <v>Cekcyn_PL614</v>
      </c>
      <c r="Q2152" s="32" t="s">
        <v>1831</v>
      </c>
      <c r="R2152" s="32" t="s">
        <v>1766</v>
      </c>
      <c r="S2152" s="29">
        <v>0</v>
      </c>
      <c r="T2152" s="29" t="s">
        <v>64</v>
      </c>
    </row>
    <row r="2153" spans="14:20" s="22" customFormat="1" ht="15" hidden="1" customHeight="1" x14ac:dyDescent="0.25">
      <c r="N2153" s="29" t="str">
        <f t="shared" si="66"/>
        <v>nie ubiegam sięKujawsko-PomorskieChełmno_PL614</v>
      </c>
      <c r="O2153" s="29" t="s">
        <v>1714</v>
      </c>
      <c r="P2153" s="31" t="str">
        <f t="shared" si="65"/>
        <v>Chełmno_PL614</v>
      </c>
      <c r="Q2153" s="32" t="s">
        <v>1831</v>
      </c>
      <c r="R2153" s="32" t="s">
        <v>1736</v>
      </c>
      <c r="S2153" s="29">
        <v>0</v>
      </c>
      <c r="T2153" s="29" t="s">
        <v>64</v>
      </c>
    </row>
    <row r="2154" spans="14:20" s="22" customFormat="1" ht="15" hidden="1" customHeight="1" x14ac:dyDescent="0.25">
      <c r="N2154" s="29" t="str">
        <f t="shared" si="66"/>
        <v>nie ubiegam sięKujawsko-PomorskieChełmża_PL613</v>
      </c>
      <c r="O2154" s="29" t="s">
        <v>1714</v>
      </c>
      <c r="P2154" s="31" t="str">
        <f t="shared" si="65"/>
        <v>Chełmża_PL613</v>
      </c>
      <c r="Q2154" s="32" t="s">
        <v>1830</v>
      </c>
      <c r="R2154" s="32" t="s">
        <v>1722</v>
      </c>
      <c r="S2154" s="29">
        <v>0</v>
      </c>
      <c r="T2154" s="29" t="s">
        <v>64</v>
      </c>
    </row>
    <row r="2155" spans="14:20" s="22" customFormat="1" ht="15" hidden="1" customHeight="1" x14ac:dyDescent="0.25">
      <c r="N2155" s="29" t="str">
        <f t="shared" si="66"/>
        <v>nie ubiegam sięKujawsko-PomorskieChoceń_PL615</v>
      </c>
      <c r="O2155" s="29" t="s">
        <v>1714</v>
      </c>
      <c r="P2155" s="31" t="str">
        <f t="shared" si="65"/>
        <v>Choceń_PL615</v>
      </c>
      <c r="Q2155" s="32" t="s">
        <v>1832</v>
      </c>
      <c r="R2155" s="32" t="s">
        <v>1818</v>
      </c>
      <c r="S2155" s="29">
        <v>0</v>
      </c>
      <c r="T2155" s="29" t="s">
        <v>64</v>
      </c>
    </row>
    <row r="2156" spans="14:20" s="22" customFormat="1" ht="15" hidden="1" customHeight="1" x14ac:dyDescent="0.25">
      <c r="N2156" s="29" t="str">
        <f t="shared" si="66"/>
        <v>nie ubiegam sięKujawsko-PomorskieChodecz_PL615</v>
      </c>
      <c r="O2156" s="29" t="s">
        <v>1714</v>
      </c>
      <c r="P2156" s="31" t="str">
        <f t="shared" si="65"/>
        <v>Chodecz_PL615</v>
      </c>
      <c r="Q2156" s="32" t="s">
        <v>1832</v>
      </c>
      <c r="R2156" s="32" t="s">
        <v>1819</v>
      </c>
      <c r="S2156" s="29">
        <v>0</v>
      </c>
      <c r="T2156" s="29" t="s">
        <v>64</v>
      </c>
    </row>
    <row r="2157" spans="14:20" s="22" customFormat="1" ht="15" hidden="1" customHeight="1" x14ac:dyDescent="0.25">
      <c r="N2157" s="29" t="str">
        <f t="shared" si="66"/>
        <v>nie ubiegam sięKujawsko-PomorskieChrostkowo_PL615</v>
      </c>
      <c r="O2157" s="29" t="s">
        <v>1714</v>
      </c>
      <c r="P2157" s="31" t="str">
        <f t="shared" si="65"/>
        <v>Chrostkowo_PL615</v>
      </c>
      <c r="Q2157" s="32" t="s">
        <v>1832</v>
      </c>
      <c r="R2157" s="32" t="s">
        <v>1790</v>
      </c>
      <c r="S2157" s="29">
        <v>0</v>
      </c>
      <c r="T2157" s="29" t="s">
        <v>64</v>
      </c>
    </row>
    <row r="2158" spans="14:20" s="22" customFormat="1" ht="15" hidden="1" customHeight="1" x14ac:dyDescent="0.25">
      <c r="N2158" s="29" t="str">
        <f t="shared" si="66"/>
        <v>nie ubiegam sięKujawsko-PomorskieCiechocin_PL614</v>
      </c>
      <c r="O2158" s="29" t="s">
        <v>1714</v>
      </c>
      <c r="P2158" s="31" t="str">
        <f t="shared" si="65"/>
        <v>Ciechocin_PL614</v>
      </c>
      <c r="Q2158" s="32" t="s">
        <v>1831</v>
      </c>
      <c r="R2158" s="32" t="s">
        <v>1742</v>
      </c>
      <c r="S2158" s="29">
        <v>0</v>
      </c>
      <c r="T2158" s="29" t="s">
        <v>64</v>
      </c>
    </row>
    <row r="2159" spans="14:20" s="22" customFormat="1" ht="15" hidden="1" customHeight="1" x14ac:dyDescent="0.25">
      <c r="N2159" s="29" t="str">
        <f t="shared" si="66"/>
        <v>nie ubiegam sięKujawsko-PomorskieCzernikowo_PL613</v>
      </c>
      <c r="O2159" s="29" t="s">
        <v>1714</v>
      </c>
      <c r="P2159" s="31" t="str">
        <f t="shared" si="65"/>
        <v>Czernikowo_PL613</v>
      </c>
      <c r="Q2159" s="32" t="s">
        <v>1830</v>
      </c>
      <c r="R2159" s="32" t="s">
        <v>1723</v>
      </c>
      <c r="S2159" s="29">
        <v>0</v>
      </c>
      <c r="T2159" s="29" t="s">
        <v>64</v>
      </c>
    </row>
    <row r="2160" spans="14:20" s="22" customFormat="1" ht="15" hidden="1" customHeight="1" x14ac:dyDescent="0.25">
      <c r="N2160" s="29" t="str">
        <f t="shared" si="66"/>
        <v>nie ubiegam sięKujawsko-PomorskieDąbrowa Biskupia_PL615</v>
      </c>
      <c r="O2160" s="29" t="s">
        <v>1714</v>
      </c>
      <c r="P2160" s="31" t="str">
        <f t="shared" si="65"/>
        <v>Dąbrowa Biskupia_PL615</v>
      </c>
      <c r="Q2160" s="32" t="s">
        <v>1832</v>
      </c>
      <c r="R2160" s="32" t="s">
        <v>1782</v>
      </c>
      <c r="S2160" s="29">
        <v>0</v>
      </c>
      <c r="T2160" s="29" t="s">
        <v>64</v>
      </c>
    </row>
    <row r="2161" spans="14:20" s="22" customFormat="1" ht="15" hidden="1" customHeight="1" x14ac:dyDescent="0.25">
      <c r="N2161" s="29" t="str">
        <f t="shared" si="66"/>
        <v>nie ubiegam sięKujawsko-PomorskieDąbrowa Chełmińska_PL613</v>
      </c>
      <c r="O2161" s="29" t="s">
        <v>1714</v>
      </c>
      <c r="P2161" s="31" t="str">
        <f t="shared" si="65"/>
        <v>Dąbrowa Chełmińska_PL613</v>
      </c>
      <c r="Q2161" s="32" t="s">
        <v>1830</v>
      </c>
      <c r="R2161" s="32" t="s">
        <v>1716</v>
      </c>
      <c r="S2161" s="29">
        <v>0</v>
      </c>
      <c r="T2161" s="29" t="s">
        <v>64</v>
      </c>
    </row>
    <row r="2162" spans="14:20" s="22" customFormat="1" ht="15" hidden="1" customHeight="1" x14ac:dyDescent="0.25">
      <c r="N2162" s="29" t="str">
        <f t="shared" si="66"/>
        <v>nie ubiegam sięKujawsko-PomorskieDąbrowa_PL615</v>
      </c>
      <c r="O2162" s="29" t="s">
        <v>1714</v>
      </c>
      <c r="P2162" s="31" t="str">
        <f t="shared" si="65"/>
        <v>Dąbrowa_PL615</v>
      </c>
      <c r="Q2162" s="32" t="s">
        <v>1832</v>
      </c>
      <c r="R2162" s="32" t="s">
        <v>1695</v>
      </c>
      <c r="S2162" s="29">
        <v>0</v>
      </c>
      <c r="T2162" s="29" t="s">
        <v>64</v>
      </c>
    </row>
    <row r="2163" spans="14:20" s="22" customFormat="1" ht="15" hidden="1" customHeight="1" x14ac:dyDescent="0.25">
      <c r="N2163" s="29" t="str">
        <f t="shared" si="66"/>
        <v>nie ubiegam sięKujawsko-PomorskieDębowa Łąka_PL614</v>
      </c>
      <c r="O2163" s="29" t="s">
        <v>1714</v>
      </c>
      <c r="P2163" s="31" t="str">
        <f t="shared" ref="P2163:P2226" si="67">R2163&amp;Q2163</f>
        <v>Dębowa Łąka_PL614</v>
      </c>
      <c r="Q2163" s="32" t="s">
        <v>1831</v>
      </c>
      <c r="R2163" s="32" t="s">
        <v>1772</v>
      </c>
      <c r="S2163" s="29">
        <v>0</v>
      </c>
      <c r="T2163" s="29" t="s">
        <v>64</v>
      </c>
    </row>
    <row r="2164" spans="14:20" s="22" customFormat="1" ht="15" hidden="1" customHeight="1" x14ac:dyDescent="0.25">
      <c r="N2164" s="29" t="str">
        <f t="shared" ref="N2164:N2227" si="68">T2164&amp;O2164&amp;P2164</f>
        <v>nie ubiegam sięKujawsko-PomorskieDobrcz_PL613</v>
      </c>
      <c r="O2164" s="29" t="s">
        <v>1714</v>
      </c>
      <c r="P2164" s="31" t="str">
        <f t="shared" si="67"/>
        <v>Dobrcz_PL613</v>
      </c>
      <c r="Q2164" s="32" t="s">
        <v>1830</v>
      </c>
      <c r="R2164" s="32" t="s">
        <v>1717</v>
      </c>
      <c r="S2164" s="29">
        <v>0</v>
      </c>
      <c r="T2164" s="29" t="s">
        <v>64</v>
      </c>
    </row>
    <row r="2165" spans="14:20" s="22" customFormat="1" ht="15" hidden="1" customHeight="1" x14ac:dyDescent="0.25">
      <c r="N2165" s="29" t="str">
        <f t="shared" si="68"/>
        <v>nie ubiegam sięKujawsko-PomorskieDobre_PL615</v>
      </c>
      <c r="O2165" s="29" t="s">
        <v>1714</v>
      </c>
      <c r="P2165" s="31" t="str">
        <f t="shared" si="67"/>
        <v>Dobre_PL615</v>
      </c>
      <c r="Q2165" s="32" t="s">
        <v>1832</v>
      </c>
      <c r="R2165" s="32" t="s">
        <v>427</v>
      </c>
      <c r="S2165" s="29">
        <v>0</v>
      </c>
      <c r="T2165" s="29" t="s">
        <v>64</v>
      </c>
    </row>
    <row r="2166" spans="14:20" s="22" customFormat="1" ht="15" hidden="1" customHeight="1" x14ac:dyDescent="0.25">
      <c r="N2166" s="29" t="str">
        <f t="shared" si="68"/>
        <v>nie ubiegam sięKujawsko-PomorskieDobrzyń nad Wisłą_PL615</v>
      </c>
      <c r="O2166" s="29" t="s">
        <v>1714</v>
      </c>
      <c r="P2166" s="31" t="str">
        <f t="shared" si="67"/>
        <v>Dobrzyń nad Wisłą_PL615</v>
      </c>
      <c r="Q2166" s="32" t="s">
        <v>1832</v>
      </c>
      <c r="R2166" s="32" t="s">
        <v>1791</v>
      </c>
      <c r="S2166" s="29">
        <v>0</v>
      </c>
      <c r="T2166" s="29" t="s">
        <v>64</v>
      </c>
    </row>
    <row r="2167" spans="14:20" s="22" customFormat="1" ht="15" hidden="1" customHeight="1" x14ac:dyDescent="0.25">
      <c r="N2167" s="29" t="str">
        <f t="shared" si="68"/>
        <v>nie ubiegam sięKujawsko-PomorskieDragacz_PL614</v>
      </c>
      <c r="O2167" s="29" t="s">
        <v>1714</v>
      </c>
      <c r="P2167" s="31" t="str">
        <f t="shared" si="67"/>
        <v>Dragacz_PL614</v>
      </c>
      <c r="Q2167" s="32" t="s">
        <v>1831</v>
      </c>
      <c r="R2167" s="32" t="s">
        <v>1758</v>
      </c>
      <c r="S2167" s="29">
        <v>0</v>
      </c>
      <c r="T2167" s="29" t="s">
        <v>64</v>
      </c>
    </row>
    <row r="2168" spans="14:20" s="22" customFormat="1" ht="15" hidden="1" customHeight="1" x14ac:dyDescent="0.25">
      <c r="N2168" s="29" t="str">
        <f t="shared" si="68"/>
        <v>nie ubiegam sięKujawsko-PomorskieDrzycim_PL614</v>
      </c>
      <c r="O2168" s="29" t="s">
        <v>1714</v>
      </c>
      <c r="P2168" s="31" t="str">
        <f t="shared" si="67"/>
        <v>Drzycim_PL614</v>
      </c>
      <c r="Q2168" s="32" t="s">
        <v>1831</v>
      </c>
      <c r="R2168" s="32" t="s">
        <v>1759</v>
      </c>
      <c r="S2168" s="29">
        <v>0</v>
      </c>
      <c r="T2168" s="29" t="s">
        <v>64</v>
      </c>
    </row>
    <row r="2169" spans="14:20" s="22" customFormat="1" ht="15" hidden="1" customHeight="1" x14ac:dyDescent="0.25">
      <c r="N2169" s="29" t="str">
        <f t="shared" si="68"/>
        <v>nie ubiegam sięKujawsko-PomorskieFabianki_PL615</v>
      </c>
      <c r="O2169" s="29" t="s">
        <v>1714</v>
      </c>
      <c r="P2169" s="31" t="str">
        <f t="shared" si="67"/>
        <v>Fabianki_PL615</v>
      </c>
      <c r="Q2169" s="32" t="s">
        <v>1832</v>
      </c>
      <c r="R2169" s="32" t="s">
        <v>1820</v>
      </c>
      <c r="S2169" s="29">
        <v>0</v>
      </c>
      <c r="T2169" s="29" t="s">
        <v>64</v>
      </c>
    </row>
    <row r="2170" spans="14:20" s="22" customFormat="1" ht="15" hidden="1" customHeight="1" x14ac:dyDescent="0.25">
      <c r="N2170" s="29" t="str">
        <f t="shared" si="68"/>
        <v>nie ubiegam sięKujawsko-PomorskieGąsawa_PL615</v>
      </c>
      <c r="O2170" s="29" t="s">
        <v>1714</v>
      </c>
      <c r="P2170" s="31" t="str">
        <f t="shared" si="67"/>
        <v>Gąsawa_PL615</v>
      </c>
      <c r="Q2170" s="32" t="s">
        <v>1832</v>
      </c>
      <c r="R2170" s="32" t="s">
        <v>1827</v>
      </c>
      <c r="S2170" s="29">
        <v>0</v>
      </c>
      <c r="T2170" s="29" t="s">
        <v>64</v>
      </c>
    </row>
    <row r="2171" spans="14:20" s="22" customFormat="1" ht="15" hidden="1" customHeight="1" x14ac:dyDescent="0.25">
      <c r="N2171" s="29" t="str">
        <f t="shared" si="68"/>
        <v>nie ubiegam sięKujawsko-PomorskieGniewkowo_PL615</v>
      </c>
      <c r="O2171" s="29" t="s">
        <v>1714</v>
      </c>
      <c r="P2171" s="31" t="str">
        <f t="shared" si="67"/>
        <v>Gniewkowo_PL615</v>
      </c>
      <c r="Q2171" s="32" t="s">
        <v>1832</v>
      </c>
      <c r="R2171" s="32" t="s">
        <v>1783</v>
      </c>
      <c r="S2171" s="29">
        <v>0</v>
      </c>
      <c r="T2171" s="29" t="s">
        <v>64</v>
      </c>
    </row>
    <row r="2172" spans="14:20" s="22" customFormat="1" ht="15" hidden="1" customHeight="1" x14ac:dyDescent="0.25">
      <c r="N2172" s="29" t="str">
        <f t="shared" si="68"/>
        <v>nie ubiegam sięKujawsko-PomorskieGolub-Dobrzyń_PL614</v>
      </c>
      <c r="O2172" s="29" t="s">
        <v>1714</v>
      </c>
      <c r="P2172" s="31" t="str">
        <f t="shared" si="67"/>
        <v>Golub-Dobrzyń_PL614</v>
      </c>
      <c r="Q2172" s="32" t="s">
        <v>1831</v>
      </c>
      <c r="R2172" s="32" t="s">
        <v>1743</v>
      </c>
      <c r="S2172" s="29">
        <v>0</v>
      </c>
      <c r="T2172" s="29" t="s">
        <v>64</v>
      </c>
    </row>
    <row r="2173" spans="14:20" s="22" customFormat="1" ht="15" hidden="1" customHeight="1" x14ac:dyDescent="0.25">
      <c r="N2173" s="29" t="str">
        <f t="shared" si="68"/>
        <v>nie ubiegam sięKujawsko-PomorskieGostycyn_PL614</v>
      </c>
      <c r="O2173" s="29" t="s">
        <v>1714</v>
      </c>
      <c r="P2173" s="31" t="str">
        <f t="shared" si="67"/>
        <v>Gostycyn_PL614</v>
      </c>
      <c r="Q2173" s="32" t="s">
        <v>1831</v>
      </c>
      <c r="R2173" s="32" t="s">
        <v>1767</v>
      </c>
      <c r="S2173" s="29">
        <v>0</v>
      </c>
      <c r="T2173" s="29" t="s">
        <v>64</v>
      </c>
    </row>
    <row r="2174" spans="14:20" s="22" customFormat="1" ht="15" hidden="1" customHeight="1" x14ac:dyDescent="0.25">
      <c r="N2174" s="29" t="str">
        <f t="shared" si="68"/>
        <v>nie ubiegam sięKujawsko-PomorskieGórzno_PL614</v>
      </c>
      <c r="O2174" s="29" t="s">
        <v>1714</v>
      </c>
      <c r="P2174" s="31" t="str">
        <f t="shared" si="67"/>
        <v>Górzno_PL614</v>
      </c>
      <c r="Q2174" s="32" t="s">
        <v>1831</v>
      </c>
      <c r="R2174" s="32" t="s">
        <v>415</v>
      </c>
      <c r="S2174" s="29">
        <v>0</v>
      </c>
      <c r="T2174" s="29" t="s">
        <v>64</v>
      </c>
    </row>
    <row r="2175" spans="14:20" s="22" customFormat="1" ht="15" hidden="1" customHeight="1" x14ac:dyDescent="0.25">
      <c r="N2175" s="29" t="str">
        <f t="shared" si="68"/>
        <v>nie ubiegam sięKujawsko-PomorskieGrudziądz_PL614</v>
      </c>
      <c r="O2175" s="29" t="s">
        <v>1714</v>
      </c>
      <c r="P2175" s="31" t="str">
        <f t="shared" si="67"/>
        <v>Grudziądz_PL614</v>
      </c>
      <c r="Q2175" s="32" t="s">
        <v>1831</v>
      </c>
      <c r="R2175" s="32" t="s">
        <v>1747</v>
      </c>
      <c r="S2175" s="29">
        <v>0</v>
      </c>
      <c r="T2175" s="29" t="s">
        <v>64</v>
      </c>
    </row>
    <row r="2176" spans="14:20" s="22" customFormat="1" ht="15" hidden="1" customHeight="1" x14ac:dyDescent="0.25">
      <c r="N2176" s="29" t="str">
        <f t="shared" si="68"/>
        <v>nie ubiegam sięKujawsko-PomorskieGruta_PL614</v>
      </c>
      <c r="O2176" s="29" t="s">
        <v>1714</v>
      </c>
      <c r="P2176" s="31" t="str">
        <f t="shared" si="67"/>
        <v>Gruta_PL614</v>
      </c>
      <c r="Q2176" s="32" t="s">
        <v>1831</v>
      </c>
      <c r="R2176" s="32" t="s">
        <v>1748</v>
      </c>
      <c r="S2176" s="29">
        <v>0</v>
      </c>
      <c r="T2176" s="29" t="s">
        <v>64</v>
      </c>
    </row>
    <row r="2177" spans="14:20" s="22" customFormat="1" ht="15" hidden="1" customHeight="1" x14ac:dyDescent="0.25">
      <c r="N2177" s="29" t="str">
        <f t="shared" si="68"/>
        <v>nie ubiegam sięKujawsko-PomorskieInowrocław_PL615</v>
      </c>
      <c r="O2177" s="29" t="s">
        <v>1714</v>
      </c>
      <c r="P2177" s="31" t="str">
        <f t="shared" si="67"/>
        <v>Inowrocław_PL615</v>
      </c>
      <c r="Q2177" s="32" t="s">
        <v>1832</v>
      </c>
      <c r="R2177" s="32" t="s">
        <v>1784</v>
      </c>
      <c r="S2177" s="29">
        <v>0</v>
      </c>
      <c r="T2177" s="29" t="s">
        <v>64</v>
      </c>
    </row>
    <row r="2178" spans="14:20" s="22" customFormat="1" ht="15" hidden="1" customHeight="1" x14ac:dyDescent="0.25">
      <c r="N2178" s="29" t="str">
        <f t="shared" si="68"/>
        <v>nie ubiegam sięKujawsko-PomorskieIzbica Kujawska_PL615</v>
      </c>
      <c r="O2178" s="29" t="s">
        <v>1714</v>
      </c>
      <c r="P2178" s="31" t="str">
        <f t="shared" si="67"/>
        <v>Izbica Kujawska_PL615</v>
      </c>
      <c r="Q2178" s="32" t="s">
        <v>1832</v>
      </c>
      <c r="R2178" s="32" t="s">
        <v>1821</v>
      </c>
      <c r="S2178" s="29">
        <v>0</v>
      </c>
      <c r="T2178" s="29" t="s">
        <v>64</v>
      </c>
    </row>
    <row r="2179" spans="14:20" s="22" customFormat="1" ht="15" hidden="1" customHeight="1" x14ac:dyDescent="0.25">
      <c r="N2179" s="29" t="str">
        <f t="shared" si="68"/>
        <v>nie ubiegam sięKujawsko-PomorskieJabłonowo Pomorskie_PL614</v>
      </c>
      <c r="O2179" s="29" t="s">
        <v>1714</v>
      </c>
      <c r="P2179" s="31" t="str">
        <f t="shared" si="67"/>
        <v>Jabłonowo Pomorskie_PL614</v>
      </c>
      <c r="Q2179" s="32" t="s">
        <v>1831</v>
      </c>
      <c r="R2179" s="32" t="s">
        <v>1733</v>
      </c>
      <c r="S2179" s="29">
        <v>0</v>
      </c>
      <c r="T2179" s="29" t="s">
        <v>64</v>
      </c>
    </row>
    <row r="2180" spans="14:20" s="22" customFormat="1" ht="15" hidden="1" customHeight="1" x14ac:dyDescent="0.25">
      <c r="N2180" s="29" t="str">
        <f t="shared" si="68"/>
        <v>nie ubiegam sięKujawsko-PomorskieJanikowo_PL615</v>
      </c>
      <c r="O2180" s="29" t="s">
        <v>1714</v>
      </c>
      <c r="P2180" s="31" t="str">
        <f t="shared" si="67"/>
        <v>Janikowo_PL615</v>
      </c>
      <c r="Q2180" s="32" t="s">
        <v>1832</v>
      </c>
      <c r="R2180" s="32" t="s">
        <v>1785</v>
      </c>
      <c r="S2180" s="29">
        <v>0</v>
      </c>
      <c r="T2180" s="29" t="s">
        <v>64</v>
      </c>
    </row>
    <row r="2181" spans="14:20" s="22" customFormat="1" ht="15" hidden="1" customHeight="1" x14ac:dyDescent="0.25">
      <c r="N2181" s="29" t="str">
        <f t="shared" si="68"/>
        <v>nie ubiegam sięKujawsko-PomorskieJanowiec Wielkopolski_PL615</v>
      </c>
      <c r="O2181" s="29" t="s">
        <v>1714</v>
      </c>
      <c r="P2181" s="31" t="str">
        <f t="shared" si="67"/>
        <v>Janowiec Wielkopolski_PL615</v>
      </c>
      <c r="Q2181" s="32" t="s">
        <v>1832</v>
      </c>
      <c r="R2181" s="32" t="s">
        <v>1828</v>
      </c>
      <c r="S2181" s="29">
        <v>0</v>
      </c>
      <c r="T2181" s="29" t="s">
        <v>64</v>
      </c>
    </row>
    <row r="2182" spans="14:20" s="22" customFormat="1" ht="15" hidden="1" customHeight="1" x14ac:dyDescent="0.25">
      <c r="N2182" s="29" t="str">
        <f t="shared" si="68"/>
        <v>nie ubiegam sięKujawsko-PomorskieJeziora Wielkie_PL615</v>
      </c>
      <c r="O2182" s="29" t="s">
        <v>1714</v>
      </c>
      <c r="P2182" s="31" t="str">
        <f t="shared" si="67"/>
        <v>Jeziora Wielkie_PL615</v>
      </c>
      <c r="Q2182" s="32" t="s">
        <v>1832</v>
      </c>
      <c r="R2182" s="32" t="s">
        <v>1796</v>
      </c>
      <c r="S2182" s="29">
        <v>0</v>
      </c>
      <c r="T2182" s="29" t="s">
        <v>64</v>
      </c>
    </row>
    <row r="2183" spans="14:20" s="22" customFormat="1" ht="15" hidden="1" customHeight="1" x14ac:dyDescent="0.25">
      <c r="N2183" s="29" t="str">
        <f t="shared" si="68"/>
        <v>nie ubiegam sięKujawsko-PomorskieJeżewo_PL614</v>
      </c>
      <c r="O2183" s="29" t="s">
        <v>1714</v>
      </c>
      <c r="P2183" s="31" t="str">
        <f t="shared" si="67"/>
        <v>Jeżewo_PL614</v>
      </c>
      <c r="Q2183" s="32" t="s">
        <v>1831</v>
      </c>
      <c r="R2183" s="32" t="s">
        <v>1760</v>
      </c>
      <c r="S2183" s="29">
        <v>0</v>
      </c>
      <c r="T2183" s="29" t="s">
        <v>64</v>
      </c>
    </row>
    <row r="2184" spans="14:20" s="22" customFormat="1" ht="15" hidden="1" customHeight="1" x14ac:dyDescent="0.25">
      <c r="N2184" s="29" t="str">
        <f t="shared" si="68"/>
        <v>nie ubiegam sięKujawsko-PomorskieKamień Krajeński_PL614</v>
      </c>
      <c r="O2184" s="29" t="s">
        <v>1714</v>
      </c>
      <c r="P2184" s="31" t="str">
        <f t="shared" si="67"/>
        <v>Kamień Krajeński_PL614</v>
      </c>
      <c r="Q2184" s="32" t="s">
        <v>1831</v>
      </c>
      <c r="R2184" s="32" t="s">
        <v>1753</v>
      </c>
      <c r="S2184" s="29">
        <v>0</v>
      </c>
      <c r="T2184" s="29" t="s">
        <v>64</v>
      </c>
    </row>
    <row r="2185" spans="14:20" s="22" customFormat="1" ht="15" hidden="1" customHeight="1" x14ac:dyDescent="0.25">
      <c r="N2185" s="29" t="str">
        <f t="shared" si="68"/>
        <v>nie ubiegam sięKujawsko-PomorskieKcynia_PL615</v>
      </c>
      <c r="O2185" s="29" t="s">
        <v>1714</v>
      </c>
      <c r="P2185" s="31" t="str">
        <f t="shared" si="67"/>
        <v>Kcynia_PL615</v>
      </c>
      <c r="Q2185" s="32" t="s">
        <v>1832</v>
      </c>
      <c r="R2185" s="32" t="s">
        <v>1799</v>
      </c>
      <c r="S2185" s="29">
        <v>0</v>
      </c>
      <c r="T2185" s="29" t="s">
        <v>64</v>
      </c>
    </row>
    <row r="2186" spans="14:20" s="22" customFormat="1" ht="15" hidden="1" customHeight="1" x14ac:dyDescent="0.25">
      <c r="N2186" s="29" t="str">
        <f t="shared" si="68"/>
        <v>nie ubiegam sięKujawsko-PomorskieKęsowo_PL614</v>
      </c>
      <c r="O2186" s="29" t="s">
        <v>1714</v>
      </c>
      <c r="P2186" s="31" t="str">
        <f t="shared" si="67"/>
        <v>Kęsowo_PL614</v>
      </c>
      <c r="Q2186" s="32" t="s">
        <v>1831</v>
      </c>
      <c r="R2186" s="32" t="s">
        <v>1768</v>
      </c>
      <c r="S2186" s="29">
        <v>0</v>
      </c>
      <c r="T2186" s="29" t="s">
        <v>64</v>
      </c>
    </row>
    <row r="2187" spans="14:20" s="22" customFormat="1" ht="15" hidden="1" customHeight="1" x14ac:dyDescent="0.25">
      <c r="N2187" s="29" t="str">
        <f t="shared" si="68"/>
        <v>nie ubiegam sięKujawsko-PomorskieKijewo Królewskie_PL614</v>
      </c>
      <c r="O2187" s="29" t="s">
        <v>1714</v>
      </c>
      <c r="P2187" s="31" t="str">
        <f t="shared" si="67"/>
        <v>Kijewo Królewskie_PL614</v>
      </c>
      <c r="Q2187" s="32" t="s">
        <v>1831</v>
      </c>
      <c r="R2187" s="32" t="s">
        <v>1737</v>
      </c>
      <c r="S2187" s="29">
        <v>0</v>
      </c>
      <c r="T2187" s="29" t="s">
        <v>64</v>
      </c>
    </row>
    <row r="2188" spans="14:20" s="22" customFormat="1" ht="15" hidden="1" customHeight="1" x14ac:dyDescent="0.25">
      <c r="N2188" s="29" t="str">
        <f t="shared" si="68"/>
        <v>nie ubiegam sięKujawsko-PomorskieKikół_PL615</v>
      </c>
      <c r="O2188" s="29" t="s">
        <v>1714</v>
      </c>
      <c r="P2188" s="31" t="str">
        <f t="shared" si="67"/>
        <v>Kikół_PL615</v>
      </c>
      <c r="Q2188" s="32" t="s">
        <v>1832</v>
      </c>
      <c r="R2188" s="32" t="s">
        <v>1792</v>
      </c>
      <c r="S2188" s="29">
        <v>0</v>
      </c>
      <c r="T2188" s="29" t="s">
        <v>64</v>
      </c>
    </row>
    <row r="2189" spans="14:20" s="22" customFormat="1" ht="15" hidden="1" customHeight="1" x14ac:dyDescent="0.25">
      <c r="N2189" s="29" t="str">
        <f t="shared" si="68"/>
        <v>nie ubiegam sięKujawsko-PomorskieKoneck_PL615</v>
      </c>
      <c r="O2189" s="29" t="s">
        <v>1714</v>
      </c>
      <c r="P2189" s="31" t="str">
        <f t="shared" si="67"/>
        <v>Koneck_PL615</v>
      </c>
      <c r="Q2189" s="32" t="s">
        <v>1832</v>
      </c>
      <c r="R2189" s="32" t="s">
        <v>1779</v>
      </c>
      <c r="S2189" s="29">
        <v>0</v>
      </c>
      <c r="T2189" s="29" t="s">
        <v>64</v>
      </c>
    </row>
    <row r="2190" spans="14:20" s="22" customFormat="1" ht="15" hidden="1" customHeight="1" x14ac:dyDescent="0.25">
      <c r="N2190" s="29" t="str">
        <f t="shared" si="68"/>
        <v>nie ubiegam sięKujawsko-PomorskieKoronowo_PL613</v>
      </c>
      <c r="O2190" s="29" t="s">
        <v>1714</v>
      </c>
      <c r="P2190" s="31" t="str">
        <f t="shared" si="67"/>
        <v>Koronowo_PL613</v>
      </c>
      <c r="Q2190" s="32" t="s">
        <v>1830</v>
      </c>
      <c r="R2190" s="32" t="s">
        <v>1718</v>
      </c>
      <c r="S2190" s="29">
        <v>0</v>
      </c>
      <c r="T2190" s="29" t="s">
        <v>64</v>
      </c>
    </row>
    <row r="2191" spans="14:20" s="22" customFormat="1" ht="15" hidden="1" customHeight="1" x14ac:dyDescent="0.25">
      <c r="N2191" s="29" t="str">
        <f t="shared" si="68"/>
        <v>nie ubiegam sięKujawsko-PomorskieKowal_PL615</v>
      </c>
      <c r="O2191" s="29" t="s">
        <v>1714</v>
      </c>
      <c r="P2191" s="31" t="str">
        <f t="shared" si="67"/>
        <v>Kowal_PL615</v>
      </c>
      <c r="Q2191" s="32" t="s">
        <v>1832</v>
      </c>
      <c r="R2191" s="32" t="s">
        <v>1814</v>
      </c>
      <c r="S2191" s="29">
        <v>0</v>
      </c>
      <c r="T2191" s="29" t="s">
        <v>64</v>
      </c>
    </row>
    <row r="2192" spans="14:20" s="22" customFormat="1" ht="15" hidden="1" customHeight="1" x14ac:dyDescent="0.25">
      <c r="N2192" s="29" t="str">
        <f t="shared" si="68"/>
        <v>nie ubiegam sięKujawsko-PomorskieKowal_PL615</v>
      </c>
      <c r="O2192" s="29" t="s">
        <v>1714</v>
      </c>
      <c r="P2192" s="31" t="str">
        <f t="shared" si="67"/>
        <v>Kowal_PL615</v>
      </c>
      <c r="Q2192" s="32" t="s">
        <v>1832</v>
      </c>
      <c r="R2192" s="32" t="s">
        <v>1814</v>
      </c>
      <c r="S2192" s="29">
        <v>0</v>
      </c>
      <c r="T2192" s="29" t="s">
        <v>64</v>
      </c>
    </row>
    <row r="2193" spans="14:20" s="22" customFormat="1" ht="15" hidden="1" customHeight="1" x14ac:dyDescent="0.25">
      <c r="N2193" s="29" t="str">
        <f t="shared" si="68"/>
        <v>nie ubiegam sięKujawsko-PomorskieKowalewo Pomorskie_PL614</v>
      </c>
      <c r="O2193" s="29" t="s">
        <v>1714</v>
      </c>
      <c r="P2193" s="31" t="str">
        <f t="shared" si="67"/>
        <v>Kowalewo Pomorskie_PL614</v>
      </c>
      <c r="Q2193" s="32" t="s">
        <v>1831</v>
      </c>
      <c r="R2193" s="32" t="s">
        <v>1744</v>
      </c>
      <c r="S2193" s="29">
        <v>0</v>
      </c>
      <c r="T2193" s="29" t="s">
        <v>64</v>
      </c>
    </row>
    <row r="2194" spans="14:20" s="22" customFormat="1" ht="15" hidden="1" customHeight="1" x14ac:dyDescent="0.25">
      <c r="N2194" s="29" t="str">
        <f t="shared" si="68"/>
        <v>nie ubiegam sięKujawsko-PomorskieKruszwica_PL615</v>
      </c>
      <c r="O2194" s="29" t="s">
        <v>1714</v>
      </c>
      <c r="P2194" s="31" t="str">
        <f t="shared" si="67"/>
        <v>Kruszwica_PL615</v>
      </c>
      <c r="Q2194" s="32" t="s">
        <v>1832</v>
      </c>
      <c r="R2194" s="32" t="s">
        <v>1786</v>
      </c>
      <c r="S2194" s="29">
        <v>0</v>
      </c>
      <c r="T2194" s="29" t="s">
        <v>64</v>
      </c>
    </row>
    <row r="2195" spans="14:20" s="22" customFormat="1" ht="15" hidden="1" customHeight="1" x14ac:dyDescent="0.25">
      <c r="N2195" s="29" t="str">
        <f t="shared" si="68"/>
        <v>nie ubiegam sięKujawsko-PomorskieKsiążki_PL614</v>
      </c>
      <c r="O2195" s="29" t="s">
        <v>1714</v>
      </c>
      <c r="P2195" s="31" t="str">
        <f t="shared" si="67"/>
        <v>Książki_PL614</v>
      </c>
      <c r="Q2195" s="32" t="s">
        <v>1831</v>
      </c>
      <c r="R2195" s="32" t="s">
        <v>1773</v>
      </c>
      <c r="S2195" s="29">
        <v>0</v>
      </c>
      <c r="T2195" s="29" t="s">
        <v>64</v>
      </c>
    </row>
    <row r="2196" spans="14:20" s="22" customFormat="1" ht="15" hidden="1" customHeight="1" x14ac:dyDescent="0.25">
      <c r="N2196" s="29" t="str">
        <f t="shared" si="68"/>
        <v>nie ubiegam sięKujawsko-PomorskieLipno_PL615</v>
      </c>
      <c r="O2196" s="29" t="s">
        <v>1714</v>
      </c>
      <c r="P2196" s="31" t="str">
        <f t="shared" si="67"/>
        <v>Lipno_PL615</v>
      </c>
      <c r="Q2196" s="32" t="s">
        <v>1832</v>
      </c>
      <c r="R2196" s="32" t="s">
        <v>1280</v>
      </c>
      <c r="S2196" s="29">
        <v>0</v>
      </c>
      <c r="T2196" s="29" t="s">
        <v>64</v>
      </c>
    </row>
    <row r="2197" spans="14:20" s="22" customFormat="1" ht="15" hidden="1" customHeight="1" x14ac:dyDescent="0.25">
      <c r="N2197" s="29" t="str">
        <f t="shared" si="68"/>
        <v>nie ubiegam sięKujawsko-PomorskieLisewo_PL614</v>
      </c>
      <c r="O2197" s="29" t="s">
        <v>1714</v>
      </c>
      <c r="P2197" s="31" t="str">
        <f t="shared" si="67"/>
        <v>Lisewo_PL614</v>
      </c>
      <c r="Q2197" s="32" t="s">
        <v>1831</v>
      </c>
      <c r="R2197" s="32" t="s">
        <v>1738</v>
      </c>
      <c r="S2197" s="29">
        <v>0</v>
      </c>
      <c r="T2197" s="29" t="s">
        <v>64</v>
      </c>
    </row>
    <row r="2198" spans="14:20" s="22" customFormat="1" ht="15" hidden="1" customHeight="1" x14ac:dyDescent="0.25">
      <c r="N2198" s="29" t="str">
        <f t="shared" si="68"/>
        <v>nie ubiegam sięKujawsko-PomorskieLniano_PL614</v>
      </c>
      <c r="O2198" s="29" t="s">
        <v>1714</v>
      </c>
      <c r="P2198" s="31" t="str">
        <f t="shared" si="67"/>
        <v>Lniano_PL614</v>
      </c>
      <c r="Q2198" s="32" t="s">
        <v>1831</v>
      </c>
      <c r="R2198" s="32" t="s">
        <v>1761</v>
      </c>
      <c r="S2198" s="29">
        <v>0</v>
      </c>
      <c r="T2198" s="29" t="s">
        <v>64</v>
      </c>
    </row>
    <row r="2199" spans="14:20" s="22" customFormat="1" ht="15" hidden="1" customHeight="1" x14ac:dyDescent="0.25">
      <c r="N2199" s="29" t="str">
        <f t="shared" si="68"/>
        <v>nie ubiegam sięKujawsko-PomorskieLubanie_PL615</v>
      </c>
      <c r="O2199" s="29" t="s">
        <v>1714</v>
      </c>
      <c r="P2199" s="31" t="str">
        <f t="shared" si="67"/>
        <v>Lubanie_PL615</v>
      </c>
      <c r="Q2199" s="32" t="s">
        <v>1832</v>
      </c>
      <c r="R2199" s="32" t="s">
        <v>1822</v>
      </c>
      <c r="S2199" s="29">
        <v>0</v>
      </c>
      <c r="T2199" s="29" t="s">
        <v>64</v>
      </c>
    </row>
    <row r="2200" spans="14:20" s="22" customFormat="1" ht="15" hidden="1" customHeight="1" x14ac:dyDescent="0.25">
      <c r="N2200" s="29" t="str">
        <f t="shared" si="68"/>
        <v>nie ubiegam sięKujawsko-PomorskieLubicz_PL613</v>
      </c>
      <c r="O2200" s="29" t="s">
        <v>1714</v>
      </c>
      <c r="P2200" s="31" t="str">
        <f t="shared" si="67"/>
        <v>Lubicz_PL613</v>
      </c>
      <c r="Q2200" s="32" t="s">
        <v>1830</v>
      </c>
      <c r="R2200" s="32" t="s">
        <v>1724</v>
      </c>
      <c r="S2200" s="29">
        <v>0</v>
      </c>
      <c r="T2200" s="29" t="s">
        <v>64</v>
      </c>
    </row>
    <row r="2201" spans="14:20" s="22" customFormat="1" ht="15" hidden="1" customHeight="1" x14ac:dyDescent="0.25">
      <c r="N2201" s="29" t="str">
        <f t="shared" si="68"/>
        <v>nie ubiegam sięKujawsko-PomorskieLubień Kujawski_PL615</v>
      </c>
      <c r="O2201" s="29" t="s">
        <v>1714</v>
      </c>
      <c r="P2201" s="31" t="str">
        <f t="shared" si="67"/>
        <v>Lubień Kujawski_PL615</v>
      </c>
      <c r="Q2201" s="32" t="s">
        <v>1832</v>
      </c>
      <c r="R2201" s="32" t="s">
        <v>1823</v>
      </c>
      <c r="S2201" s="29">
        <v>0</v>
      </c>
      <c r="T2201" s="29" t="s">
        <v>64</v>
      </c>
    </row>
    <row r="2202" spans="14:20" s="22" customFormat="1" ht="15" hidden="1" customHeight="1" x14ac:dyDescent="0.25">
      <c r="N2202" s="29" t="str">
        <f t="shared" si="68"/>
        <v>nie ubiegam sięKujawsko-PomorskieLubiewo_PL614</v>
      </c>
      <c r="O2202" s="29" t="s">
        <v>1714</v>
      </c>
      <c r="P2202" s="31" t="str">
        <f t="shared" si="67"/>
        <v>Lubiewo_PL614</v>
      </c>
      <c r="Q2202" s="32" t="s">
        <v>1831</v>
      </c>
      <c r="R2202" s="32" t="s">
        <v>1769</v>
      </c>
      <c r="S2202" s="29">
        <v>0</v>
      </c>
      <c r="T2202" s="29" t="s">
        <v>64</v>
      </c>
    </row>
    <row r="2203" spans="14:20" s="22" customFormat="1" ht="15" hidden="1" customHeight="1" x14ac:dyDescent="0.25">
      <c r="N2203" s="29" t="str">
        <f t="shared" si="68"/>
        <v>nie ubiegam sięKujawsko-PomorskieLubraniec_PL615</v>
      </c>
      <c r="O2203" s="29" t="s">
        <v>1714</v>
      </c>
      <c r="P2203" s="31" t="str">
        <f t="shared" si="67"/>
        <v>Lubraniec_PL615</v>
      </c>
      <c r="Q2203" s="32" t="s">
        <v>1832</v>
      </c>
      <c r="R2203" s="32" t="s">
        <v>1824</v>
      </c>
      <c r="S2203" s="29">
        <v>0</v>
      </c>
      <c r="T2203" s="29" t="s">
        <v>64</v>
      </c>
    </row>
    <row r="2204" spans="14:20" s="22" customFormat="1" ht="15" hidden="1" customHeight="1" x14ac:dyDescent="0.25">
      <c r="N2204" s="29" t="str">
        <f t="shared" si="68"/>
        <v>nie ubiegam sięKujawsko-PomorskieŁabiszyn_PL615</v>
      </c>
      <c r="O2204" s="29" t="s">
        <v>1714</v>
      </c>
      <c r="P2204" s="31" t="str">
        <f t="shared" si="67"/>
        <v>Łabiszyn_PL615</v>
      </c>
      <c r="Q2204" s="32" t="s">
        <v>1832</v>
      </c>
      <c r="R2204" s="32" t="s">
        <v>1829</v>
      </c>
      <c r="S2204" s="29">
        <v>0</v>
      </c>
      <c r="T2204" s="29" t="s">
        <v>64</v>
      </c>
    </row>
    <row r="2205" spans="14:20" s="22" customFormat="1" ht="15" hidden="1" customHeight="1" x14ac:dyDescent="0.25">
      <c r="N2205" s="29" t="str">
        <f t="shared" si="68"/>
        <v>nie ubiegam sięKujawsko-PomorskieŁasin_PL614</v>
      </c>
      <c r="O2205" s="29" t="s">
        <v>1714</v>
      </c>
      <c r="P2205" s="31" t="str">
        <f t="shared" si="67"/>
        <v>Łasin_PL614</v>
      </c>
      <c r="Q2205" s="32" t="s">
        <v>1831</v>
      </c>
      <c r="R2205" s="32" t="s">
        <v>1749</v>
      </c>
      <c r="S2205" s="29">
        <v>0</v>
      </c>
      <c r="T2205" s="29" t="s">
        <v>64</v>
      </c>
    </row>
    <row r="2206" spans="14:20" s="22" customFormat="1" ht="15" hidden="1" customHeight="1" x14ac:dyDescent="0.25">
      <c r="N2206" s="29" t="str">
        <f t="shared" si="68"/>
        <v>nie ubiegam sięKujawsko-PomorskieŁubianka_PL613</v>
      </c>
      <c r="O2206" s="29" t="s">
        <v>1714</v>
      </c>
      <c r="P2206" s="31" t="str">
        <f t="shared" si="67"/>
        <v>Łubianka_PL613</v>
      </c>
      <c r="Q2206" s="32" t="s">
        <v>1830</v>
      </c>
      <c r="R2206" s="32" t="s">
        <v>1725</v>
      </c>
      <c r="S2206" s="29">
        <v>0</v>
      </c>
      <c r="T2206" s="29" t="s">
        <v>64</v>
      </c>
    </row>
    <row r="2207" spans="14:20" s="22" customFormat="1" ht="15" hidden="1" customHeight="1" x14ac:dyDescent="0.25">
      <c r="N2207" s="29" t="str">
        <f t="shared" si="68"/>
        <v>nie ubiegam sięKujawsko-PomorskieŁysomice_PL613</v>
      </c>
      <c r="O2207" s="29" t="s">
        <v>1714</v>
      </c>
      <c r="P2207" s="31" t="str">
        <f t="shared" si="67"/>
        <v>Łysomice_PL613</v>
      </c>
      <c r="Q2207" s="32" t="s">
        <v>1830</v>
      </c>
      <c r="R2207" s="32" t="s">
        <v>1726</v>
      </c>
      <c r="S2207" s="29">
        <v>0</v>
      </c>
      <c r="T2207" s="29" t="s">
        <v>64</v>
      </c>
    </row>
    <row r="2208" spans="14:20" s="22" customFormat="1" ht="15" hidden="1" customHeight="1" x14ac:dyDescent="0.25">
      <c r="N2208" s="29" t="str">
        <f t="shared" si="68"/>
        <v>nie ubiegam sięKujawsko-PomorskieMogilno_PL615</v>
      </c>
      <c r="O2208" s="29" t="s">
        <v>1714</v>
      </c>
      <c r="P2208" s="31" t="str">
        <f t="shared" si="67"/>
        <v>Mogilno_PL615</v>
      </c>
      <c r="Q2208" s="32" t="s">
        <v>1832</v>
      </c>
      <c r="R2208" s="32" t="s">
        <v>1797</v>
      </c>
      <c r="S2208" s="29">
        <v>0</v>
      </c>
      <c r="T2208" s="29" t="s">
        <v>64</v>
      </c>
    </row>
    <row r="2209" spans="14:20" s="22" customFormat="1" ht="15" hidden="1" customHeight="1" x14ac:dyDescent="0.25">
      <c r="N2209" s="29" t="str">
        <f t="shared" si="68"/>
        <v>nie ubiegam sięKujawsko-PomorskieMrocza_PL615</v>
      </c>
      <c r="O2209" s="29" t="s">
        <v>1714</v>
      </c>
      <c r="P2209" s="31" t="str">
        <f t="shared" si="67"/>
        <v>Mrocza_PL615</v>
      </c>
      <c r="Q2209" s="32" t="s">
        <v>1832</v>
      </c>
      <c r="R2209" s="32" t="s">
        <v>1800</v>
      </c>
      <c r="S2209" s="29">
        <v>0</v>
      </c>
      <c r="T2209" s="29" t="s">
        <v>64</v>
      </c>
    </row>
    <row r="2210" spans="14:20" s="22" customFormat="1" ht="15" hidden="1" customHeight="1" x14ac:dyDescent="0.25">
      <c r="N2210" s="29" t="str">
        <f t="shared" si="68"/>
        <v>nie ubiegam sięKujawsko-PomorskieNakło nad Notecią_PL615</v>
      </c>
      <c r="O2210" s="29" t="s">
        <v>1714</v>
      </c>
      <c r="P2210" s="31" t="str">
        <f t="shared" si="67"/>
        <v>Nakło nad Notecią_PL615</v>
      </c>
      <c r="Q2210" s="32" t="s">
        <v>1832</v>
      </c>
      <c r="R2210" s="32" t="s">
        <v>1801</v>
      </c>
      <c r="S2210" s="29">
        <v>0</v>
      </c>
      <c r="T2210" s="29" t="s">
        <v>64</v>
      </c>
    </row>
    <row r="2211" spans="14:20" s="22" customFormat="1" ht="15" hidden="1" customHeight="1" x14ac:dyDescent="0.25">
      <c r="N2211" s="29" t="str">
        <f t="shared" si="68"/>
        <v>nie ubiegam sięKujawsko-PomorskieNieszawa_PL615</v>
      </c>
      <c r="O2211" s="29" t="s">
        <v>1714</v>
      </c>
      <c r="P2211" s="31" t="str">
        <f t="shared" si="67"/>
        <v>Nieszawa_PL615</v>
      </c>
      <c r="Q2211" s="32" t="s">
        <v>1832</v>
      </c>
      <c r="R2211" s="32" t="s">
        <v>1776</v>
      </c>
      <c r="S2211" s="29">
        <v>0</v>
      </c>
      <c r="T2211" s="29" t="s">
        <v>64</v>
      </c>
    </row>
    <row r="2212" spans="14:20" s="22" customFormat="1" ht="15" hidden="1" customHeight="1" x14ac:dyDescent="0.25">
      <c r="N2212" s="29" t="str">
        <f t="shared" si="68"/>
        <v>nie ubiegam sięKujawsko-PomorskieNowa Wieś Wielka_PL613</v>
      </c>
      <c r="O2212" s="29" t="s">
        <v>1714</v>
      </c>
      <c r="P2212" s="31" t="str">
        <f t="shared" si="67"/>
        <v>Nowa Wieś Wielka_PL613</v>
      </c>
      <c r="Q2212" s="32" t="s">
        <v>1830</v>
      </c>
      <c r="R2212" s="32" t="s">
        <v>1719</v>
      </c>
      <c r="S2212" s="29">
        <v>0</v>
      </c>
      <c r="T2212" s="29" t="s">
        <v>64</v>
      </c>
    </row>
    <row r="2213" spans="14:20" s="22" customFormat="1" ht="15" hidden="1" customHeight="1" x14ac:dyDescent="0.25">
      <c r="N2213" s="29" t="str">
        <f t="shared" si="68"/>
        <v>nie ubiegam sięKujawsko-PomorskieObrowo_PL613</v>
      </c>
      <c r="O2213" s="29" t="s">
        <v>1714</v>
      </c>
      <c r="P2213" s="31" t="str">
        <f t="shared" si="67"/>
        <v>Obrowo_PL613</v>
      </c>
      <c r="Q2213" s="32" t="s">
        <v>1830</v>
      </c>
      <c r="R2213" s="32" t="s">
        <v>1727</v>
      </c>
      <c r="S2213" s="29">
        <v>0</v>
      </c>
      <c r="T2213" s="29" t="s">
        <v>64</v>
      </c>
    </row>
    <row r="2214" spans="14:20" s="22" customFormat="1" ht="15" hidden="1" customHeight="1" x14ac:dyDescent="0.25">
      <c r="N2214" s="29" t="str">
        <f t="shared" si="68"/>
        <v>nie ubiegam sięKujawsko-PomorskieOsie_PL614</v>
      </c>
      <c r="O2214" s="29" t="s">
        <v>1714</v>
      </c>
      <c r="P2214" s="31" t="str">
        <f t="shared" si="67"/>
        <v>Osie_PL614</v>
      </c>
      <c r="Q2214" s="32" t="s">
        <v>1831</v>
      </c>
      <c r="R2214" s="32" t="s">
        <v>1762</v>
      </c>
      <c r="S2214" s="29">
        <v>0</v>
      </c>
      <c r="T2214" s="29" t="s">
        <v>64</v>
      </c>
    </row>
    <row r="2215" spans="14:20" s="22" customFormat="1" ht="15" hidden="1" customHeight="1" x14ac:dyDescent="0.25">
      <c r="N2215" s="29" t="str">
        <f t="shared" si="68"/>
        <v>nie ubiegam sięKujawsko-PomorskieOsiek_PL614</v>
      </c>
      <c r="O2215" s="29" t="s">
        <v>1714</v>
      </c>
      <c r="P2215" s="31" t="str">
        <f t="shared" si="67"/>
        <v>Osiek_PL614</v>
      </c>
      <c r="Q2215" s="32" t="s">
        <v>1831</v>
      </c>
      <c r="R2215" s="32" t="s">
        <v>1058</v>
      </c>
      <c r="S2215" s="29">
        <v>0</v>
      </c>
      <c r="T2215" s="29" t="s">
        <v>64</v>
      </c>
    </row>
    <row r="2216" spans="14:20" s="22" customFormat="1" ht="15" hidden="1" customHeight="1" x14ac:dyDescent="0.25">
      <c r="N2216" s="29" t="str">
        <f t="shared" si="68"/>
        <v>nie ubiegam sięKujawsko-PomorskieOsielsko_PL613</v>
      </c>
      <c r="O2216" s="29" t="s">
        <v>1714</v>
      </c>
      <c r="P2216" s="31" t="str">
        <f t="shared" si="67"/>
        <v>Osielsko_PL613</v>
      </c>
      <c r="Q2216" s="32" t="s">
        <v>1830</v>
      </c>
      <c r="R2216" s="32" t="s">
        <v>1720</v>
      </c>
      <c r="S2216" s="29">
        <v>0</v>
      </c>
      <c r="T2216" s="29" t="s">
        <v>64</v>
      </c>
    </row>
    <row r="2217" spans="14:20" s="22" customFormat="1" ht="15" hidden="1" customHeight="1" x14ac:dyDescent="0.25">
      <c r="N2217" s="29" t="str">
        <f t="shared" si="68"/>
        <v>nie ubiegam sięKujawsko-PomorskieOsięciny_PL615</v>
      </c>
      <c r="O2217" s="29" t="s">
        <v>1714</v>
      </c>
      <c r="P2217" s="31" t="str">
        <f t="shared" si="67"/>
        <v>Osięciny_PL615</v>
      </c>
      <c r="Q2217" s="32" t="s">
        <v>1832</v>
      </c>
      <c r="R2217" s="32" t="s">
        <v>1805</v>
      </c>
      <c r="S2217" s="29">
        <v>0</v>
      </c>
      <c r="T2217" s="29" t="s">
        <v>64</v>
      </c>
    </row>
    <row r="2218" spans="14:20" s="22" customFormat="1" ht="15" hidden="1" customHeight="1" x14ac:dyDescent="0.25">
      <c r="N2218" s="29" t="str">
        <f t="shared" si="68"/>
        <v>nie ubiegam sięKujawsko-PomorskiePapowo Biskupie_PL614</v>
      </c>
      <c r="O2218" s="29" t="s">
        <v>1714</v>
      </c>
      <c r="P2218" s="31" t="str">
        <f t="shared" si="67"/>
        <v>Papowo Biskupie_PL614</v>
      </c>
      <c r="Q2218" s="32" t="s">
        <v>1831</v>
      </c>
      <c r="R2218" s="32" t="s">
        <v>1739</v>
      </c>
      <c r="S2218" s="29">
        <v>0</v>
      </c>
      <c r="T2218" s="29" t="s">
        <v>64</v>
      </c>
    </row>
    <row r="2219" spans="14:20" s="22" customFormat="1" ht="15" hidden="1" customHeight="1" x14ac:dyDescent="0.25">
      <c r="N2219" s="29" t="str">
        <f t="shared" si="68"/>
        <v>nie ubiegam sięKujawsko-PomorskiePiotrków Kujawski_PL615</v>
      </c>
      <c r="O2219" s="29" t="s">
        <v>1714</v>
      </c>
      <c r="P2219" s="31" t="str">
        <f t="shared" si="67"/>
        <v>Piotrków Kujawski_PL615</v>
      </c>
      <c r="Q2219" s="32" t="s">
        <v>1832</v>
      </c>
      <c r="R2219" s="32" t="s">
        <v>1806</v>
      </c>
      <c r="S2219" s="29">
        <v>0</v>
      </c>
      <c r="T2219" s="29" t="s">
        <v>64</v>
      </c>
    </row>
    <row r="2220" spans="14:20" s="22" customFormat="1" ht="15" hidden="1" customHeight="1" x14ac:dyDescent="0.25">
      <c r="N2220" s="29" t="str">
        <f t="shared" si="68"/>
        <v>nie ubiegam sięKujawsko-PomorskiePłużnica_PL614</v>
      </c>
      <c r="O2220" s="29" t="s">
        <v>1714</v>
      </c>
      <c r="P2220" s="31" t="str">
        <f t="shared" si="67"/>
        <v>Płużnica_PL614</v>
      </c>
      <c r="Q2220" s="32" t="s">
        <v>1831</v>
      </c>
      <c r="R2220" s="32" t="s">
        <v>1774</v>
      </c>
      <c r="S2220" s="29">
        <v>0</v>
      </c>
      <c r="T2220" s="29" t="s">
        <v>64</v>
      </c>
    </row>
    <row r="2221" spans="14:20" s="22" customFormat="1" ht="15" hidden="1" customHeight="1" x14ac:dyDescent="0.25">
      <c r="N2221" s="29" t="str">
        <f t="shared" si="68"/>
        <v>nie ubiegam sięKujawsko-PomorskiePruszcz_PL614</v>
      </c>
      <c r="O2221" s="29" t="s">
        <v>1714</v>
      </c>
      <c r="P2221" s="31" t="str">
        <f t="shared" si="67"/>
        <v>Pruszcz_PL614</v>
      </c>
      <c r="Q2221" s="32" t="s">
        <v>1831</v>
      </c>
      <c r="R2221" s="32" t="s">
        <v>1763</v>
      </c>
      <c r="S2221" s="29">
        <v>0</v>
      </c>
      <c r="T2221" s="29" t="s">
        <v>64</v>
      </c>
    </row>
    <row r="2222" spans="14:20" s="22" customFormat="1" ht="15" hidden="1" customHeight="1" x14ac:dyDescent="0.25">
      <c r="N2222" s="29" t="str">
        <f t="shared" si="68"/>
        <v>nie ubiegam sięKujawsko-PomorskieRaciążek_PL615</v>
      </c>
      <c r="O2222" s="29" t="s">
        <v>1714</v>
      </c>
      <c r="P2222" s="31" t="str">
        <f t="shared" si="67"/>
        <v>Raciążek_PL615</v>
      </c>
      <c r="Q2222" s="32" t="s">
        <v>1832</v>
      </c>
      <c r="R2222" s="32" t="s">
        <v>1780</v>
      </c>
      <c r="S2222" s="29">
        <v>0</v>
      </c>
      <c r="T2222" s="29" t="s">
        <v>64</v>
      </c>
    </row>
    <row r="2223" spans="14:20" s="22" customFormat="1" ht="15" hidden="1" customHeight="1" x14ac:dyDescent="0.25">
      <c r="N2223" s="29" t="str">
        <f t="shared" si="68"/>
        <v>nie ubiegam sięKujawsko-PomorskieRadomin_PL614</v>
      </c>
      <c r="O2223" s="29" t="s">
        <v>1714</v>
      </c>
      <c r="P2223" s="31" t="str">
        <f t="shared" si="67"/>
        <v>Radomin_PL614</v>
      </c>
      <c r="Q2223" s="32" t="s">
        <v>1831</v>
      </c>
      <c r="R2223" s="32" t="s">
        <v>1745</v>
      </c>
      <c r="S2223" s="29">
        <v>0</v>
      </c>
      <c r="T2223" s="29" t="s">
        <v>64</v>
      </c>
    </row>
    <row r="2224" spans="14:20" s="22" customFormat="1" ht="15" hidden="1" customHeight="1" x14ac:dyDescent="0.25">
      <c r="N2224" s="29" t="str">
        <f t="shared" si="68"/>
        <v>nie ubiegam sięKujawsko-PomorskieRadziejów_PL615</v>
      </c>
      <c r="O2224" s="29" t="s">
        <v>1714</v>
      </c>
      <c r="P2224" s="31" t="str">
        <f t="shared" si="67"/>
        <v>Radziejów_PL615</v>
      </c>
      <c r="Q2224" s="32" t="s">
        <v>1832</v>
      </c>
      <c r="R2224" s="32" t="s">
        <v>1807</v>
      </c>
      <c r="S2224" s="29">
        <v>0</v>
      </c>
      <c r="T2224" s="29" t="s">
        <v>64</v>
      </c>
    </row>
    <row r="2225" spans="14:20" s="22" customFormat="1" ht="15" hidden="1" customHeight="1" x14ac:dyDescent="0.25">
      <c r="N2225" s="29" t="str">
        <f t="shared" si="68"/>
        <v>nie ubiegam sięKujawsko-PomorskieRadzyń Chełmiński_PL614</v>
      </c>
      <c r="O2225" s="29" t="s">
        <v>1714</v>
      </c>
      <c r="P2225" s="31" t="str">
        <f t="shared" si="67"/>
        <v>Radzyń Chełmiński_PL614</v>
      </c>
      <c r="Q2225" s="32" t="s">
        <v>1831</v>
      </c>
      <c r="R2225" s="32" t="s">
        <v>1750</v>
      </c>
      <c r="S2225" s="29">
        <v>0</v>
      </c>
      <c r="T2225" s="29" t="s">
        <v>64</v>
      </c>
    </row>
    <row r="2226" spans="14:20" s="22" customFormat="1" ht="15" hidden="1" customHeight="1" x14ac:dyDescent="0.25">
      <c r="N2226" s="29" t="str">
        <f t="shared" si="68"/>
        <v>nie ubiegam sięKujawsko-PomorskieRogowo_PL615</v>
      </c>
      <c r="O2226" s="29" t="s">
        <v>1714</v>
      </c>
      <c r="P2226" s="31" t="str">
        <f t="shared" si="67"/>
        <v>Rogowo_PL615</v>
      </c>
      <c r="Q2226" s="32" t="s">
        <v>1832</v>
      </c>
      <c r="R2226" s="32" t="s">
        <v>1810</v>
      </c>
      <c r="S2226" s="29">
        <v>0</v>
      </c>
      <c r="T2226" s="29" t="s">
        <v>64</v>
      </c>
    </row>
    <row r="2227" spans="14:20" s="22" customFormat="1" ht="15" hidden="1" customHeight="1" x14ac:dyDescent="0.25">
      <c r="N2227" s="29" t="str">
        <f t="shared" si="68"/>
        <v>nie ubiegam sięKujawsko-PomorskieRogowo_PL615</v>
      </c>
      <c r="O2227" s="29" t="s">
        <v>1714</v>
      </c>
      <c r="P2227" s="31" t="str">
        <f t="shared" ref="P2227:P2290" si="69">R2227&amp;Q2227</f>
        <v>Rogowo_PL615</v>
      </c>
      <c r="Q2227" s="32" t="s">
        <v>1832</v>
      </c>
      <c r="R2227" s="32" t="s">
        <v>1810</v>
      </c>
      <c r="S2227" s="29">
        <v>0</v>
      </c>
      <c r="T2227" s="29" t="s">
        <v>64</v>
      </c>
    </row>
    <row r="2228" spans="14:20" s="22" customFormat="1" ht="15" hidden="1" customHeight="1" x14ac:dyDescent="0.25">
      <c r="N2228" s="29" t="str">
        <f t="shared" ref="N2228:N2291" si="70">T2228&amp;O2228&amp;P2228</f>
        <v>nie ubiegam sięKujawsko-PomorskieRogóźno_PL614</v>
      </c>
      <c r="O2228" s="29" t="s">
        <v>1714</v>
      </c>
      <c r="P2228" s="31" t="str">
        <f t="shared" si="69"/>
        <v>Rogóźno_PL614</v>
      </c>
      <c r="Q2228" s="32" t="s">
        <v>1831</v>
      </c>
      <c r="R2228" s="32" t="s">
        <v>1751</v>
      </c>
      <c r="S2228" s="29">
        <v>0</v>
      </c>
      <c r="T2228" s="29" t="s">
        <v>64</v>
      </c>
    </row>
    <row r="2229" spans="14:20" s="22" customFormat="1" ht="15" hidden="1" customHeight="1" x14ac:dyDescent="0.25">
      <c r="N2229" s="29" t="str">
        <f t="shared" si="70"/>
        <v>nie ubiegam sięKujawsko-PomorskieRojewo_PL615</v>
      </c>
      <c r="O2229" s="29" t="s">
        <v>1714</v>
      </c>
      <c r="P2229" s="31" t="str">
        <f t="shared" si="69"/>
        <v>Rojewo_PL615</v>
      </c>
      <c r="Q2229" s="32" t="s">
        <v>1832</v>
      </c>
      <c r="R2229" s="32" t="s">
        <v>1787</v>
      </c>
      <c r="S2229" s="29">
        <v>0</v>
      </c>
      <c r="T2229" s="29" t="s">
        <v>64</v>
      </c>
    </row>
    <row r="2230" spans="14:20" s="22" customFormat="1" ht="15" hidden="1" customHeight="1" x14ac:dyDescent="0.25">
      <c r="N2230" s="29" t="str">
        <f t="shared" si="70"/>
        <v>nie ubiegam sięKujawsko-PomorskieRypin_PL615</v>
      </c>
      <c r="O2230" s="29" t="s">
        <v>1714</v>
      </c>
      <c r="P2230" s="31" t="str">
        <f t="shared" si="69"/>
        <v>Rypin_PL615</v>
      </c>
      <c r="Q2230" s="32" t="s">
        <v>1832</v>
      </c>
      <c r="R2230" s="32" t="s">
        <v>1811</v>
      </c>
      <c r="S2230" s="29">
        <v>0</v>
      </c>
      <c r="T2230" s="29" t="s">
        <v>64</v>
      </c>
    </row>
    <row r="2231" spans="14:20" s="22" customFormat="1" ht="15" hidden="1" customHeight="1" x14ac:dyDescent="0.25">
      <c r="N2231" s="29" t="str">
        <f t="shared" si="70"/>
        <v>nie ubiegam sięKujawsko-PomorskieSadki_PL615</v>
      </c>
      <c r="O2231" s="29" t="s">
        <v>1714</v>
      </c>
      <c r="P2231" s="31" t="str">
        <f t="shared" si="69"/>
        <v>Sadki_PL615</v>
      </c>
      <c r="Q2231" s="32" t="s">
        <v>1832</v>
      </c>
      <c r="R2231" s="32" t="s">
        <v>1802</v>
      </c>
      <c r="S2231" s="29">
        <v>0</v>
      </c>
      <c r="T2231" s="29" t="s">
        <v>64</v>
      </c>
    </row>
    <row r="2232" spans="14:20" s="22" customFormat="1" ht="15" hidden="1" customHeight="1" x14ac:dyDescent="0.25">
      <c r="N2232" s="29" t="str">
        <f t="shared" si="70"/>
        <v>nie ubiegam sięKujawsko-PomorskieSępólno Krajeńskie_PL614</v>
      </c>
      <c r="O2232" s="29" t="s">
        <v>1714</v>
      </c>
      <c r="P2232" s="31" t="str">
        <f t="shared" si="69"/>
        <v>Sępólno Krajeńskie_PL614</v>
      </c>
      <c r="Q2232" s="32" t="s">
        <v>1831</v>
      </c>
      <c r="R2232" s="32" t="s">
        <v>1754</v>
      </c>
      <c r="S2232" s="29">
        <v>0</v>
      </c>
      <c r="T2232" s="29" t="s">
        <v>64</v>
      </c>
    </row>
    <row r="2233" spans="14:20" s="22" customFormat="1" ht="15" hidden="1" customHeight="1" x14ac:dyDescent="0.25">
      <c r="N2233" s="29" t="str">
        <f t="shared" si="70"/>
        <v>nie ubiegam sięKujawsko-PomorskieSicienko_PL613</v>
      </c>
      <c r="O2233" s="29" t="s">
        <v>1714</v>
      </c>
      <c r="P2233" s="31" t="str">
        <f t="shared" si="69"/>
        <v>Sicienko_PL613</v>
      </c>
      <c r="Q2233" s="32" t="s">
        <v>1830</v>
      </c>
      <c r="R2233" s="32" t="s">
        <v>1721</v>
      </c>
      <c r="S2233" s="29">
        <v>0</v>
      </c>
      <c r="T2233" s="29" t="s">
        <v>64</v>
      </c>
    </row>
    <row r="2234" spans="14:20" s="22" customFormat="1" ht="15" hidden="1" customHeight="1" x14ac:dyDescent="0.25">
      <c r="N2234" s="29" t="str">
        <f t="shared" si="70"/>
        <v>nie ubiegam sięKujawsko-PomorskieSkępe_PL615</v>
      </c>
      <c r="O2234" s="29" t="s">
        <v>1714</v>
      </c>
      <c r="P2234" s="31" t="str">
        <f t="shared" si="69"/>
        <v>Skępe_PL615</v>
      </c>
      <c r="Q2234" s="32" t="s">
        <v>1832</v>
      </c>
      <c r="R2234" s="32" t="s">
        <v>1793</v>
      </c>
      <c r="S2234" s="29">
        <v>0</v>
      </c>
      <c r="T2234" s="29" t="s">
        <v>64</v>
      </c>
    </row>
    <row r="2235" spans="14:20" s="22" customFormat="1" ht="15" hidden="1" customHeight="1" x14ac:dyDescent="0.25">
      <c r="N2235" s="29" t="str">
        <f t="shared" si="70"/>
        <v>nie ubiegam sięKujawsko-PomorskieSkrwilno_PL615</v>
      </c>
      <c r="O2235" s="29" t="s">
        <v>1714</v>
      </c>
      <c r="P2235" s="31" t="str">
        <f t="shared" si="69"/>
        <v>Skrwilno_PL615</v>
      </c>
      <c r="Q2235" s="32" t="s">
        <v>1832</v>
      </c>
      <c r="R2235" s="32" t="s">
        <v>1812</v>
      </c>
      <c r="S2235" s="29">
        <v>0</v>
      </c>
      <c r="T2235" s="29" t="s">
        <v>64</v>
      </c>
    </row>
    <row r="2236" spans="14:20" s="22" customFormat="1" ht="15" hidden="1" customHeight="1" x14ac:dyDescent="0.25">
      <c r="N2236" s="29" t="str">
        <f t="shared" si="70"/>
        <v>nie ubiegam sięKujawsko-PomorskieSośno_PL614</v>
      </c>
      <c r="O2236" s="29" t="s">
        <v>1714</v>
      </c>
      <c r="P2236" s="31" t="str">
        <f t="shared" si="69"/>
        <v>Sośno_PL614</v>
      </c>
      <c r="Q2236" s="32" t="s">
        <v>1831</v>
      </c>
      <c r="R2236" s="32" t="s">
        <v>1755</v>
      </c>
      <c r="S2236" s="29">
        <v>0</v>
      </c>
      <c r="T2236" s="29" t="s">
        <v>64</v>
      </c>
    </row>
    <row r="2237" spans="14:20" s="22" customFormat="1" ht="15" hidden="1" customHeight="1" x14ac:dyDescent="0.25">
      <c r="N2237" s="29" t="str">
        <f t="shared" si="70"/>
        <v>nie ubiegam sięKujawsko-PomorskieStolno_PL614</v>
      </c>
      <c r="O2237" s="29" t="s">
        <v>1714</v>
      </c>
      <c r="P2237" s="31" t="str">
        <f t="shared" si="69"/>
        <v>Stolno_PL614</v>
      </c>
      <c r="Q2237" s="32" t="s">
        <v>1831</v>
      </c>
      <c r="R2237" s="32" t="s">
        <v>1740</v>
      </c>
      <c r="S2237" s="29">
        <v>0</v>
      </c>
      <c r="T2237" s="29" t="s">
        <v>64</v>
      </c>
    </row>
    <row r="2238" spans="14:20" s="22" customFormat="1" ht="15" hidden="1" customHeight="1" x14ac:dyDescent="0.25">
      <c r="N2238" s="29" t="str">
        <f t="shared" si="70"/>
        <v>nie ubiegam sięKujawsko-PomorskieStrzelno_PL615</v>
      </c>
      <c r="O2238" s="29" t="s">
        <v>1714</v>
      </c>
      <c r="P2238" s="31" t="str">
        <f t="shared" si="69"/>
        <v>Strzelno_PL615</v>
      </c>
      <c r="Q2238" s="32" t="s">
        <v>1832</v>
      </c>
      <c r="R2238" s="32" t="s">
        <v>1798</v>
      </c>
      <c r="S2238" s="29">
        <v>0</v>
      </c>
      <c r="T2238" s="29" t="s">
        <v>64</v>
      </c>
    </row>
    <row r="2239" spans="14:20" s="22" customFormat="1" ht="15" hidden="1" customHeight="1" x14ac:dyDescent="0.25">
      <c r="N2239" s="29" t="str">
        <f t="shared" si="70"/>
        <v>nie ubiegam sięKujawsko-PomorskieSzubin_PL615</v>
      </c>
      <c r="O2239" s="29" t="s">
        <v>1714</v>
      </c>
      <c r="P2239" s="31" t="str">
        <f t="shared" si="69"/>
        <v>Szubin_PL615</v>
      </c>
      <c r="Q2239" s="32" t="s">
        <v>1832</v>
      </c>
      <c r="R2239" s="32" t="s">
        <v>1803</v>
      </c>
      <c r="S2239" s="29">
        <v>0</v>
      </c>
      <c r="T2239" s="29" t="s">
        <v>64</v>
      </c>
    </row>
    <row r="2240" spans="14:20" s="22" customFormat="1" ht="15" hidden="1" customHeight="1" x14ac:dyDescent="0.25">
      <c r="N2240" s="29" t="str">
        <f t="shared" si="70"/>
        <v>nie ubiegam sięKujawsko-PomorskieŚliwice_PL614</v>
      </c>
      <c r="O2240" s="29" t="s">
        <v>1714</v>
      </c>
      <c r="P2240" s="31" t="str">
        <f t="shared" si="69"/>
        <v>Śliwice_PL614</v>
      </c>
      <c r="Q2240" s="32" t="s">
        <v>1831</v>
      </c>
      <c r="R2240" s="32" t="s">
        <v>1770</v>
      </c>
      <c r="S2240" s="29">
        <v>0</v>
      </c>
      <c r="T2240" s="29" t="s">
        <v>64</v>
      </c>
    </row>
    <row r="2241" spans="14:20" s="22" customFormat="1" ht="15" hidden="1" customHeight="1" x14ac:dyDescent="0.25">
      <c r="N2241" s="29" t="str">
        <f t="shared" si="70"/>
        <v>nie ubiegam sięKujawsko-PomorskieŚwiecie nad Osą_PL614</v>
      </c>
      <c r="O2241" s="29" t="s">
        <v>1714</v>
      </c>
      <c r="P2241" s="31" t="str">
        <f t="shared" si="69"/>
        <v>Świecie nad Osą_PL614</v>
      </c>
      <c r="Q2241" s="32" t="s">
        <v>1831</v>
      </c>
      <c r="R2241" s="32" t="s">
        <v>1752</v>
      </c>
      <c r="S2241" s="29">
        <v>0</v>
      </c>
      <c r="T2241" s="29" t="s">
        <v>64</v>
      </c>
    </row>
    <row r="2242" spans="14:20" s="22" customFormat="1" ht="15" hidden="1" customHeight="1" x14ac:dyDescent="0.25">
      <c r="N2242" s="29" t="str">
        <f t="shared" si="70"/>
        <v>nie ubiegam sięKujawsko-PomorskieŚwiedziebnia_PL614</v>
      </c>
      <c r="O2242" s="29" t="s">
        <v>1714</v>
      </c>
      <c r="P2242" s="31" t="str">
        <f t="shared" si="69"/>
        <v>Świedziebnia_PL614</v>
      </c>
      <c r="Q2242" s="32" t="s">
        <v>1831</v>
      </c>
      <c r="R2242" s="32" t="s">
        <v>1734</v>
      </c>
      <c r="S2242" s="29">
        <v>0</v>
      </c>
      <c r="T2242" s="29" t="s">
        <v>64</v>
      </c>
    </row>
    <row r="2243" spans="14:20" s="22" customFormat="1" ht="15" hidden="1" customHeight="1" x14ac:dyDescent="0.25">
      <c r="N2243" s="29" t="str">
        <f t="shared" si="70"/>
        <v>nie ubiegam sięKujawsko-PomorskieŚwiekatowo_PL614</v>
      </c>
      <c r="O2243" s="29" t="s">
        <v>1714</v>
      </c>
      <c r="P2243" s="31" t="str">
        <f t="shared" si="69"/>
        <v>Świekatowo_PL614</v>
      </c>
      <c r="Q2243" s="32" t="s">
        <v>1831</v>
      </c>
      <c r="R2243" s="32" t="s">
        <v>1764</v>
      </c>
      <c r="S2243" s="29">
        <v>0</v>
      </c>
      <c r="T2243" s="29" t="s">
        <v>64</v>
      </c>
    </row>
    <row r="2244" spans="14:20" s="22" customFormat="1" ht="15" hidden="1" customHeight="1" x14ac:dyDescent="0.25">
      <c r="N2244" s="29" t="str">
        <f t="shared" si="70"/>
        <v>nie ubiegam sięKujawsko-PomorskieTłuchowo_PL615</v>
      </c>
      <c r="O2244" s="29" t="s">
        <v>1714</v>
      </c>
      <c r="P2244" s="31" t="str">
        <f t="shared" si="69"/>
        <v>Tłuchowo_PL615</v>
      </c>
      <c r="Q2244" s="32" t="s">
        <v>1832</v>
      </c>
      <c r="R2244" s="32" t="s">
        <v>1794</v>
      </c>
      <c r="S2244" s="29">
        <v>0</v>
      </c>
      <c r="T2244" s="29" t="s">
        <v>64</v>
      </c>
    </row>
    <row r="2245" spans="14:20" s="22" customFormat="1" ht="15" hidden="1" customHeight="1" x14ac:dyDescent="0.25">
      <c r="N2245" s="29" t="str">
        <f t="shared" si="70"/>
        <v>nie ubiegam sięKujawsko-PomorskieTopólka_PL615</v>
      </c>
      <c r="O2245" s="29" t="s">
        <v>1714</v>
      </c>
      <c r="P2245" s="31" t="str">
        <f t="shared" si="69"/>
        <v>Topólka_PL615</v>
      </c>
      <c r="Q2245" s="32" t="s">
        <v>1832</v>
      </c>
      <c r="R2245" s="32" t="s">
        <v>1808</v>
      </c>
      <c r="S2245" s="29">
        <v>0</v>
      </c>
      <c r="T2245" s="29" t="s">
        <v>64</v>
      </c>
    </row>
    <row r="2246" spans="14:20" s="22" customFormat="1" ht="15" hidden="1" customHeight="1" x14ac:dyDescent="0.25">
      <c r="N2246" s="29" t="str">
        <f t="shared" si="70"/>
        <v>nie ubiegam sięKujawsko-PomorskieTuchola_PL614</v>
      </c>
      <c r="O2246" s="29" t="s">
        <v>1714</v>
      </c>
      <c r="P2246" s="31" t="str">
        <f t="shared" si="69"/>
        <v>Tuchola_PL614</v>
      </c>
      <c r="Q2246" s="32" t="s">
        <v>1831</v>
      </c>
      <c r="R2246" s="32" t="s">
        <v>1771</v>
      </c>
      <c r="S2246" s="29">
        <v>0</v>
      </c>
      <c r="T2246" s="29" t="s">
        <v>64</v>
      </c>
    </row>
    <row r="2247" spans="14:20" s="22" customFormat="1" ht="15" hidden="1" customHeight="1" x14ac:dyDescent="0.25">
      <c r="N2247" s="29" t="str">
        <f t="shared" si="70"/>
        <v>nie ubiegam sięKujawsko-PomorskieUnisław_PL614</v>
      </c>
      <c r="O2247" s="29" t="s">
        <v>1714</v>
      </c>
      <c r="P2247" s="31" t="str">
        <f t="shared" si="69"/>
        <v>Unisław_PL614</v>
      </c>
      <c r="Q2247" s="32" t="s">
        <v>1831</v>
      </c>
      <c r="R2247" s="32" t="s">
        <v>1741</v>
      </c>
      <c r="S2247" s="29">
        <v>0</v>
      </c>
      <c r="T2247" s="29" t="s">
        <v>64</v>
      </c>
    </row>
    <row r="2248" spans="14:20" s="22" customFormat="1" ht="15" hidden="1" customHeight="1" x14ac:dyDescent="0.25">
      <c r="N2248" s="29" t="str">
        <f t="shared" si="70"/>
        <v>nie ubiegam sięKujawsko-PomorskieWaganiec_PL615</v>
      </c>
      <c r="O2248" s="29" t="s">
        <v>1714</v>
      </c>
      <c r="P2248" s="31" t="str">
        <f t="shared" si="69"/>
        <v>Waganiec_PL615</v>
      </c>
      <c r="Q2248" s="32" t="s">
        <v>1832</v>
      </c>
      <c r="R2248" s="32" t="s">
        <v>1781</v>
      </c>
      <c r="S2248" s="29">
        <v>0</v>
      </c>
      <c r="T2248" s="29" t="s">
        <v>64</v>
      </c>
    </row>
    <row r="2249" spans="14:20" s="22" customFormat="1" ht="15" hidden="1" customHeight="1" x14ac:dyDescent="0.25">
      <c r="N2249" s="29" t="str">
        <f t="shared" si="70"/>
        <v>nie ubiegam sięKujawsko-PomorskieWarlubie_PL614</v>
      </c>
      <c r="O2249" s="29" t="s">
        <v>1714</v>
      </c>
      <c r="P2249" s="31" t="str">
        <f t="shared" si="69"/>
        <v>Warlubie_PL614</v>
      </c>
      <c r="Q2249" s="32" t="s">
        <v>1831</v>
      </c>
      <c r="R2249" s="32" t="s">
        <v>1765</v>
      </c>
      <c r="S2249" s="29">
        <v>0</v>
      </c>
      <c r="T2249" s="29" t="s">
        <v>64</v>
      </c>
    </row>
    <row r="2250" spans="14:20" s="22" customFormat="1" ht="15" hidden="1" customHeight="1" x14ac:dyDescent="0.25">
      <c r="N2250" s="29" t="str">
        <f t="shared" si="70"/>
        <v>nie ubiegam sięKujawsko-PomorskieWąbrzeźno_PL614</v>
      </c>
      <c r="O2250" s="29" t="s">
        <v>1714</v>
      </c>
      <c r="P2250" s="31" t="str">
        <f t="shared" si="69"/>
        <v>Wąbrzeźno_PL614</v>
      </c>
      <c r="Q2250" s="32" t="s">
        <v>1831</v>
      </c>
      <c r="R2250" s="32" t="s">
        <v>1775</v>
      </c>
      <c r="S2250" s="29">
        <v>0</v>
      </c>
      <c r="T2250" s="29" t="s">
        <v>64</v>
      </c>
    </row>
    <row r="2251" spans="14:20" s="22" customFormat="1" ht="15" hidden="1" customHeight="1" x14ac:dyDescent="0.25">
      <c r="N2251" s="29" t="str">
        <f t="shared" si="70"/>
        <v>nie ubiegam sięKujawsko-PomorskieWąpielsk_PL615</v>
      </c>
      <c r="O2251" s="29" t="s">
        <v>1714</v>
      </c>
      <c r="P2251" s="31" t="str">
        <f t="shared" si="69"/>
        <v>Wąpielsk_PL615</v>
      </c>
      <c r="Q2251" s="32" t="s">
        <v>1832</v>
      </c>
      <c r="R2251" s="32" t="s">
        <v>1813</v>
      </c>
      <c r="S2251" s="29">
        <v>0</v>
      </c>
      <c r="T2251" s="29" t="s">
        <v>64</v>
      </c>
    </row>
    <row r="2252" spans="14:20" s="22" customFormat="1" ht="15" hidden="1" customHeight="1" x14ac:dyDescent="0.25">
      <c r="N2252" s="29" t="str">
        <f t="shared" si="70"/>
        <v>nie ubiegam sięKujawsko-PomorskieWielgie_PL615</v>
      </c>
      <c r="O2252" s="29" t="s">
        <v>1714</v>
      </c>
      <c r="P2252" s="31" t="str">
        <f t="shared" si="69"/>
        <v>Wielgie_PL615</v>
      </c>
      <c r="Q2252" s="32" t="s">
        <v>1832</v>
      </c>
      <c r="R2252" s="32" t="s">
        <v>1795</v>
      </c>
      <c r="S2252" s="29">
        <v>0</v>
      </c>
      <c r="T2252" s="29" t="s">
        <v>64</v>
      </c>
    </row>
    <row r="2253" spans="14:20" s="22" customFormat="1" ht="15" hidden="1" customHeight="1" x14ac:dyDescent="0.25">
      <c r="N2253" s="29" t="str">
        <f t="shared" si="70"/>
        <v>nie ubiegam sięKujawsko-PomorskieWielka Nieszawka_PL613</v>
      </c>
      <c r="O2253" s="29" t="s">
        <v>1714</v>
      </c>
      <c r="P2253" s="31" t="str">
        <f t="shared" si="69"/>
        <v>Wielka Nieszawka_PL613</v>
      </c>
      <c r="Q2253" s="32" t="s">
        <v>1830</v>
      </c>
      <c r="R2253" s="32" t="s">
        <v>1728</v>
      </c>
      <c r="S2253" s="29">
        <v>0</v>
      </c>
      <c r="T2253" s="29" t="s">
        <v>64</v>
      </c>
    </row>
    <row r="2254" spans="14:20" s="22" customFormat="1" ht="15" hidden="1" customHeight="1" x14ac:dyDescent="0.25">
      <c r="N2254" s="29" t="str">
        <f t="shared" si="70"/>
        <v>nie ubiegam sięKujawsko-PomorskieWięcbork_PL614</v>
      </c>
      <c r="O2254" s="29" t="s">
        <v>1714</v>
      </c>
      <c r="P2254" s="31" t="str">
        <f t="shared" si="69"/>
        <v>Więcbork_PL614</v>
      </c>
      <c r="Q2254" s="32" t="s">
        <v>1831</v>
      </c>
      <c r="R2254" s="32" t="s">
        <v>1756</v>
      </c>
      <c r="S2254" s="29">
        <v>0</v>
      </c>
      <c r="T2254" s="29" t="s">
        <v>64</v>
      </c>
    </row>
    <row r="2255" spans="14:20" s="22" customFormat="1" ht="15" hidden="1" customHeight="1" x14ac:dyDescent="0.25">
      <c r="N2255" s="29" t="str">
        <f t="shared" si="70"/>
        <v>nie ubiegam sięKujawsko-PomorskieWłocławek_PL615</v>
      </c>
      <c r="O2255" s="29" t="s">
        <v>1714</v>
      </c>
      <c r="P2255" s="31" t="str">
        <f t="shared" si="69"/>
        <v>Włocławek_PL615</v>
      </c>
      <c r="Q2255" s="32" t="s">
        <v>1832</v>
      </c>
      <c r="R2255" s="32" t="s">
        <v>1825</v>
      </c>
      <c r="S2255" s="29">
        <v>0</v>
      </c>
      <c r="T2255" s="29" t="s">
        <v>64</v>
      </c>
    </row>
    <row r="2256" spans="14:20" s="22" customFormat="1" ht="15" hidden="1" customHeight="1" x14ac:dyDescent="0.25">
      <c r="N2256" s="29" t="str">
        <f t="shared" si="70"/>
        <v>nie ubiegam sięKujawsko-PomorskieZakrzewo_PL615</v>
      </c>
      <c r="O2256" s="29" t="s">
        <v>1714</v>
      </c>
      <c r="P2256" s="31" t="str">
        <f t="shared" si="69"/>
        <v>Zakrzewo_PL615</v>
      </c>
      <c r="Q2256" s="32" t="s">
        <v>1832</v>
      </c>
      <c r="R2256" s="32" t="s">
        <v>1330</v>
      </c>
      <c r="S2256" s="29">
        <v>0</v>
      </c>
      <c r="T2256" s="29" t="s">
        <v>64</v>
      </c>
    </row>
    <row r="2257" spans="14:20" s="22" customFormat="1" ht="15" hidden="1" customHeight="1" x14ac:dyDescent="0.25">
      <c r="N2257" s="29" t="str">
        <f t="shared" si="70"/>
        <v>nie ubiegam sięKujawsko-PomorskieZbiczno_PL614</v>
      </c>
      <c r="O2257" s="29" t="s">
        <v>1714</v>
      </c>
      <c r="P2257" s="31" t="str">
        <f t="shared" si="69"/>
        <v>Zbiczno_PL614</v>
      </c>
      <c r="Q2257" s="32" t="s">
        <v>1831</v>
      </c>
      <c r="R2257" s="32" t="s">
        <v>1735</v>
      </c>
      <c r="S2257" s="29">
        <v>0</v>
      </c>
      <c r="T2257" s="29" t="s">
        <v>64</v>
      </c>
    </row>
    <row r="2258" spans="14:20" s="22" customFormat="1" ht="15" hidden="1" customHeight="1" x14ac:dyDescent="0.25">
      <c r="N2258" s="29" t="str">
        <f t="shared" si="70"/>
        <v>nie ubiegam sięKujawsko-PomorskieZbójno_PL614</v>
      </c>
      <c r="O2258" s="29" t="s">
        <v>1714</v>
      </c>
      <c r="P2258" s="31" t="str">
        <f t="shared" si="69"/>
        <v>Zbójno_PL614</v>
      </c>
      <c r="Q2258" s="32" t="s">
        <v>1831</v>
      </c>
      <c r="R2258" s="32" t="s">
        <v>1746</v>
      </c>
      <c r="S2258" s="29">
        <v>0</v>
      </c>
      <c r="T2258" s="29" t="s">
        <v>64</v>
      </c>
    </row>
    <row r="2259" spans="14:20" s="22" customFormat="1" ht="15" hidden="1" customHeight="1" x14ac:dyDescent="0.25">
      <c r="N2259" s="29" t="str">
        <f t="shared" si="70"/>
        <v>nie ubiegam sięKujawsko-PomorskieZławieś Wielka_PL613</v>
      </c>
      <c r="O2259" s="29" t="s">
        <v>1714</v>
      </c>
      <c r="P2259" s="31" t="str">
        <f t="shared" si="69"/>
        <v>Zławieś Wielka_PL613</v>
      </c>
      <c r="Q2259" s="32" t="s">
        <v>1830</v>
      </c>
      <c r="R2259" s="32" t="s">
        <v>1729</v>
      </c>
      <c r="S2259" s="29">
        <v>0</v>
      </c>
      <c r="T2259" s="29" t="s">
        <v>64</v>
      </c>
    </row>
    <row r="2260" spans="14:20" s="22" customFormat="1" ht="15" hidden="1" customHeight="1" x14ac:dyDescent="0.25">
      <c r="N2260" s="29" t="str">
        <f t="shared" si="70"/>
        <v>nie ubiegam sięKujawsko-PomorskieZłotniki Kujawskie_PL615</v>
      </c>
      <c r="O2260" s="29" t="s">
        <v>1714</v>
      </c>
      <c r="P2260" s="31" t="str">
        <f t="shared" si="69"/>
        <v>Złotniki Kujawskie_PL615</v>
      </c>
      <c r="Q2260" s="32" t="s">
        <v>1832</v>
      </c>
      <c r="R2260" s="32" t="s">
        <v>1788</v>
      </c>
      <c r="S2260" s="29">
        <v>0</v>
      </c>
      <c r="T2260" s="29" t="s">
        <v>64</v>
      </c>
    </row>
    <row r="2261" spans="14:20" s="22" customFormat="1" ht="15" hidden="1" customHeight="1" x14ac:dyDescent="0.25">
      <c r="N2261" s="29" t="str">
        <f t="shared" si="70"/>
        <v>nie ubiegam sięLubelskieAbramów_PL314</v>
      </c>
      <c r="O2261" s="29" t="s">
        <v>682</v>
      </c>
      <c r="P2261" s="31" t="str">
        <f t="shared" si="69"/>
        <v>Abramów_PL314</v>
      </c>
      <c r="Q2261" s="32" t="s">
        <v>866</v>
      </c>
      <c r="R2261" s="32" t="s">
        <v>787</v>
      </c>
      <c r="S2261" s="29">
        <v>0</v>
      </c>
      <c r="T2261" s="29" t="s">
        <v>64</v>
      </c>
    </row>
    <row r="2262" spans="14:20" s="22" customFormat="1" ht="15" hidden="1" customHeight="1" x14ac:dyDescent="0.25">
      <c r="N2262" s="29" t="str">
        <f t="shared" si="70"/>
        <v>nie ubiegam sięLubelskieAdamów_PL312</v>
      </c>
      <c r="O2262" s="29" t="s">
        <v>682</v>
      </c>
      <c r="P2262" s="31" t="str">
        <f t="shared" si="69"/>
        <v>Adamów_PL312</v>
      </c>
      <c r="Q2262" s="32" t="s">
        <v>865</v>
      </c>
      <c r="R2262" s="32" t="s">
        <v>773</v>
      </c>
      <c r="S2262" s="29">
        <v>0</v>
      </c>
      <c r="T2262" s="29" t="s">
        <v>64</v>
      </c>
    </row>
    <row r="2263" spans="14:20" s="22" customFormat="1" ht="15" hidden="1" customHeight="1" x14ac:dyDescent="0.25">
      <c r="N2263" s="29" t="str">
        <f t="shared" si="70"/>
        <v>nie ubiegam sięLubelskieAdamów_PL315</v>
      </c>
      <c r="O2263" s="29" t="s">
        <v>682</v>
      </c>
      <c r="P2263" s="31" t="str">
        <f t="shared" si="69"/>
        <v>Adamów_PL315</v>
      </c>
      <c r="Q2263" s="32" t="s">
        <v>867</v>
      </c>
      <c r="R2263" s="32" t="s">
        <v>773</v>
      </c>
      <c r="S2263" s="29">
        <v>0</v>
      </c>
      <c r="T2263" s="29" t="s">
        <v>64</v>
      </c>
    </row>
    <row r="2264" spans="14:20" s="22" customFormat="1" ht="15" hidden="1" customHeight="1" x14ac:dyDescent="0.25">
      <c r="N2264" s="29" t="str">
        <f t="shared" si="70"/>
        <v>nie ubiegam sięLubelskieAleksandrów_PL312</v>
      </c>
      <c r="O2264" s="29" t="s">
        <v>682</v>
      </c>
      <c r="P2264" s="31" t="str">
        <f t="shared" si="69"/>
        <v>Aleksandrów_PL312</v>
      </c>
      <c r="Q2264" s="32" t="s">
        <v>865</v>
      </c>
      <c r="R2264" s="32" t="s">
        <v>105</v>
      </c>
      <c r="S2264" s="29">
        <v>0</v>
      </c>
      <c r="T2264" s="29" t="s">
        <v>64</v>
      </c>
    </row>
    <row r="2265" spans="14:20" s="22" customFormat="1" ht="15" hidden="1" customHeight="1" x14ac:dyDescent="0.25">
      <c r="N2265" s="29" t="str">
        <f t="shared" si="70"/>
        <v>nie ubiegam sięLubelskieAnnopol_PL315</v>
      </c>
      <c r="O2265" s="29" t="s">
        <v>682</v>
      </c>
      <c r="P2265" s="31" t="str">
        <f t="shared" si="69"/>
        <v>Annopol_PL315</v>
      </c>
      <c r="Q2265" s="32" t="s">
        <v>867</v>
      </c>
      <c r="R2265" s="32" t="s">
        <v>827</v>
      </c>
      <c r="S2265" s="29">
        <v>0</v>
      </c>
      <c r="T2265" s="29" t="s">
        <v>64</v>
      </c>
    </row>
    <row r="2266" spans="14:20" s="22" customFormat="1" ht="15" hidden="1" customHeight="1" x14ac:dyDescent="0.25">
      <c r="N2266" s="29" t="str">
        <f t="shared" si="70"/>
        <v>nie ubiegam sięLubelskieBaranów_PL315</v>
      </c>
      <c r="O2266" s="29" t="s">
        <v>682</v>
      </c>
      <c r="P2266" s="31" t="str">
        <f t="shared" si="69"/>
        <v>Baranów_PL315</v>
      </c>
      <c r="Q2266" s="32" t="s">
        <v>867</v>
      </c>
      <c r="R2266" s="32" t="s">
        <v>446</v>
      </c>
      <c r="S2266" s="29">
        <v>0</v>
      </c>
      <c r="T2266" s="29" t="s">
        <v>64</v>
      </c>
    </row>
    <row r="2267" spans="14:20" s="22" customFormat="1" ht="15" hidden="1" customHeight="1" x14ac:dyDescent="0.25">
      <c r="N2267" s="29" t="str">
        <f t="shared" si="70"/>
        <v>nie ubiegam sięLubelskieBatorz_PL315</v>
      </c>
      <c r="O2267" s="29" t="s">
        <v>682</v>
      </c>
      <c r="P2267" s="31" t="str">
        <f t="shared" si="69"/>
        <v>Batorz_PL315</v>
      </c>
      <c r="Q2267" s="32" t="s">
        <v>867</v>
      </c>
      <c r="R2267" s="32" t="s">
        <v>821</v>
      </c>
      <c r="S2267" s="29">
        <v>0</v>
      </c>
      <c r="T2267" s="29" t="s">
        <v>64</v>
      </c>
    </row>
    <row r="2268" spans="14:20" s="22" customFormat="1" ht="15" hidden="1" customHeight="1" x14ac:dyDescent="0.25">
      <c r="N2268" s="29" t="str">
        <f t="shared" si="70"/>
        <v>nie ubiegam sięLubelskieBełżec_PL312</v>
      </c>
      <c r="O2268" s="29" t="s">
        <v>682</v>
      </c>
      <c r="P2268" s="31" t="str">
        <f t="shared" si="69"/>
        <v>Bełżec_PL312</v>
      </c>
      <c r="Q2268" s="32" t="s">
        <v>865</v>
      </c>
      <c r="R2268" s="32" t="s">
        <v>761</v>
      </c>
      <c r="S2268" s="29">
        <v>0</v>
      </c>
      <c r="T2268" s="29" t="s">
        <v>64</v>
      </c>
    </row>
    <row r="2269" spans="14:20" s="22" customFormat="1" ht="15" hidden="1" customHeight="1" x14ac:dyDescent="0.25">
      <c r="N2269" s="29" t="str">
        <f t="shared" si="70"/>
        <v>nie ubiegam sięLubelskieBełżyce_PL314</v>
      </c>
      <c r="O2269" s="29" t="s">
        <v>682</v>
      </c>
      <c r="P2269" s="31" t="str">
        <f t="shared" si="69"/>
        <v>Bełżyce_PL314</v>
      </c>
      <c r="Q2269" s="32" t="s">
        <v>866</v>
      </c>
      <c r="R2269" s="32" t="s">
        <v>798</v>
      </c>
      <c r="S2269" s="29">
        <v>0</v>
      </c>
      <c r="T2269" s="29" t="s">
        <v>64</v>
      </c>
    </row>
    <row r="2270" spans="14:20" s="22" customFormat="1" ht="15" hidden="1" customHeight="1" x14ac:dyDescent="0.25">
      <c r="N2270" s="29" t="str">
        <f t="shared" si="70"/>
        <v>nie ubiegam sięLubelskieBiała Podlaska_PL311</v>
      </c>
      <c r="O2270" s="29" t="s">
        <v>682</v>
      </c>
      <c r="P2270" s="31" t="str">
        <f t="shared" si="69"/>
        <v>Biała Podlaska_PL311</v>
      </c>
      <c r="Q2270" s="32" t="s">
        <v>864</v>
      </c>
      <c r="R2270" s="32" t="s">
        <v>683</v>
      </c>
      <c r="S2270" s="29">
        <v>0</v>
      </c>
      <c r="T2270" s="29" t="s">
        <v>64</v>
      </c>
    </row>
    <row r="2271" spans="14:20" s="22" customFormat="1" ht="15" hidden="1" customHeight="1" x14ac:dyDescent="0.25">
      <c r="N2271" s="29" t="str">
        <f t="shared" si="70"/>
        <v>nie ubiegam sięLubelskieBiałopole_PL312</v>
      </c>
      <c r="O2271" s="29" t="s">
        <v>682</v>
      </c>
      <c r="P2271" s="31" t="str">
        <f t="shared" si="69"/>
        <v>Białopole_PL312</v>
      </c>
      <c r="Q2271" s="32" t="s">
        <v>865</v>
      </c>
      <c r="R2271" s="32" t="s">
        <v>734</v>
      </c>
      <c r="S2271" s="29">
        <v>0</v>
      </c>
      <c r="T2271" s="29" t="s">
        <v>64</v>
      </c>
    </row>
    <row r="2272" spans="14:20" s="22" customFormat="1" ht="15" hidden="1" customHeight="1" x14ac:dyDescent="0.25">
      <c r="N2272" s="29" t="str">
        <f t="shared" si="70"/>
        <v>nie ubiegam sięLubelskieBiłgoraj_PL312</v>
      </c>
      <c r="O2272" s="29" t="s">
        <v>682</v>
      </c>
      <c r="P2272" s="31" t="str">
        <f t="shared" si="69"/>
        <v>Biłgoraj_PL312</v>
      </c>
      <c r="Q2272" s="32" t="s">
        <v>865</v>
      </c>
      <c r="R2272" s="32" t="s">
        <v>721</v>
      </c>
      <c r="S2272" s="29">
        <v>0</v>
      </c>
      <c r="T2272" s="29" t="s">
        <v>64</v>
      </c>
    </row>
    <row r="2273" spans="14:20" s="22" customFormat="1" ht="15" hidden="1" customHeight="1" x14ac:dyDescent="0.25">
      <c r="N2273" s="29" t="str">
        <f t="shared" si="70"/>
        <v>nie ubiegam sięLubelskieBiszcza_PL312</v>
      </c>
      <c r="O2273" s="29" t="s">
        <v>682</v>
      </c>
      <c r="P2273" s="31" t="str">
        <f t="shared" si="69"/>
        <v>Biszcza_PL312</v>
      </c>
      <c r="Q2273" s="32" t="s">
        <v>865</v>
      </c>
      <c r="R2273" s="32" t="s">
        <v>722</v>
      </c>
      <c r="S2273" s="29">
        <v>0</v>
      </c>
      <c r="T2273" s="29" t="s">
        <v>64</v>
      </c>
    </row>
    <row r="2274" spans="14:20" s="22" customFormat="1" ht="15" hidden="1" customHeight="1" x14ac:dyDescent="0.25">
      <c r="N2274" s="29" t="str">
        <f t="shared" si="70"/>
        <v>nie ubiegam sięLubelskieBorki_PL311</v>
      </c>
      <c r="O2274" s="29" t="s">
        <v>682</v>
      </c>
      <c r="P2274" s="31" t="str">
        <f t="shared" si="69"/>
        <v>Borki_PL311</v>
      </c>
      <c r="Q2274" s="32" t="s">
        <v>864</v>
      </c>
      <c r="R2274" s="32" t="s">
        <v>707</v>
      </c>
      <c r="S2274" s="29">
        <v>0</v>
      </c>
      <c r="T2274" s="29" t="s">
        <v>64</v>
      </c>
    </row>
    <row r="2275" spans="14:20" s="22" customFormat="1" ht="15" hidden="1" customHeight="1" x14ac:dyDescent="0.25">
      <c r="N2275" s="29" t="str">
        <f t="shared" si="70"/>
        <v>nie ubiegam sięLubelskieBorzechów_PL314</v>
      </c>
      <c r="O2275" s="29" t="s">
        <v>682</v>
      </c>
      <c r="P2275" s="31" t="str">
        <f t="shared" si="69"/>
        <v>Borzechów_PL314</v>
      </c>
      <c r="Q2275" s="32" t="s">
        <v>866</v>
      </c>
      <c r="R2275" s="32" t="s">
        <v>799</v>
      </c>
      <c r="S2275" s="29">
        <v>0</v>
      </c>
      <c r="T2275" s="29" t="s">
        <v>64</v>
      </c>
    </row>
    <row r="2276" spans="14:20" s="22" customFormat="1" ht="15" hidden="1" customHeight="1" x14ac:dyDescent="0.25">
      <c r="N2276" s="29" t="str">
        <f t="shared" si="70"/>
        <v>nie ubiegam sięLubelskieBychawa_PL314</v>
      </c>
      <c r="O2276" s="29" t="s">
        <v>682</v>
      </c>
      <c r="P2276" s="31" t="str">
        <f t="shared" si="69"/>
        <v>Bychawa_PL314</v>
      </c>
      <c r="Q2276" s="32" t="s">
        <v>866</v>
      </c>
      <c r="R2276" s="32" t="s">
        <v>800</v>
      </c>
      <c r="S2276" s="29">
        <v>0</v>
      </c>
      <c r="T2276" s="29" t="s">
        <v>64</v>
      </c>
    </row>
    <row r="2277" spans="14:20" s="22" customFormat="1" ht="15" hidden="1" customHeight="1" x14ac:dyDescent="0.25">
      <c r="N2277" s="29" t="str">
        <f t="shared" si="70"/>
        <v>nie ubiegam sięLubelskieChełm_PL312</v>
      </c>
      <c r="O2277" s="29" t="s">
        <v>682</v>
      </c>
      <c r="P2277" s="31" t="str">
        <f t="shared" si="69"/>
        <v>Chełm_PL312</v>
      </c>
      <c r="Q2277" s="32" t="s">
        <v>865</v>
      </c>
      <c r="R2277" s="32" t="s">
        <v>735</v>
      </c>
      <c r="S2277" s="29">
        <v>0</v>
      </c>
      <c r="T2277" s="29" t="s">
        <v>64</v>
      </c>
    </row>
    <row r="2278" spans="14:20" s="22" customFormat="1" ht="15" hidden="1" customHeight="1" x14ac:dyDescent="0.25">
      <c r="N2278" s="29" t="str">
        <f t="shared" si="70"/>
        <v>nie ubiegam sięLubelskieChodel_PL315</v>
      </c>
      <c r="O2278" s="29" t="s">
        <v>682</v>
      </c>
      <c r="P2278" s="31" t="str">
        <f t="shared" si="69"/>
        <v>Chodel_PL315</v>
      </c>
      <c r="Q2278" s="32" t="s">
        <v>867</v>
      </c>
      <c r="R2278" s="32" t="s">
        <v>843</v>
      </c>
      <c r="S2278" s="29">
        <v>0</v>
      </c>
      <c r="T2278" s="29" t="s">
        <v>64</v>
      </c>
    </row>
    <row r="2279" spans="14:20" s="22" customFormat="1" ht="15" hidden="1" customHeight="1" x14ac:dyDescent="0.25">
      <c r="N2279" s="29" t="str">
        <f t="shared" si="70"/>
        <v>nie ubiegam sięLubelskieChrzanów_PL315</v>
      </c>
      <c r="O2279" s="29" t="s">
        <v>682</v>
      </c>
      <c r="P2279" s="31" t="str">
        <f t="shared" si="69"/>
        <v>Chrzanów_PL315</v>
      </c>
      <c r="Q2279" s="32" t="s">
        <v>867</v>
      </c>
      <c r="R2279" s="32" t="s">
        <v>822</v>
      </c>
      <c r="S2279" s="29">
        <v>0</v>
      </c>
      <c r="T2279" s="29" t="s">
        <v>64</v>
      </c>
    </row>
    <row r="2280" spans="14:20" s="22" customFormat="1" ht="15" hidden="1" customHeight="1" x14ac:dyDescent="0.25">
      <c r="N2280" s="29" t="str">
        <f t="shared" si="70"/>
        <v>nie ubiegam sięLubelskieCyców_PL314</v>
      </c>
      <c r="O2280" s="29" t="s">
        <v>682</v>
      </c>
      <c r="P2280" s="31" t="str">
        <f t="shared" si="69"/>
        <v>Cyców_PL314</v>
      </c>
      <c r="Q2280" s="32" t="s">
        <v>866</v>
      </c>
      <c r="R2280" s="32" t="s">
        <v>812</v>
      </c>
      <c r="S2280" s="29">
        <v>0</v>
      </c>
      <c r="T2280" s="29" t="s">
        <v>64</v>
      </c>
    </row>
    <row r="2281" spans="14:20" s="22" customFormat="1" ht="15" hidden="1" customHeight="1" x14ac:dyDescent="0.25">
      <c r="N2281" s="29" t="str">
        <f t="shared" si="70"/>
        <v>nie ubiegam sięLubelskieCzemierniki_PL311</v>
      </c>
      <c r="O2281" s="29" t="s">
        <v>682</v>
      </c>
      <c r="P2281" s="31" t="str">
        <f t="shared" si="69"/>
        <v>Czemierniki_PL311</v>
      </c>
      <c r="Q2281" s="32" t="s">
        <v>864</v>
      </c>
      <c r="R2281" s="32" t="s">
        <v>708</v>
      </c>
      <c r="S2281" s="29">
        <v>0</v>
      </c>
      <c r="T2281" s="29" t="s">
        <v>64</v>
      </c>
    </row>
    <row r="2282" spans="14:20" s="22" customFormat="1" ht="15" hidden="1" customHeight="1" x14ac:dyDescent="0.25">
      <c r="N2282" s="29" t="str">
        <f t="shared" si="70"/>
        <v>nie ubiegam sięLubelskieDębowa Kłoda_PL311</v>
      </c>
      <c r="O2282" s="29" t="s">
        <v>682</v>
      </c>
      <c r="P2282" s="31" t="str">
        <f t="shared" si="69"/>
        <v>Dębowa Kłoda_PL311</v>
      </c>
      <c r="Q2282" s="32" t="s">
        <v>864</v>
      </c>
      <c r="R2282" s="32" t="s">
        <v>700</v>
      </c>
      <c r="S2282" s="29">
        <v>0</v>
      </c>
      <c r="T2282" s="29" t="s">
        <v>64</v>
      </c>
    </row>
    <row r="2283" spans="14:20" s="22" customFormat="1" ht="15" hidden="1" customHeight="1" x14ac:dyDescent="0.25">
      <c r="N2283" s="29" t="str">
        <f t="shared" si="70"/>
        <v>nie ubiegam sięLubelskieDołhobyczów_PL312</v>
      </c>
      <c r="O2283" s="29" t="s">
        <v>682</v>
      </c>
      <c r="P2283" s="31" t="str">
        <f t="shared" si="69"/>
        <v>Dołhobyczów_PL312</v>
      </c>
      <c r="Q2283" s="32" t="s">
        <v>865</v>
      </c>
      <c r="R2283" s="32" t="s">
        <v>746</v>
      </c>
      <c r="S2283" s="29">
        <v>0</v>
      </c>
      <c r="T2283" s="29" t="s">
        <v>64</v>
      </c>
    </row>
    <row r="2284" spans="14:20" s="22" customFormat="1" ht="15" hidden="1" customHeight="1" x14ac:dyDescent="0.25">
      <c r="N2284" s="29" t="str">
        <f t="shared" si="70"/>
        <v>nie ubiegam sięLubelskieDorohusk_PL312</v>
      </c>
      <c r="O2284" s="29" t="s">
        <v>682</v>
      </c>
      <c r="P2284" s="31" t="str">
        <f t="shared" si="69"/>
        <v>Dorohusk_PL312</v>
      </c>
      <c r="Q2284" s="32" t="s">
        <v>865</v>
      </c>
      <c r="R2284" s="32" t="s">
        <v>736</v>
      </c>
      <c r="S2284" s="29">
        <v>0</v>
      </c>
      <c r="T2284" s="29" t="s">
        <v>64</v>
      </c>
    </row>
    <row r="2285" spans="14:20" s="22" customFormat="1" ht="15" hidden="1" customHeight="1" x14ac:dyDescent="0.25">
      <c r="N2285" s="29" t="str">
        <f t="shared" si="70"/>
        <v>nie ubiegam sięLubelskieDrelów_PL311</v>
      </c>
      <c r="O2285" s="29" t="s">
        <v>682</v>
      </c>
      <c r="P2285" s="31" t="str">
        <f t="shared" si="69"/>
        <v>Drelów_PL311</v>
      </c>
      <c r="Q2285" s="32" t="s">
        <v>864</v>
      </c>
      <c r="R2285" s="32" t="s">
        <v>684</v>
      </c>
      <c r="S2285" s="29">
        <v>0</v>
      </c>
      <c r="T2285" s="29" t="s">
        <v>64</v>
      </c>
    </row>
    <row r="2286" spans="14:20" s="22" customFormat="1" ht="15" hidden="1" customHeight="1" x14ac:dyDescent="0.25">
      <c r="N2286" s="29" t="str">
        <f t="shared" si="70"/>
        <v>nie ubiegam sięLubelskieDubienka_PL312</v>
      </c>
      <c r="O2286" s="29" t="s">
        <v>682</v>
      </c>
      <c r="P2286" s="31" t="str">
        <f t="shared" si="69"/>
        <v>Dubienka_PL312</v>
      </c>
      <c r="Q2286" s="32" t="s">
        <v>865</v>
      </c>
      <c r="R2286" s="32" t="s">
        <v>737</v>
      </c>
      <c r="S2286" s="29">
        <v>0</v>
      </c>
      <c r="T2286" s="29" t="s">
        <v>64</v>
      </c>
    </row>
    <row r="2287" spans="14:20" s="22" customFormat="1" ht="15" hidden="1" customHeight="1" x14ac:dyDescent="0.25">
      <c r="N2287" s="29" t="str">
        <f t="shared" si="70"/>
        <v>nie ubiegam sięLubelskieDzierzkowice_PL315</v>
      </c>
      <c r="O2287" s="29" t="s">
        <v>682</v>
      </c>
      <c r="P2287" s="31" t="str">
        <f t="shared" si="69"/>
        <v>Dzierzkowice_PL315</v>
      </c>
      <c r="Q2287" s="32" t="s">
        <v>867</v>
      </c>
      <c r="R2287" s="32" t="s">
        <v>828</v>
      </c>
      <c r="S2287" s="29">
        <v>0</v>
      </c>
      <c r="T2287" s="29" t="s">
        <v>64</v>
      </c>
    </row>
    <row r="2288" spans="14:20" s="22" customFormat="1" ht="15" hidden="1" customHeight="1" x14ac:dyDescent="0.25">
      <c r="N2288" s="29" t="str">
        <f t="shared" si="70"/>
        <v>nie ubiegam sięLubelskieDzwola_PL315</v>
      </c>
      <c r="O2288" s="29" t="s">
        <v>682</v>
      </c>
      <c r="P2288" s="31" t="str">
        <f t="shared" si="69"/>
        <v>Dzwola_PL315</v>
      </c>
      <c r="Q2288" s="32" t="s">
        <v>867</v>
      </c>
      <c r="R2288" s="32" t="s">
        <v>823</v>
      </c>
      <c r="S2288" s="29">
        <v>0</v>
      </c>
      <c r="T2288" s="29" t="s">
        <v>64</v>
      </c>
    </row>
    <row r="2289" spans="14:20" s="22" customFormat="1" ht="15" hidden="1" customHeight="1" x14ac:dyDescent="0.25">
      <c r="N2289" s="29" t="str">
        <f t="shared" si="70"/>
        <v>nie ubiegam sięLubelskieFajsławice_PL312</v>
      </c>
      <c r="O2289" s="29" t="s">
        <v>682</v>
      </c>
      <c r="P2289" s="31" t="str">
        <f t="shared" si="69"/>
        <v>Fajsławice_PL312</v>
      </c>
      <c r="Q2289" s="32" t="s">
        <v>865</v>
      </c>
      <c r="R2289" s="32" t="s">
        <v>753</v>
      </c>
      <c r="S2289" s="29">
        <v>0</v>
      </c>
      <c r="T2289" s="29" t="s">
        <v>64</v>
      </c>
    </row>
    <row r="2290" spans="14:20" s="22" customFormat="1" ht="15" hidden="1" customHeight="1" x14ac:dyDescent="0.25">
      <c r="N2290" s="29" t="str">
        <f t="shared" si="70"/>
        <v>nie ubiegam sięLubelskieFirlej_PL314</v>
      </c>
      <c r="O2290" s="29" t="s">
        <v>682</v>
      </c>
      <c r="P2290" s="31" t="str">
        <f t="shared" si="69"/>
        <v>Firlej_PL314</v>
      </c>
      <c r="Q2290" s="32" t="s">
        <v>866</v>
      </c>
      <c r="R2290" s="32" t="s">
        <v>788</v>
      </c>
      <c r="S2290" s="29">
        <v>0</v>
      </c>
      <c r="T2290" s="29" t="s">
        <v>64</v>
      </c>
    </row>
    <row r="2291" spans="14:20" s="22" customFormat="1" ht="15" hidden="1" customHeight="1" x14ac:dyDescent="0.25">
      <c r="N2291" s="29" t="str">
        <f t="shared" si="70"/>
        <v>nie ubiegam sięLubelskieFrampol_PL312</v>
      </c>
      <c r="O2291" s="29" t="s">
        <v>682</v>
      </c>
      <c r="P2291" s="31" t="str">
        <f t="shared" ref="P2291:P2354" si="71">R2291&amp;Q2291</f>
        <v>Frampol_PL312</v>
      </c>
      <c r="Q2291" s="32" t="s">
        <v>865</v>
      </c>
      <c r="R2291" s="32" t="s">
        <v>723</v>
      </c>
      <c r="S2291" s="29">
        <v>0</v>
      </c>
      <c r="T2291" s="29" t="s">
        <v>64</v>
      </c>
    </row>
    <row r="2292" spans="14:20" s="22" customFormat="1" ht="15" hidden="1" customHeight="1" x14ac:dyDescent="0.25">
      <c r="N2292" s="29" t="str">
        <f t="shared" ref="N2292:N2355" si="72">T2292&amp;O2292&amp;P2292</f>
        <v>nie ubiegam sięLubelskieGarbów_PL314</v>
      </c>
      <c r="O2292" s="29" t="s">
        <v>682</v>
      </c>
      <c r="P2292" s="31" t="str">
        <f t="shared" si="71"/>
        <v>Garbów_PL314</v>
      </c>
      <c r="Q2292" s="32" t="s">
        <v>866</v>
      </c>
      <c r="R2292" s="32" t="s">
        <v>801</v>
      </c>
      <c r="S2292" s="29">
        <v>0</v>
      </c>
      <c r="T2292" s="29" t="s">
        <v>64</v>
      </c>
    </row>
    <row r="2293" spans="14:20" s="22" customFormat="1" ht="15" hidden="1" customHeight="1" x14ac:dyDescent="0.25">
      <c r="N2293" s="29" t="str">
        <f t="shared" si="72"/>
        <v>nie ubiegam sięLubelskieGłusk_PL314</v>
      </c>
      <c r="O2293" s="29" t="s">
        <v>682</v>
      </c>
      <c r="P2293" s="31" t="str">
        <f t="shared" si="71"/>
        <v>Głusk_PL314</v>
      </c>
      <c r="Q2293" s="32" t="s">
        <v>866</v>
      </c>
      <c r="R2293" s="32" t="s">
        <v>802</v>
      </c>
      <c r="S2293" s="29">
        <v>0</v>
      </c>
      <c r="T2293" s="29" t="s">
        <v>64</v>
      </c>
    </row>
    <row r="2294" spans="14:20" s="22" customFormat="1" ht="15" hidden="1" customHeight="1" x14ac:dyDescent="0.25">
      <c r="N2294" s="29" t="str">
        <f t="shared" si="72"/>
        <v>nie ubiegam sięLubelskieGodziszów_PL315</v>
      </c>
      <c r="O2294" s="29" t="s">
        <v>682</v>
      </c>
      <c r="P2294" s="31" t="str">
        <f t="shared" si="71"/>
        <v>Godziszów_PL315</v>
      </c>
      <c r="Q2294" s="32" t="s">
        <v>867</v>
      </c>
      <c r="R2294" s="32" t="s">
        <v>824</v>
      </c>
      <c r="S2294" s="29">
        <v>0</v>
      </c>
      <c r="T2294" s="29" t="s">
        <v>64</v>
      </c>
    </row>
    <row r="2295" spans="14:20" s="22" customFormat="1" ht="15" hidden="1" customHeight="1" x14ac:dyDescent="0.25">
      <c r="N2295" s="29" t="str">
        <f t="shared" si="72"/>
        <v>nie ubiegam sięLubelskieGoraj_PL312</v>
      </c>
      <c r="O2295" s="29" t="s">
        <v>682</v>
      </c>
      <c r="P2295" s="31" t="str">
        <f t="shared" si="71"/>
        <v>Goraj_PL312</v>
      </c>
      <c r="Q2295" s="32" t="s">
        <v>865</v>
      </c>
      <c r="R2295" s="32" t="s">
        <v>724</v>
      </c>
      <c r="S2295" s="29">
        <v>0</v>
      </c>
      <c r="T2295" s="29" t="s">
        <v>64</v>
      </c>
    </row>
    <row r="2296" spans="14:20" s="22" customFormat="1" ht="15" hidden="1" customHeight="1" x14ac:dyDescent="0.25">
      <c r="N2296" s="29" t="str">
        <f t="shared" si="72"/>
        <v>nie ubiegam sięLubelskieGorzków_PL312</v>
      </c>
      <c r="O2296" s="29" t="s">
        <v>682</v>
      </c>
      <c r="P2296" s="31" t="str">
        <f t="shared" si="71"/>
        <v>Gorzków_PL312</v>
      </c>
      <c r="Q2296" s="32" t="s">
        <v>865</v>
      </c>
      <c r="R2296" s="32" t="s">
        <v>754</v>
      </c>
      <c r="S2296" s="29">
        <v>0</v>
      </c>
      <c r="T2296" s="29" t="s">
        <v>64</v>
      </c>
    </row>
    <row r="2297" spans="14:20" s="22" customFormat="1" ht="15" hidden="1" customHeight="1" x14ac:dyDescent="0.25">
      <c r="N2297" s="29" t="str">
        <f t="shared" si="72"/>
        <v>nie ubiegam sięLubelskieGościeradów_PL315</v>
      </c>
      <c r="O2297" s="29" t="s">
        <v>682</v>
      </c>
      <c r="P2297" s="31" t="str">
        <f t="shared" si="71"/>
        <v>Gościeradów_PL315</v>
      </c>
      <c r="Q2297" s="32" t="s">
        <v>867</v>
      </c>
      <c r="R2297" s="32" t="s">
        <v>829</v>
      </c>
      <c r="S2297" s="29">
        <v>0</v>
      </c>
      <c r="T2297" s="29" t="s">
        <v>64</v>
      </c>
    </row>
    <row r="2298" spans="14:20" s="22" customFormat="1" ht="15" hidden="1" customHeight="1" x14ac:dyDescent="0.25">
      <c r="N2298" s="29" t="str">
        <f t="shared" si="72"/>
        <v>nie ubiegam sięLubelskieGrabowiec_PL312</v>
      </c>
      <c r="O2298" s="29" t="s">
        <v>682</v>
      </c>
      <c r="P2298" s="31" t="str">
        <f t="shared" si="71"/>
        <v>Grabowiec_PL312</v>
      </c>
      <c r="Q2298" s="32" t="s">
        <v>865</v>
      </c>
      <c r="R2298" s="32" t="s">
        <v>774</v>
      </c>
      <c r="S2298" s="29">
        <v>0</v>
      </c>
      <c r="T2298" s="29" t="s">
        <v>64</v>
      </c>
    </row>
    <row r="2299" spans="14:20" s="22" customFormat="1" ht="15" hidden="1" customHeight="1" x14ac:dyDescent="0.25">
      <c r="N2299" s="29" t="str">
        <f t="shared" si="72"/>
        <v>nie ubiegam sięLubelskieHanna_PL311</v>
      </c>
      <c r="O2299" s="29" t="s">
        <v>682</v>
      </c>
      <c r="P2299" s="31" t="str">
        <f t="shared" si="71"/>
        <v>Hanna_PL311</v>
      </c>
      <c r="Q2299" s="32" t="s">
        <v>864</v>
      </c>
      <c r="R2299" s="32" t="s">
        <v>714</v>
      </c>
      <c r="S2299" s="29">
        <v>0</v>
      </c>
      <c r="T2299" s="29" t="s">
        <v>64</v>
      </c>
    </row>
    <row r="2300" spans="14:20" s="22" customFormat="1" ht="15" hidden="1" customHeight="1" x14ac:dyDescent="0.25">
      <c r="N2300" s="29" t="str">
        <f t="shared" si="72"/>
        <v>nie ubiegam sięLubelskieHańsk_PL311</v>
      </c>
      <c r="O2300" s="29" t="s">
        <v>682</v>
      </c>
      <c r="P2300" s="31" t="str">
        <f t="shared" si="71"/>
        <v>Hańsk_PL311</v>
      </c>
      <c r="Q2300" s="32" t="s">
        <v>864</v>
      </c>
      <c r="R2300" s="32" t="s">
        <v>715</v>
      </c>
      <c r="S2300" s="29">
        <v>0</v>
      </c>
      <c r="T2300" s="29" t="s">
        <v>64</v>
      </c>
    </row>
    <row r="2301" spans="14:20" s="22" customFormat="1" ht="15" hidden="1" customHeight="1" x14ac:dyDescent="0.25">
      <c r="N2301" s="29" t="str">
        <f t="shared" si="72"/>
        <v>nie ubiegam sięLubelskieHorodło_PL312</v>
      </c>
      <c r="O2301" s="29" t="s">
        <v>682</v>
      </c>
      <c r="P2301" s="31" t="str">
        <f t="shared" si="71"/>
        <v>Horodło_PL312</v>
      </c>
      <c r="Q2301" s="32" t="s">
        <v>865</v>
      </c>
      <c r="R2301" s="32" t="s">
        <v>747</v>
      </c>
      <c r="S2301" s="29">
        <v>0</v>
      </c>
      <c r="T2301" s="29" t="s">
        <v>64</v>
      </c>
    </row>
    <row r="2302" spans="14:20" s="22" customFormat="1" ht="15" hidden="1" customHeight="1" x14ac:dyDescent="0.25">
      <c r="N2302" s="29" t="str">
        <f t="shared" si="72"/>
        <v>nie ubiegam sięLubelskieHrubieszów_PL312</v>
      </c>
      <c r="O2302" s="29" t="s">
        <v>682</v>
      </c>
      <c r="P2302" s="31" t="str">
        <f t="shared" si="71"/>
        <v>Hrubieszów_PL312</v>
      </c>
      <c r="Q2302" s="32" t="s">
        <v>865</v>
      </c>
      <c r="R2302" s="32" t="s">
        <v>748</v>
      </c>
      <c r="S2302" s="29">
        <v>0</v>
      </c>
      <c r="T2302" s="29" t="s">
        <v>64</v>
      </c>
    </row>
    <row r="2303" spans="14:20" s="22" customFormat="1" ht="15" hidden="1" customHeight="1" x14ac:dyDescent="0.25">
      <c r="N2303" s="29" t="str">
        <f t="shared" si="72"/>
        <v>nie ubiegam sięLubelskieIzbica_PL312</v>
      </c>
      <c r="O2303" s="29" t="s">
        <v>682</v>
      </c>
      <c r="P2303" s="31" t="str">
        <f t="shared" si="71"/>
        <v>Izbica_PL312</v>
      </c>
      <c r="Q2303" s="32" t="s">
        <v>865</v>
      </c>
      <c r="R2303" s="32" t="s">
        <v>755</v>
      </c>
      <c r="S2303" s="29">
        <v>0</v>
      </c>
      <c r="T2303" s="29" t="s">
        <v>64</v>
      </c>
    </row>
    <row r="2304" spans="14:20" s="22" customFormat="1" ht="15" hidden="1" customHeight="1" x14ac:dyDescent="0.25">
      <c r="N2304" s="29" t="str">
        <f t="shared" si="72"/>
        <v>nie ubiegam sięLubelskieJabłonna_PL314</v>
      </c>
      <c r="O2304" s="29" t="s">
        <v>682</v>
      </c>
      <c r="P2304" s="31" t="str">
        <f t="shared" si="71"/>
        <v>Jabłonna_PL314</v>
      </c>
      <c r="Q2304" s="32" t="s">
        <v>866</v>
      </c>
      <c r="R2304" s="32" t="s">
        <v>803</v>
      </c>
      <c r="S2304" s="29">
        <v>0</v>
      </c>
      <c r="T2304" s="29" t="s">
        <v>64</v>
      </c>
    </row>
    <row r="2305" spans="14:20" s="22" customFormat="1" ht="15" hidden="1" customHeight="1" x14ac:dyDescent="0.25">
      <c r="N2305" s="29" t="str">
        <f t="shared" si="72"/>
        <v>nie ubiegam sięLubelskieJabłoń_PL311</v>
      </c>
      <c r="O2305" s="29" t="s">
        <v>682</v>
      </c>
      <c r="P2305" s="31" t="str">
        <f t="shared" si="71"/>
        <v>Jabłoń_PL311</v>
      </c>
      <c r="Q2305" s="32" t="s">
        <v>864</v>
      </c>
      <c r="R2305" s="32" t="s">
        <v>701</v>
      </c>
      <c r="S2305" s="29">
        <v>0</v>
      </c>
      <c r="T2305" s="29" t="s">
        <v>64</v>
      </c>
    </row>
    <row r="2306" spans="14:20" s="22" customFormat="1" ht="15" hidden="1" customHeight="1" x14ac:dyDescent="0.25">
      <c r="N2306" s="29" t="str">
        <f t="shared" si="72"/>
        <v>nie ubiegam sięLubelskieJanowiec_PL315</v>
      </c>
      <c r="O2306" s="29" t="s">
        <v>682</v>
      </c>
      <c r="P2306" s="31" t="str">
        <f t="shared" si="71"/>
        <v>Janowiec_PL315</v>
      </c>
      <c r="Q2306" s="32" t="s">
        <v>867</v>
      </c>
      <c r="R2306" s="32" t="s">
        <v>850</v>
      </c>
      <c r="S2306" s="29">
        <v>0</v>
      </c>
      <c r="T2306" s="29" t="s">
        <v>64</v>
      </c>
    </row>
    <row r="2307" spans="14:20" s="22" customFormat="1" ht="15" hidden="1" customHeight="1" x14ac:dyDescent="0.25">
      <c r="N2307" s="29" t="str">
        <f t="shared" si="72"/>
        <v>nie ubiegam sięLubelskieJanów Podlaski_PL311</v>
      </c>
      <c r="O2307" s="29" t="s">
        <v>682</v>
      </c>
      <c r="P2307" s="31" t="str">
        <f t="shared" si="71"/>
        <v>Janów Podlaski_PL311</v>
      </c>
      <c r="Q2307" s="32" t="s">
        <v>864</v>
      </c>
      <c r="R2307" s="32" t="s">
        <v>685</v>
      </c>
      <c r="S2307" s="29">
        <v>0</v>
      </c>
      <c r="T2307" s="29" t="s">
        <v>64</v>
      </c>
    </row>
    <row r="2308" spans="14:20" s="22" customFormat="1" ht="15" hidden="1" customHeight="1" x14ac:dyDescent="0.25">
      <c r="N2308" s="29" t="str">
        <f t="shared" si="72"/>
        <v>nie ubiegam sięLubelskieJarczów_PL312</v>
      </c>
      <c r="O2308" s="29" t="s">
        <v>682</v>
      </c>
      <c r="P2308" s="31" t="str">
        <f t="shared" si="71"/>
        <v>Jarczów_PL312</v>
      </c>
      <c r="Q2308" s="32" t="s">
        <v>865</v>
      </c>
      <c r="R2308" s="32" t="s">
        <v>762</v>
      </c>
      <c r="S2308" s="29">
        <v>0</v>
      </c>
      <c r="T2308" s="29" t="s">
        <v>64</v>
      </c>
    </row>
    <row r="2309" spans="14:20" s="22" customFormat="1" ht="15" hidden="1" customHeight="1" x14ac:dyDescent="0.25">
      <c r="N2309" s="29" t="str">
        <f t="shared" si="72"/>
        <v>nie ubiegam sięLubelskieJastków_PL314</v>
      </c>
      <c r="O2309" s="29" t="s">
        <v>682</v>
      </c>
      <c r="P2309" s="31" t="str">
        <f t="shared" si="71"/>
        <v>Jastków_PL314</v>
      </c>
      <c r="Q2309" s="32" t="s">
        <v>866</v>
      </c>
      <c r="R2309" s="32" t="s">
        <v>804</v>
      </c>
      <c r="S2309" s="29">
        <v>0</v>
      </c>
      <c r="T2309" s="29" t="s">
        <v>64</v>
      </c>
    </row>
    <row r="2310" spans="14:20" s="22" customFormat="1" ht="15" hidden="1" customHeight="1" x14ac:dyDescent="0.25">
      <c r="N2310" s="29" t="str">
        <f t="shared" si="72"/>
        <v>nie ubiegam sięLubelskieJeziorzany_PL314</v>
      </c>
      <c r="O2310" s="29" t="s">
        <v>682</v>
      </c>
      <c r="P2310" s="31" t="str">
        <f t="shared" si="71"/>
        <v>Jeziorzany_PL314</v>
      </c>
      <c r="Q2310" s="32" t="s">
        <v>866</v>
      </c>
      <c r="R2310" s="32" t="s">
        <v>789</v>
      </c>
      <c r="S2310" s="29">
        <v>0</v>
      </c>
      <c r="T2310" s="29" t="s">
        <v>64</v>
      </c>
    </row>
    <row r="2311" spans="14:20" s="22" customFormat="1" ht="15" hidden="1" customHeight="1" x14ac:dyDescent="0.25">
      <c r="N2311" s="29" t="str">
        <f t="shared" si="72"/>
        <v>nie ubiegam sięLubelskieJózefów nad Wisłą_PL315</v>
      </c>
      <c r="O2311" s="29" t="s">
        <v>682</v>
      </c>
      <c r="P2311" s="31" t="str">
        <f t="shared" si="71"/>
        <v>Józefów nad Wisłą_PL315</v>
      </c>
      <c r="Q2311" s="32" t="s">
        <v>867</v>
      </c>
      <c r="R2311" s="32" t="s">
        <v>844</v>
      </c>
      <c r="S2311" s="29">
        <v>0</v>
      </c>
      <c r="T2311" s="29" t="s">
        <v>64</v>
      </c>
    </row>
    <row r="2312" spans="14:20" s="22" customFormat="1" ht="15" hidden="1" customHeight="1" x14ac:dyDescent="0.25">
      <c r="N2312" s="29" t="str">
        <f t="shared" si="72"/>
        <v>nie ubiegam sięLubelskieJózefów_PL312</v>
      </c>
      <c r="O2312" s="29" t="s">
        <v>682</v>
      </c>
      <c r="P2312" s="31" t="str">
        <f t="shared" si="71"/>
        <v>Józefów_PL312</v>
      </c>
      <c r="Q2312" s="32" t="s">
        <v>865</v>
      </c>
      <c r="R2312" s="32" t="s">
        <v>725</v>
      </c>
      <c r="S2312" s="29">
        <v>0</v>
      </c>
      <c r="T2312" s="29" t="s">
        <v>64</v>
      </c>
    </row>
    <row r="2313" spans="14:20" s="22" customFormat="1" ht="15" hidden="1" customHeight="1" x14ac:dyDescent="0.25">
      <c r="N2313" s="29" t="str">
        <f t="shared" si="72"/>
        <v>nie ubiegam sięLubelskieKamień_PL312</v>
      </c>
      <c r="O2313" s="29" t="s">
        <v>682</v>
      </c>
      <c r="P2313" s="31" t="str">
        <f t="shared" si="71"/>
        <v>Kamień_PL312</v>
      </c>
      <c r="Q2313" s="32" t="s">
        <v>865</v>
      </c>
      <c r="R2313" s="32" t="s">
        <v>738</v>
      </c>
      <c r="S2313" s="29">
        <v>0</v>
      </c>
      <c r="T2313" s="29" t="s">
        <v>64</v>
      </c>
    </row>
    <row r="2314" spans="14:20" s="22" customFormat="1" ht="15" hidden="1" customHeight="1" x14ac:dyDescent="0.25">
      <c r="N2314" s="29" t="str">
        <f t="shared" si="72"/>
        <v>nie ubiegam sięLubelskieKamionka_PL314</v>
      </c>
      <c r="O2314" s="29" t="s">
        <v>682</v>
      </c>
      <c r="P2314" s="31" t="str">
        <f t="shared" si="71"/>
        <v>Kamionka_PL314</v>
      </c>
      <c r="Q2314" s="32" t="s">
        <v>866</v>
      </c>
      <c r="R2314" s="32" t="s">
        <v>790</v>
      </c>
      <c r="S2314" s="29">
        <v>0</v>
      </c>
      <c r="T2314" s="29" t="s">
        <v>64</v>
      </c>
    </row>
    <row r="2315" spans="14:20" s="22" customFormat="1" ht="15" hidden="1" customHeight="1" x14ac:dyDescent="0.25">
      <c r="N2315" s="29" t="str">
        <f t="shared" si="72"/>
        <v>nie ubiegam sięLubelskieKarczmiska_PL315</v>
      </c>
      <c r="O2315" s="29" t="s">
        <v>682</v>
      </c>
      <c r="P2315" s="31" t="str">
        <f t="shared" si="71"/>
        <v>Karczmiska_PL315</v>
      </c>
      <c r="Q2315" s="32" t="s">
        <v>867</v>
      </c>
      <c r="R2315" s="32" t="s">
        <v>845</v>
      </c>
      <c r="S2315" s="29">
        <v>0</v>
      </c>
      <c r="T2315" s="29" t="s">
        <v>64</v>
      </c>
    </row>
    <row r="2316" spans="14:20" s="22" customFormat="1" ht="15" hidden="1" customHeight="1" x14ac:dyDescent="0.25">
      <c r="N2316" s="29" t="str">
        <f t="shared" si="72"/>
        <v>nie ubiegam sięLubelskieKazimierz Dolny_PL315</v>
      </c>
      <c r="O2316" s="29" t="s">
        <v>682</v>
      </c>
      <c r="P2316" s="31" t="str">
        <f t="shared" si="71"/>
        <v>Kazimierz Dolny_PL315</v>
      </c>
      <c r="Q2316" s="32" t="s">
        <v>867</v>
      </c>
      <c r="R2316" s="32" t="s">
        <v>851</v>
      </c>
      <c r="S2316" s="29">
        <v>0</v>
      </c>
      <c r="T2316" s="29" t="s">
        <v>64</v>
      </c>
    </row>
    <row r="2317" spans="14:20" s="22" customFormat="1" ht="15" hidden="1" customHeight="1" x14ac:dyDescent="0.25">
      <c r="N2317" s="29" t="str">
        <f t="shared" si="72"/>
        <v>nie ubiegam sięLubelskieKąkolewnica_PL311</v>
      </c>
      <c r="O2317" s="29" t="s">
        <v>682</v>
      </c>
      <c r="P2317" s="31" t="str">
        <f t="shared" si="71"/>
        <v>Kąkolewnica_PL311</v>
      </c>
      <c r="Q2317" s="32" t="s">
        <v>864</v>
      </c>
      <c r="R2317" s="32" t="s">
        <v>709</v>
      </c>
      <c r="S2317" s="29">
        <v>0</v>
      </c>
      <c r="T2317" s="29" t="s">
        <v>64</v>
      </c>
    </row>
    <row r="2318" spans="14:20" s="22" customFormat="1" ht="15" hidden="1" customHeight="1" x14ac:dyDescent="0.25">
      <c r="N2318" s="29" t="str">
        <f t="shared" si="72"/>
        <v>nie ubiegam sięLubelskieKłoczew_PL315</v>
      </c>
      <c r="O2318" s="29" t="s">
        <v>682</v>
      </c>
      <c r="P2318" s="31" t="str">
        <f t="shared" si="71"/>
        <v>Kłoczew_PL315</v>
      </c>
      <c r="Q2318" s="32" t="s">
        <v>867</v>
      </c>
      <c r="R2318" s="32" t="s">
        <v>859</v>
      </c>
      <c r="S2318" s="29">
        <v>0</v>
      </c>
      <c r="T2318" s="29" t="s">
        <v>64</v>
      </c>
    </row>
    <row r="2319" spans="14:20" s="22" customFormat="1" ht="15" hidden="1" customHeight="1" x14ac:dyDescent="0.25">
      <c r="N2319" s="29" t="str">
        <f t="shared" si="72"/>
        <v>nie ubiegam sięLubelskieKock_PL314</v>
      </c>
      <c r="O2319" s="29" t="s">
        <v>682</v>
      </c>
      <c r="P2319" s="31" t="str">
        <f t="shared" si="71"/>
        <v>Kock_PL314</v>
      </c>
      <c r="Q2319" s="32" t="s">
        <v>866</v>
      </c>
      <c r="R2319" s="32" t="s">
        <v>791</v>
      </c>
      <c r="S2319" s="29">
        <v>0</v>
      </c>
      <c r="T2319" s="29" t="s">
        <v>64</v>
      </c>
    </row>
    <row r="2320" spans="14:20" s="22" customFormat="1" ht="15" hidden="1" customHeight="1" x14ac:dyDescent="0.25">
      <c r="N2320" s="29" t="str">
        <f t="shared" si="72"/>
        <v>nie ubiegam sięLubelskieKodeń_PL311</v>
      </c>
      <c r="O2320" s="29" t="s">
        <v>682</v>
      </c>
      <c r="P2320" s="31" t="str">
        <f t="shared" si="71"/>
        <v>Kodeń_PL311</v>
      </c>
      <c r="Q2320" s="32" t="s">
        <v>864</v>
      </c>
      <c r="R2320" s="32" t="s">
        <v>686</v>
      </c>
      <c r="S2320" s="29">
        <v>0</v>
      </c>
      <c r="T2320" s="29" t="s">
        <v>64</v>
      </c>
    </row>
    <row r="2321" spans="14:20" s="22" customFormat="1" ht="15" hidden="1" customHeight="1" x14ac:dyDescent="0.25">
      <c r="N2321" s="29" t="str">
        <f t="shared" si="72"/>
        <v>nie ubiegam sięLubelskieKomarówka Podlaska_PL311</v>
      </c>
      <c r="O2321" s="29" t="s">
        <v>682</v>
      </c>
      <c r="P2321" s="31" t="str">
        <f t="shared" si="71"/>
        <v>Komarówka Podlaska_PL311</v>
      </c>
      <c r="Q2321" s="32" t="s">
        <v>864</v>
      </c>
      <c r="R2321" s="32" t="s">
        <v>710</v>
      </c>
      <c r="S2321" s="29">
        <v>0</v>
      </c>
      <c r="T2321" s="29" t="s">
        <v>64</v>
      </c>
    </row>
    <row r="2322" spans="14:20" s="22" customFormat="1" ht="15" hidden="1" customHeight="1" x14ac:dyDescent="0.25">
      <c r="N2322" s="29" t="str">
        <f t="shared" si="72"/>
        <v>nie ubiegam sięLubelskieKomarów-Osada_PL312</v>
      </c>
      <c r="O2322" s="29" t="s">
        <v>682</v>
      </c>
      <c r="P2322" s="31" t="str">
        <f t="shared" si="71"/>
        <v>Komarów-Osada_PL312</v>
      </c>
      <c r="Q2322" s="32" t="s">
        <v>865</v>
      </c>
      <c r="R2322" s="32" t="s">
        <v>775</v>
      </c>
      <c r="S2322" s="29">
        <v>0</v>
      </c>
      <c r="T2322" s="29" t="s">
        <v>64</v>
      </c>
    </row>
    <row r="2323" spans="14:20" s="22" customFormat="1" ht="15" hidden="1" customHeight="1" x14ac:dyDescent="0.25">
      <c r="N2323" s="29" t="str">
        <f t="shared" si="72"/>
        <v>nie ubiegam sięLubelskieKonstantynów_PL311</v>
      </c>
      <c r="O2323" s="29" t="s">
        <v>682</v>
      </c>
      <c r="P2323" s="31" t="str">
        <f t="shared" si="71"/>
        <v>Konstantynów_PL311</v>
      </c>
      <c r="Q2323" s="32" t="s">
        <v>864</v>
      </c>
      <c r="R2323" s="32" t="s">
        <v>687</v>
      </c>
      <c r="S2323" s="29">
        <v>0</v>
      </c>
      <c r="T2323" s="29" t="s">
        <v>64</v>
      </c>
    </row>
    <row r="2324" spans="14:20" s="22" customFormat="1" ht="15" hidden="1" customHeight="1" x14ac:dyDescent="0.25">
      <c r="N2324" s="29" t="str">
        <f t="shared" si="72"/>
        <v>nie ubiegam sięLubelskieKońskowola_PL315</v>
      </c>
      <c r="O2324" s="29" t="s">
        <v>682</v>
      </c>
      <c r="P2324" s="31" t="str">
        <f t="shared" si="71"/>
        <v>Końskowola_PL315</v>
      </c>
      <c r="Q2324" s="32" t="s">
        <v>867</v>
      </c>
      <c r="R2324" s="32" t="s">
        <v>852</v>
      </c>
      <c r="S2324" s="29">
        <v>0</v>
      </c>
      <c r="T2324" s="29" t="s">
        <v>64</v>
      </c>
    </row>
    <row r="2325" spans="14:20" s="22" customFormat="1" ht="15" hidden="1" customHeight="1" x14ac:dyDescent="0.25">
      <c r="N2325" s="29" t="str">
        <f t="shared" si="72"/>
        <v>nie ubiegam sięLubelskieKrasnobród_PL312</v>
      </c>
      <c r="O2325" s="29" t="s">
        <v>682</v>
      </c>
      <c r="P2325" s="31" t="str">
        <f t="shared" si="71"/>
        <v>Krasnobród_PL312</v>
      </c>
      <c r="Q2325" s="32" t="s">
        <v>865</v>
      </c>
      <c r="R2325" s="32" t="s">
        <v>776</v>
      </c>
      <c r="S2325" s="29">
        <v>0</v>
      </c>
      <c r="T2325" s="29" t="s">
        <v>64</v>
      </c>
    </row>
    <row r="2326" spans="14:20" s="22" customFormat="1" ht="15" hidden="1" customHeight="1" x14ac:dyDescent="0.25">
      <c r="N2326" s="29" t="str">
        <f t="shared" si="72"/>
        <v>nie ubiegam sięLubelskieKrasnystaw_PL312</v>
      </c>
      <c r="O2326" s="29" t="s">
        <v>682</v>
      </c>
      <c r="P2326" s="31" t="str">
        <f t="shared" si="71"/>
        <v>Krasnystaw_PL312</v>
      </c>
      <c r="Q2326" s="32" t="s">
        <v>865</v>
      </c>
      <c r="R2326" s="32" t="s">
        <v>756</v>
      </c>
      <c r="S2326" s="29">
        <v>0</v>
      </c>
      <c r="T2326" s="29" t="s">
        <v>64</v>
      </c>
    </row>
    <row r="2327" spans="14:20" s="22" customFormat="1" ht="15" hidden="1" customHeight="1" x14ac:dyDescent="0.25">
      <c r="N2327" s="29" t="str">
        <f t="shared" si="72"/>
        <v>nie ubiegam sięLubelskieKraśniczyn_PL312</v>
      </c>
      <c r="O2327" s="29" t="s">
        <v>682</v>
      </c>
      <c r="P2327" s="31" t="str">
        <f t="shared" si="71"/>
        <v>Kraśniczyn_PL312</v>
      </c>
      <c r="Q2327" s="32" t="s">
        <v>865</v>
      </c>
      <c r="R2327" s="32" t="s">
        <v>757</v>
      </c>
      <c r="S2327" s="29">
        <v>0</v>
      </c>
      <c r="T2327" s="29" t="s">
        <v>64</v>
      </c>
    </row>
    <row r="2328" spans="14:20" s="22" customFormat="1" ht="15" hidden="1" customHeight="1" x14ac:dyDescent="0.25">
      <c r="N2328" s="29" t="str">
        <f t="shared" si="72"/>
        <v>nie ubiegam sięLubelskieKrynice_PL312</v>
      </c>
      <c r="O2328" s="29" t="s">
        <v>682</v>
      </c>
      <c r="P2328" s="31" t="str">
        <f t="shared" si="71"/>
        <v>Krynice_PL312</v>
      </c>
      <c r="Q2328" s="32" t="s">
        <v>865</v>
      </c>
      <c r="R2328" s="32" t="s">
        <v>763</v>
      </c>
      <c r="S2328" s="29">
        <v>0</v>
      </c>
      <c r="T2328" s="29" t="s">
        <v>64</v>
      </c>
    </row>
    <row r="2329" spans="14:20" s="22" customFormat="1" ht="15" hidden="1" customHeight="1" x14ac:dyDescent="0.25">
      <c r="N2329" s="29" t="str">
        <f t="shared" si="72"/>
        <v>nie ubiegam sięLubelskieKrzczonów_PL314</v>
      </c>
      <c r="O2329" s="29" t="s">
        <v>682</v>
      </c>
      <c r="P2329" s="31" t="str">
        <f t="shared" si="71"/>
        <v>Krzczonów_PL314</v>
      </c>
      <c r="Q2329" s="32" t="s">
        <v>866</v>
      </c>
      <c r="R2329" s="32" t="s">
        <v>805</v>
      </c>
      <c r="S2329" s="29">
        <v>0</v>
      </c>
      <c r="T2329" s="29" t="s">
        <v>64</v>
      </c>
    </row>
    <row r="2330" spans="14:20" s="22" customFormat="1" ht="15" hidden="1" customHeight="1" x14ac:dyDescent="0.25">
      <c r="N2330" s="29" t="str">
        <f t="shared" si="72"/>
        <v>nie ubiegam sięLubelskieKrzywda_PL315</v>
      </c>
      <c r="O2330" s="29" t="s">
        <v>682</v>
      </c>
      <c r="P2330" s="31" t="str">
        <f t="shared" si="71"/>
        <v>Krzywda_PL315</v>
      </c>
      <c r="Q2330" s="32" t="s">
        <v>867</v>
      </c>
      <c r="R2330" s="32" t="s">
        <v>836</v>
      </c>
      <c r="S2330" s="29">
        <v>0</v>
      </c>
      <c r="T2330" s="29" t="s">
        <v>64</v>
      </c>
    </row>
    <row r="2331" spans="14:20" s="22" customFormat="1" ht="15" hidden="1" customHeight="1" x14ac:dyDescent="0.25">
      <c r="N2331" s="29" t="str">
        <f t="shared" si="72"/>
        <v>nie ubiegam sięLubelskieKsiężpol_PL312</v>
      </c>
      <c r="O2331" s="29" t="s">
        <v>682</v>
      </c>
      <c r="P2331" s="31" t="str">
        <f t="shared" si="71"/>
        <v>Księżpol_PL312</v>
      </c>
      <c r="Q2331" s="32" t="s">
        <v>865</v>
      </c>
      <c r="R2331" s="32" t="s">
        <v>726</v>
      </c>
      <c r="S2331" s="29">
        <v>0</v>
      </c>
      <c r="T2331" s="29" t="s">
        <v>64</v>
      </c>
    </row>
    <row r="2332" spans="14:20" s="22" customFormat="1" ht="15" hidden="1" customHeight="1" x14ac:dyDescent="0.25">
      <c r="N2332" s="29" t="str">
        <f t="shared" si="72"/>
        <v>nie ubiegam sięLubelskieKurów_PL315</v>
      </c>
      <c r="O2332" s="29" t="s">
        <v>682</v>
      </c>
      <c r="P2332" s="31" t="str">
        <f t="shared" si="71"/>
        <v>Kurów_PL315</v>
      </c>
      <c r="Q2332" s="32" t="s">
        <v>867</v>
      </c>
      <c r="R2332" s="32" t="s">
        <v>853</v>
      </c>
      <c r="S2332" s="29">
        <v>0</v>
      </c>
      <c r="T2332" s="29" t="s">
        <v>64</v>
      </c>
    </row>
    <row r="2333" spans="14:20" s="22" customFormat="1" ht="15" hidden="1" customHeight="1" x14ac:dyDescent="0.25">
      <c r="N2333" s="29" t="str">
        <f t="shared" si="72"/>
        <v>nie ubiegam sięLubelskieLeśna Podlaska_PL311</v>
      </c>
      <c r="O2333" s="29" t="s">
        <v>682</v>
      </c>
      <c r="P2333" s="31" t="str">
        <f t="shared" si="71"/>
        <v>Leśna Podlaska_PL311</v>
      </c>
      <c r="Q2333" s="32" t="s">
        <v>864</v>
      </c>
      <c r="R2333" s="32" t="s">
        <v>688</v>
      </c>
      <c r="S2333" s="29">
        <v>0</v>
      </c>
      <c r="T2333" s="29" t="s">
        <v>64</v>
      </c>
    </row>
    <row r="2334" spans="14:20" s="22" customFormat="1" ht="15" hidden="1" customHeight="1" x14ac:dyDescent="0.25">
      <c r="N2334" s="29" t="str">
        <f t="shared" si="72"/>
        <v>nie ubiegam sięLubelskieLeśniowice_PL312</v>
      </c>
      <c r="O2334" s="29" t="s">
        <v>682</v>
      </c>
      <c r="P2334" s="31" t="str">
        <f t="shared" si="71"/>
        <v>Leśniowice_PL312</v>
      </c>
      <c r="Q2334" s="32" t="s">
        <v>865</v>
      </c>
      <c r="R2334" s="32" t="s">
        <v>739</v>
      </c>
      <c r="S2334" s="29">
        <v>0</v>
      </c>
      <c r="T2334" s="29" t="s">
        <v>64</v>
      </c>
    </row>
    <row r="2335" spans="14:20" s="22" customFormat="1" ht="15" hidden="1" customHeight="1" x14ac:dyDescent="0.25">
      <c r="N2335" s="29" t="str">
        <f t="shared" si="72"/>
        <v>nie ubiegam sięLubelskieLubartów_PL314</v>
      </c>
      <c r="O2335" s="29" t="s">
        <v>682</v>
      </c>
      <c r="P2335" s="31" t="str">
        <f t="shared" si="71"/>
        <v>Lubartów_PL314</v>
      </c>
      <c r="Q2335" s="32" t="s">
        <v>866</v>
      </c>
      <c r="R2335" s="32" t="s">
        <v>792</v>
      </c>
      <c r="S2335" s="29">
        <v>0</v>
      </c>
      <c r="T2335" s="29" t="s">
        <v>64</v>
      </c>
    </row>
    <row r="2336" spans="14:20" s="22" customFormat="1" ht="15" hidden="1" customHeight="1" x14ac:dyDescent="0.25">
      <c r="N2336" s="29" t="str">
        <f t="shared" si="72"/>
        <v>nie ubiegam sięLubelskieLubycza Królewska_PL312</v>
      </c>
      <c r="O2336" s="29" t="s">
        <v>682</v>
      </c>
      <c r="P2336" s="31" t="str">
        <f t="shared" si="71"/>
        <v>Lubycza Królewska_PL312</v>
      </c>
      <c r="Q2336" s="32" t="s">
        <v>865</v>
      </c>
      <c r="R2336" s="32" t="s">
        <v>764</v>
      </c>
      <c r="S2336" s="29">
        <v>0</v>
      </c>
      <c r="T2336" s="29" t="s">
        <v>64</v>
      </c>
    </row>
    <row r="2337" spans="14:20" s="22" customFormat="1" ht="15" hidden="1" customHeight="1" x14ac:dyDescent="0.25">
      <c r="N2337" s="29" t="str">
        <f t="shared" si="72"/>
        <v>nie ubiegam sięLubelskieLudwin_PL314</v>
      </c>
      <c r="O2337" s="29" t="s">
        <v>682</v>
      </c>
      <c r="P2337" s="31" t="str">
        <f t="shared" si="71"/>
        <v>Ludwin_PL314</v>
      </c>
      <c r="Q2337" s="32" t="s">
        <v>866</v>
      </c>
      <c r="R2337" s="32" t="s">
        <v>813</v>
      </c>
      <c r="S2337" s="29">
        <v>0</v>
      </c>
      <c r="T2337" s="29" t="s">
        <v>64</v>
      </c>
    </row>
    <row r="2338" spans="14:20" s="22" customFormat="1" ht="15" hidden="1" customHeight="1" x14ac:dyDescent="0.25">
      <c r="N2338" s="29" t="str">
        <f t="shared" si="72"/>
        <v>nie ubiegam sięLubelskieŁabunie_PL312</v>
      </c>
      <c r="O2338" s="29" t="s">
        <v>682</v>
      </c>
      <c r="P2338" s="31" t="str">
        <f t="shared" si="71"/>
        <v>Łabunie_PL312</v>
      </c>
      <c r="Q2338" s="32" t="s">
        <v>865</v>
      </c>
      <c r="R2338" s="32" t="s">
        <v>777</v>
      </c>
      <c r="S2338" s="29">
        <v>0</v>
      </c>
      <c r="T2338" s="29" t="s">
        <v>64</v>
      </c>
    </row>
    <row r="2339" spans="14:20" s="22" customFormat="1" ht="15" hidden="1" customHeight="1" x14ac:dyDescent="0.25">
      <c r="N2339" s="29" t="str">
        <f t="shared" si="72"/>
        <v>nie ubiegam sięLubelskieŁaszczów_PL312</v>
      </c>
      <c r="O2339" s="29" t="s">
        <v>682</v>
      </c>
      <c r="P2339" s="31" t="str">
        <f t="shared" si="71"/>
        <v>Łaszczów_PL312</v>
      </c>
      <c r="Q2339" s="32" t="s">
        <v>865</v>
      </c>
      <c r="R2339" s="32" t="s">
        <v>765</v>
      </c>
      <c r="S2339" s="29">
        <v>0</v>
      </c>
      <c r="T2339" s="29" t="s">
        <v>64</v>
      </c>
    </row>
    <row r="2340" spans="14:20" s="22" customFormat="1" ht="15" hidden="1" customHeight="1" x14ac:dyDescent="0.25">
      <c r="N2340" s="29" t="str">
        <f t="shared" si="72"/>
        <v>nie ubiegam sięLubelskieŁaziska_PL315</v>
      </c>
      <c r="O2340" s="29" t="s">
        <v>682</v>
      </c>
      <c r="P2340" s="31" t="str">
        <f t="shared" si="71"/>
        <v>Łaziska_PL315</v>
      </c>
      <c r="Q2340" s="32" t="s">
        <v>867</v>
      </c>
      <c r="R2340" s="32" t="s">
        <v>846</v>
      </c>
      <c r="S2340" s="29">
        <v>0</v>
      </c>
      <c r="T2340" s="29" t="s">
        <v>64</v>
      </c>
    </row>
    <row r="2341" spans="14:20" s="22" customFormat="1" ht="15" hidden="1" customHeight="1" x14ac:dyDescent="0.25">
      <c r="N2341" s="29" t="str">
        <f t="shared" si="72"/>
        <v>nie ubiegam sięLubelskieŁomazy_PL311</v>
      </c>
      <c r="O2341" s="29" t="s">
        <v>682</v>
      </c>
      <c r="P2341" s="31" t="str">
        <f t="shared" si="71"/>
        <v>Łomazy_PL311</v>
      </c>
      <c r="Q2341" s="32" t="s">
        <v>864</v>
      </c>
      <c r="R2341" s="32" t="s">
        <v>689</v>
      </c>
      <c r="S2341" s="29">
        <v>0</v>
      </c>
      <c r="T2341" s="29" t="s">
        <v>64</v>
      </c>
    </row>
    <row r="2342" spans="14:20" s="22" customFormat="1" ht="15" hidden="1" customHeight="1" x14ac:dyDescent="0.25">
      <c r="N2342" s="29" t="str">
        <f t="shared" si="72"/>
        <v>nie ubiegam sięLubelskieŁopiennik Górny_PL312</v>
      </c>
      <c r="O2342" s="29" t="s">
        <v>682</v>
      </c>
      <c r="P2342" s="31" t="str">
        <f t="shared" si="71"/>
        <v>Łopiennik Górny_PL312</v>
      </c>
      <c r="Q2342" s="32" t="s">
        <v>865</v>
      </c>
      <c r="R2342" s="32" t="s">
        <v>758</v>
      </c>
      <c r="S2342" s="29">
        <v>0</v>
      </c>
      <c r="T2342" s="29" t="s">
        <v>64</v>
      </c>
    </row>
    <row r="2343" spans="14:20" s="22" customFormat="1" ht="15" hidden="1" customHeight="1" x14ac:dyDescent="0.25">
      <c r="N2343" s="29" t="str">
        <f t="shared" si="72"/>
        <v>nie ubiegam sięLubelskieŁukowa_PL312</v>
      </c>
      <c r="O2343" s="29" t="s">
        <v>682</v>
      </c>
      <c r="P2343" s="31" t="str">
        <f t="shared" si="71"/>
        <v>Łukowa_PL312</v>
      </c>
      <c r="Q2343" s="32" t="s">
        <v>865</v>
      </c>
      <c r="R2343" s="32" t="s">
        <v>727</v>
      </c>
      <c r="S2343" s="29">
        <v>0</v>
      </c>
      <c r="T2343" s="29" t="s">
        <v>64</v>
      </c>
    </row>
    <row r="2344" spans="14:20" s="22" customFormat="1" ht="15" hidden="1" customHeight="1" x14ac:dyDescent="0.25">
      <c r="N2344" s="29" t="str">
        <f t="shared" si="72"/>
        <v>nie ubiegam sięLubelskieŁuków_PL315</v>
      </c>
      <c r="O2344" s="29" t="s">
        <v>682</v>
      </c>
      <c r="P2344" s="31" t="str">
        <f t="shared" si="71"/>
        <v>Łuków_PL315</v>
      </c>
      <c r="Q2344" s="32" t="s">
        <v>867</v>
      </c>
      <c r="R2344" s="32" t="s">
        <v>837</v>
      </c>
      <c r="S2344" s="29">
        <v>0</v>
      </c>
      <c r="T2344" s="29" t="s">
        <v>64</v>
      </c>
    </row>
    <row r="2345" spans="14:20" s="22" customFormat="1" ht="15" hidden="1" customHeight="1" x14ac:dyDescent="0.25">
      <c r="N2345" s="29" t="str">
        <f t="shared" si="72"/>
        <v>nie ubiegam sięLubelskieMarkuszów_PL315</v>
      </c>
      <c r="O2345" s="29" t="s">
        <v>682</v>
      </c>
      <c r="P2345" s="31" t="str">
        <f t="shared" si="71"/>
        <v>Markuszów_PL315</v>
      </c>
      <c r="Q2345" s="32" t="s">
        <v>867</v>
      </c>
      <c r="R2345" s="32" t="s">
        <v>854</v>
      </c>
      <c r="S2345" s="29">
        <v>0</v>
      </c>
      <c r="T2345" s="29" t="s">
        <v>64</v>
      </c>
    </row>
    <row r="2346" spans="14:20" s="22" customFormat="1" ht="15" hidden="1" customHeight="1" x14ac:dyDescent="0.25">
      <c r="N2346" s="29" t="str">
        <f t="shared" si="72"/>
        <v>nie ubiegam sięLubelskieMełgiew_PL314</v>
      </c>
      <c r="O2346" s="29" t="s">
        <v>682</v>
      </c>
      <c r="P2346" s="31" t="str">
        <f t="shared" si="71"/>
        <v>Mełgiew_PL314</v>
      </c>
      <c r="Q2346" s="32" t="s">
        <v>866</v>
      </c>
      <c r="R2346" s="32" t="s">
        <v>817</v>
      </c>
      <c r="S2346" s="29">
        <v>0</v>
      </c>
      <c r="T2346" s="29" t="s">
        <v>64</v>
      </c>
    </row>
    <row r="2347" spans="14:20" s="22" customFormat="1" ht="15" hidden="1" customHeight="1" x14ac:dyDescent="0.25">
      <c r="N2347" s="29" t="str">
        <f t="shared" si="72"/>
        <v>nie ubiegam sięLubelskieMiączyn_PL312</v>
      </c>
      <c r="O2347" s="29" t="s">
        <v>682</v>
      </c>
      <c r="P2347" s="31" t="str">
        <f t="shared" si="71"/>
        <v>Miączyn_PL312</v>
      </c>
      <c r="Q2347" s="32" t="s">
        <v>865</v>
      </c>
      <c r="R2347" s="32" t="s">
        <v>778</v>
      </c>
      <c r="S2347" s="29">
        <v>0</v>
      </c>
      <c r="T2347" s="29" t="s">
        <v>64</v>
      </c>
    </row>
    <row r="2348" spans="14:20" s="22" customFormat="1" ht="15" hidden="1" customHeight="1" x14ac:dyDescent="0.25">
      <c r="N2348" s="29" t="str">
        <f t="shared" si="72"/>
        <v>nie ubiegam sięLubelskieMichów_PL314</v>
      </c>
      <c r="O2348" s="29" t="s">
        <v>682</v>
      </c>
      <c r="P2348" s="31" t="str">
        <f t="shared" si="71"/>
        <v>Michów_PL314</v>
      </c>
      <c r="Q2348" s="32" t="s">
        <v>866</v>
      </c>
      <c r="R2348" s="32" t="s">
        <v>793</v>
      </c>
      <c r="S2348" s="29">
        <v>0</v>
      </c>
      <c r="T2348" s="29" t="s">
        <v>64</v>
      </c>
    </row>
    <row r="2349" spans="14:20" s="22" customFormat="1" ht="15" hidden="1" customHeight="1" x14ac:dyDescent="0.25">
      <c r="N2349" s="29" t="str">
        <f t="shared" si="72"/>
        <v>nie ubiegam sięLubelskieMiędzyrzec Podlaski_PL311</v>
      </c>
      <c r="O2349" s="29" t="s">
        <v>682</v>
      </c>
      <c r="P2349" s="31" t="str">
        <f t="shared" si="71"/>
        <v>Międzyrzec Podlaski_PL311</v>
      </c>
      <c r="Q2349" s="32" t="s">
        <v>864</v>
      </c>
      <c r="R2349" s="32" t="s">
        <v>690</v>
      </c>
      <c r="S2349" s="29">
        <v>0</v>
      </c>
      <c r="T2349" s="29" t="s">
        <v>64</v>
      </c>
    </row>
    <row r="2350" spans="14:20" s="22" customFormat="1" ht="15" hidden="1" customHeight="1" x14ac:dyDescent="0.25">
      <c r="N2350" s="29" t="str">
        <f t="shared" si="72"/>
        <v>nie ubiegam sięLubelskieMilanów_PL311</v>
      </c>
      <c r="O2350" s="29" t="s">
        <v>682</v>
      </c>
      <c r="P2350" s="31" t="str">
        <f t="shared" si="71"/>
        <v>Milanów_PL311</v>
      </c>
      <c r="Q2350" s="32" t="s">
        <v>864</v>
      </c>
      <c r="R2350" s="32" t="s">
        <v>702</v>
      </c>
      <c r="S2350" s="29">
        <v>0</v>
      </c>
      <c r="T2350" s="29" t="s">
        <v>64</v>
      </c>
    </row>
    <row r="2351" spans="14:20" s="22" customFormat="1" ht="15" hidden="1" customHeight="1" x14ac:dyDescent="0.25">
      <c r="N2351" s="29" t="str">
        <f t="shared" si="72"/>
        <v>nie ubiegam sięLubelskieMilejów_PL314</v>
      </c>
      <c r="O2351" s="29" t="s">
        <v>682</v>
      </c>
      <c r="P2351" s="31" t="str">
        <f t="shared" si="71"/>
        <v>Milejów_PL314</v>
      </c>
      <c r="Q2351" s="32" t="s">
        <v>866</v>
      </c>
      <c r="R2351" s="32" t="s">
        <v>814</v>
      </c>
      <c r="S2351" s="29">
        <v>0</v>
      </c>
      <c r="T2351" s="29" t="s">
        <v>64</v>
      </c>
    </row>
    <row r="2352" spans="14:20" s="22" customFormat="1" ht="15" hidden="1" customHeight="1" x14ac:dyDescent="0.25">
      <c r="N2352" s="29" t="str">
        <f t="shared" si="72"/>
        <v>nie ubiegam sięLubelskieMircze_PL312</v>
      </c>
      <c r="O2352" s="29" t="s">
        <v>682</v>
      </c>
      <c r="P2352" s="31" t="str">
        <f t="shared" si="71"/>
        <v>Mircze_PL312</v>
      </c>
      <c r="Q2352" s="32" t="s">
        <v>865</v>
      </c>
      <c r="R2352" s="32" t="s">
        <v>749</v>
      </c>
      <c r="S2352" s="29">
        <v>0</v>
      </c>
      <c r="T2352" s="29" t="s">
        <v>64</v>
      </c>
    </row>
    <row r="2353" spans="14:20" s="22" customFormat="1" ht="15" hidden="1" customHeight="1" x14ac:dyDescent="0.25">
      <c r="N2353" s="29" t="str">
        <f t="shared" si="72"/>
        <v>nie ubiegam sięLubelskieModliborzyce_PL315</v>
      </c>
      <c r="O2353" s="29" t="s">
        <v>682</v>
      </c>
      <c r="P2353" s="31" t="str">
        <f t="shared" si="71"/>
        <v>Modliborzyce_PL315</v>
      </c>
      <c r="Q2353" s="32" t="s">
        <v>867</v>
      </c>
      <c r="R2353" s="32" t="s">
        <v>825</v>
      </c>
      <c r="S2353" s="29">
        <v>0</v>
      </c>
      <c r="T2353" s="29" t="s">
        <v>64</v>
      </c>
    </row>
    <row r="2354" spans="14:20" s="22" customFormat="1" ht="15" hidden="1" customHeight="1" x14ac:dyDescent="0.25">
      <c r="N2354" s="29" t="str">
        <f t="shared" si="72"/>
        <v>nie ubiegam sięLubelskieNałęczów_PL315</v>
      </c>
      <c r="O2354" s="29" t="s">
        <v>682</v>
      </c>
      <c r="P2354" s="31" t="str">
        <f t="shared" si="71"/>
        <v>Nałęczów_PL315</v>
      </c>
      <c r="Q2354" s="32" t="s">
        <v>867</v>
      </c>
      <c r="R2354" s="32" t="s">
        <v>855</v>
      </c>
      <c r="S2354" s="29">
        <v>0</v>
      </c>
      <c r="T2354" s="29" t="s">
        <v>64</v>
      </c>
    </row>
    <row r="2355" spans="14:20" s="22" customFormat="1" ht="15" hidden="1" customHeight="1" x14ac:dyDescent="0.25">
      <c r="N2355" s="29" t="str">
        <f t="shared" si="72"/>
        <v>nie ubiegam sięLubelskieNiedrzwica Duża_PL314</v>
      </c>
      <c r="O2355" s="29" t="s">
        <v>682</v>
      </c>
      <c r="P2355" s="31" t="str">
        <f t="shared" ref="P2355:P2418" si="73">R2355&amp;Q2355</f>
        <v>Niedrzwica Duża_PL314</v>
      </c>
      <c r="Q2355" s="32" t="s">
        <v>866</v>
      </c>
      <c r="R2355" s="32" t="s">
        <v>806</v>
      </c>
      <c r="S2355" s="29">
        <v>0</v>
      </c>
      <c r="T2355" s="29" t="s">
        <v>64</v>
      </c>
    </row>
    <row r="2356" spans="14:20" s="22" customFormat="1" ht="15" hidden="1" customHeight="1" x14ac:dyDescent="0.25">
      <c r="N2356" s="29" t="str">
        <f t="shared" ref="N2356:N2419" si="74">T2356&amp;O2356&amp;P2356</f>
        <v>nie ubiegam sięLubelskieNiedźwiada_PL314</v>
      </c>
      <c r="O2356" s="29" t="s">
        <v>682</v>
      </c>
      <c r="P2356" s="31" t="str">
        <f t="shared" si="73"/>
        <v>Niedźwiada_PL314</v>
      </c>
      <c r="Q2356" s="32" t="s">
        <v>866</v>
      </c>
      <c r="R2356" s="32" t="s">
        <v>794</v>
      </c>
      <c r="S2356" s="29">
        <v>0</v>
      </c>
      <c r="T2356" s="29" t="s">
        <v>64</v>
      </c>
    </row>
    <row r="2357" spans="14:20" s="22" customFormat="1" ht="15" hidden="1" customHeight="1" x14ac:dyDescent="0.25">
      <c r="N2357" s="29" t="str">
        <f t="shared" si="74"/>
        <v>nie ubiegam sięLubelskieNielisz_PL312</v>
      </c>
      <c r="O2357" s="29" t="s">
        <v>682</v>
      </c>
      <c r="P2357" s="31" t="str">
        <f t="shared" si="73"/>
        <v>Nielisz_PL312</v>
      </c>
      <c r="Q2357" s="32" t="s">
        <v>865</v>
      </c>
      <c r="R2357" s="32" t="s">
        <v>779</v>
      </c>
      <c r="S2357" s="29">
        <v>0</v>
      </c>
      <c r="T2357" s="29" t="s">
        <v>64</v>
      </c>
    </row>
    <row r="2358" spans="14:20" s="22" customFormat="1" ht="15" hidden="1" customHeight="1" x14ac:dyDescent="0.25">
      <c r="N2358" s="29" t="str">
        <f t="shared" si="74"/>
        <v>nie ubiegam sięLubelskieNiemce_PL314</v>
      </c>
      <c r="O2358" s="29" t="s">
        <v>682</v>
      </c>
      <c r="P2358" s="31" t="str">
        <f t="shared" si="73"/>
        <v>Niemce_PL314</v>
      </c>
      <c r="Q2358" s="32" t="s">
        <v>866</v>
      </c>
      <c r="R2358" s="32" t="s">
        <v>807</v>
      </c>
      <c r="S2358" s="29">
        <v>0</v>
      </c>
      <c r="T2358" s="29" t="s">
        <v>64</v>
      </c>
    </row>
    <row r="2359" spans="14:20" s="22" customFormat="1" ht="15" hidden="1" customHeight="1" x14ac:dyDescent="0.25">
      <c r="N2359" s="29" t="str">
        <f t="shared" si="74"/>
        <v>nie ubiegam sięLubelskieNowodwór_PL315</v>
      </c>
      <c r="O2359" s="29" t="s">
        <v>682</v>
      </c>
      <c r="P2359" s="31" t="str">
        <f t="shared" si="73"/>
        <v>Nowodwór_PL315</v>
      </c>
      <c r="Q2359" s="32" t="s">
        <v>867</v>
      </c>
      <c r="R2359" s="32" t="s">
        <v>860</v>
      </c>
      <c r="S2359" s="29">
        <v>0</v>
      </c>
      <c r="T2359" s="29" t="s">
        <v>64</v>
      </c>
    </row>
    <row r="2360" spans="14:20" s="22" customFormat="1" ht="15" hidden="1" customHeight="1" x14ac:dyDescent="0.25">
      <c r="N2360" s="29" t="str">
        <f t="shared" si="74"/>
        <v>nie ubiegam sięLubelskieObsza_PL312</v>
      </c>
      <c r="O2360" s="29" t="s">
        <v>682</v>
      </c>
      <c r="P2360" s="31" t="str">
        <f t="shared" si="73"/>
        <v>Obsza_PL312</v>
      </c>
      <c r="Q2360" s="32" t="s">
        <v>865</v>
      </c>
      <c r="R2360" s="32" t="s">
        <v>728</v>
      </c>
      <c r="S2360" s="29">
        <v>0</v>
      </c>
      <c r="T2360" s="29" t="s">
        <v>64</v>
      </c>
    </row>
    <row r="2361" spans="14:20" s="22" customFormat="1" ht="15" hidden="1" customHeight="1" x14ac:dyDescent="0.25">
      <c r="N2361" s="29" t="str">
        <f t="shared" si="74"/>
        <v>nie ubiegam sięLubelskieOpole Lubelskie_PL315</v>
      </c>
      <c r="O2361" s="29" t="s">
        <v>682</v>
      </c>
      <c r="P2361" s="31" t="str">
        <f t="shared" si="73"/>
        <v>Opole Lubelskie_PL315</v>
      </c>
      <c r="Q2361" s="32" t="s">
        <v>867</v>
      </c>
      <c r="R2361" s="32" t="s">
        <v>847</v>
      </c>
      <c r="S2361" s="29">
        <v>0</v>
      </c>
      <c r="T2361" s="29" t="s">
        <v>64</v>
      </c>
    </row>
    <row r="2362" spans="14:20" s="22" customFormat="1" ht="15" hidden="1" customHeight="1" x14ac:dyDescent="0.25">
      <c r="N2362" s="29" t="str">
        <f t="shared" si="74"/>
        <v>nie ubiegam sięLubelskieOstrów Lubelski_PL314</v>
      </c>
      <c r="O2362" s="29" t="s">
        <v>682</v>
      </c>
      <c r="P2362" s="31" t="str">
        <f t="shared" si="73"/>
        <v>Ostrów Lubelski_PL314</v>
      </c>
      <c r="Q2362" s="32" t="s">
        <v>866</v>
      </c>
      <c r="R2362" s="32" t="s">
        <v>795</v>
      </c>
      <c r="S2362" s="29">
        <v>0</v>
      </c>
      <c r="T2362" s="29" t="s">
        <v>64</v>
      </c>
    </row>
    <row r="2363" spans="14:20" s="22" customFormat="1" ht="15" hidden="1" customHeight="1" x14ac:dyDescent="0.25">
      <c r="N2363" s="29" t="str">
        <f t="shared" si="74"/>
        <v>nie ubiegam sięLubelskieOstrówek_PL314</v>
      </c>
      <c r="O2363" s="29" t="s">
        <v>682</v>
      </c>
      <c r="P2363" s="31" t="str">
        <f t="shared" si="73"/>
        <v>Ostrówek_PL314</v>
      </c>
      <c r="Q2363" s="32" t="s">
        <v>866</v>
      </c>
      <c r="R2363" s="32" t="s">
        <v>171</v>
      </c>
      <c r="S2363" s="29">
        <v>0</v>
      </c>
      <c r="T2363" s="29" t="s">
        <v>64</v>
      </c>
    </row>
    <row r="2364" spans="14:20" s="22" customFormat="1" ht="15" hidden="1" customHeight="1" x14ac:dyDescent="0.25">
      <c r="N2364" s="29" t="str">
        <f t="shared" si="74"/>
        <v>nie ubiegam sięLubelskieParczew_PL311</v>
      </c>
      <c r="O2364" s="29" t="s">
        <v>682</v>
      </c>
      <c r="P2364" s="31" t="str">
        <f t="shared" si="73"/>
        <v>Parczew_PL311</v>
      </c>
      <c r="Q2364" s="32" t="s">
        <v>864</v>
      </c>
      <c r="R2364" s="32" t="s">
        <v>703</v>
      </c>
      <c r="S2364" s="29">
        <v>0</v>
      </c>
      <c r="T2364" s="29" t="s">
        <v>64</v>
      </c>
    </row>
    <row r="2365" spans="14:20" s="22" customFormat="1" ht="15" hidden="1" customHeight="1" x14ac:dyDescent="0.25">
      <c r="N2365" s="29" t="str">
        <f t="shared" si="74"/>
        <v>nie ubiegam sięLubelskiePiaski_PL314</v>
      </c>
      <c r="O2365" s="29" t="s">
        <v>682</v>
      </c>
      <c r="P2365" s="31" t="str">
        <f t="shared" si="73"/>
        <v>Piaski_PL314</v>
      </c>
      <c r="Q2365" s="32" t="s">
        <v>866</v>
      </c>
      <c r="R2365" s="32" t="s">
        <v>818</v>
      </c>
      <c r="S2365" s="29">
        <v>0</v>
      </c>
      <c r="T2365" s="29" t="s">
        <v>64</v>
      </c>
    </row>
    <row r="2366" spans="14:20" s="22" customFormat="1" ht="15" hidden="1" customHeight="1" x14ac:dyDescent="0.25">
      <c r="N2366" s="29" t="str">
        <f t="shared" si="74"/>
        <v>nie ubiegam sięLubelskiePiszczac_PL311</v>
      </c>
      <c r="O2366" s="29" t="s">
        <v>682</v>
      </c>
      <c r="P2366" s="31" t="str">
        <f t="shared" si="73"/>
        <v>Piszczac_PL311</v>
      </c>
      <c r="Q2366" s="32" t="s">
        <v>864</v>
      </c>
      <c r="R2366" s="32" t="s">
        <v>691</v>
      </c>
      <c r="S2366" s="29">
        <v>0</v>
      </c>
      <c r="T2366" s="29" t="s">
        <v>64</v>
      </c>
    </row>
    <row r="2367" spans="14:20" s="22" customFormat="1" ht="15" hidden="1" customHeight="1" x14ac:dyDescent="0.25">
      <c r="N2367" s="29" t="str">
        <f t="shared" si="74"/>
        <v>nie ubiegam sięLubelskiePodedwórze_PL311</v>
      </c>
      <c r="O2367" s="29" t="s">
        <v>682</v>
      </c>
      <c r="P2367" s="31" t="str">
        <f t="shared" si="73"/>
        <v>Podedwórze_PL311</v>
      </c>
      <c r="Q2367" s="32" t="s">
        <v>864</v>
      </c>
      <c r="R2367" s="32" t="s">
        <v>704</v>
      </c>
      <c r="S2367" s="29">
        <v>0</v>
      </c>
      <c r="T2367" s="29" t="s">
        <v>64</v>
      </c>
    </row>
    <row r="2368" spans="14:20" s="22" customFormat="1" ht="15" hidden="1" customHeight="1" x14ac:dyDescent="0.25">
      <c r="N2368" s="29" t="str">
        <f t="shared" si="74"/>
        <v>nie ubiegam sięLubelskiePoniatowa_PL315</v>
      </c>
      <c r="O2368" s="29" t="s">
        <v>682</v>
      </c>
      <c r="P2368" s="31" t="str">
        <f t="shared" si="73"/>
        <v>Poniatowa_PL315</v>
      </c>
      <c r="Q2368" s="32" t="s">
        <v>867</v>
      </c>
      <c r="R2368" s="32" t="s">
        <v>848</v>
      </c>
      <c r="S2368" s="29">
        <v>0</v>
      </c>
      <c r="T2368" s="29" t="s">
        <v>64</v>
      </c>
    </row>
    <row r="2369" spans="14:20" s="22" customFormat="1" ht="15" hidden="1" customHeight="1" x14ac:dyDescent="0.25">
      <c r="N2369" s="29" t="str">
        <f t="shared" si="74"/>
        <v>nie ubiegam sięLubelskiePotok Górny_PL312</v>
      </c>
      <c r="O2369" s="29" t="s">
        <v>682</v>
      </c>
      <c r="P2369" s="31" t="str">
        <f t="shared" si="73"/>
        <v>Potok Górny_PL312</v>
      </c>
      <c r="Q2369" s="32" t="s">
        <v>865</v>
      </c>
      <c r="R2369" s="32" t="s">
        <v>729</v>
      </c>
      <c r="S2369" s="29">
        <v>0</v>
      </c>
      <c r="T2369" s="29" t="s">
        <v>64</v>
      </c>
    </row>
    <row r="2370" spans="14:20" s="22" customFormat="1" ht="15" hidden="1" customHeight="1" x14ac:dyDescent="0.25">
      <c r="N2370" s="29" t="str">
        <f t="shared" si="74"/>
        <v>nie ubiegam sięLubelskiePotok Wielki_PL315</v>
      </c>
      <c r="O2370" s="29" t="s">
        <v>682</v>
      </c>
      <c r="P2370" s="31" t="str">
        <f t="shared" si="73"/>
        <v>Potok Wielki_PL315</v>
      </c>
      <c r="Q2370" s="32" t="s">
        <v>867</v>
      </c>
      <c r="R2370" s="32" t="s">
        <v>826</v>
      </c>
      <c r="S2370" s="29">
        <v>0</v>
      </c>
      <c r="T2370" s="29" t="s">
        <v>64</v>
      </c>
    </row>
    <row r="2371" spans="14:20" s="22" customFormat="1" ht="15" hidden="1" customHeight="1" x14ac:dyDescent="0.25">
      <c r="N2371" s="29" t="str">
        <f t="shared" si="74"/>
        <v>nie ubiegam sięLubelskiePuchaczów_PL314</v>
      </c>
      <c r="O2371" s="29" t="s">
        <v>682</v>
      </c>
      <c r="P2371" s="31" t="str">
        <f t="shared" si="73"/>
        <v>Puchaczów_PL314</v>
      </c>
      <c r="Q2371" s="32" t="s">
        <v>866</v>
      </c>
      <c r="R2371" s="32" t="s">
        <v>815</v>
      </c>
      <c r="S2371" s="29">
        <v>0</v>
      </c>
      <c r="T2371" s="29" t="s">
        <v>64</v>
      </c>
    </row>
    <row r="2372" spans="14:20" s="22" customFormat="1" ht="15" hidden="1" customHeight="1" x14ac:dyDescent="0.25">
      <c r="N2372" s="29" t="str">
        <f t="shared" si="74"/>
        <v>nie ubiegam sięLubelskiePuławy_PL315</v>
      </c>
      <c r="O2372" s="29" t="s">
        <v>682</v>
      </c>
      <c r="P2372" s="31" t="str">
        <f t="shared" si="73"/>
        <v>Puławy_PL315</v>
      </c>
      <c r="Q2372" s="32" t="s">
        <v>867</v>
      </c>
      <c r="R2372" s="32" t="s">
        <v>856</v>
      </c>
      <c r="S2372" s="29">
        <v>0</v>
      </c>
      <c r="T2372" s="29" t="s">
        <v>64</v>
      </c>
    </row>
    <row r="2373" spans="14:20" s="22" customFormat="1" ht="15" hidden="1" customHeight="1" x14ac:dyDescent="0.25">
      <c r="N2373" s="29" t="str">
        <f t="shared" si="74"/>
        <v>nie ubiegam sięLubelskieRachanie_PL312</v>
      </c>
      <c r="O2373" s="29" t="s">
        <v>682</v>
      </c>
      <c r="P2373" s="31" t="str">
        <f t="shared" si="73"/>
        <v>Rachanie_PL312</v>
      </c>
      <c r="Q2373" s="32" t="s">
        <v>865</v>
      </c>
      <c r="R2373" s="32" t="s">
        <v>766</v>
      </c>
      <c r="S2373" s="29">
        <v>0</v>
      </c>
      <c r="T2373" s="29" t="s">
        <v>64</v>
      </c>
    </row>
    <row r="2374" spans="14:20" s="22" customFormat="1" ht="15" hidden="1" customHeight="1" x14ac:dyDescent="0.25">
      <c r="N2374" s="29" t="str">
        <f t="shared" si="74"/>
        <v>nie ubiegam sięLubelskieRadecznica_PL312</v>
      </c>
      <c r="O2374" s="29" t="s">
        <v>682</v>
      </c>
      <c r="P2374" s="31" t="str">
        <f t="shared" si="73"/>
        <v>Radecznica_PL312</v>
      </c>
      <c r="Q2374" s="32" t="s">
        <v>865</v>
      </c>
      <c r="R2374" s="32" t="s">
        <v>780</v>
      </c>
      <c r="S2374" s="29">
        <v>0</v>
      </c>
      <c r="T2374" s="29" t="s">
        <v>64</v>
      </c>
    </row>
    <row r="2375" spans="14:20" s="22" customFormat="1" ht="15" hidden="1" customHeight="1" x14ac:dyDescent="0.25">
      <c r="N2375" s="29" t="str">
        <f t="shared" si="74"/>
        <v>nie ubiegam sięLubelskieRadzyń Podlaski_PL311</v>
      </c>
      <c r="O2375" s="29" t="s">
        <v>682</v>
      </c>
      <c r="P2375" s="31" t="str">
        <f t="shared" si="73"/>
        <v>Radzyń Podlaski_PL311</v>
      </c>
      <c r="Q2375" s="32" t="s">
        <v>864</v>
      </c>
      <c r="R2375" s="32" t="s">
        <v>711</v>
      </c>
      <c r="S2375" s="29">
        <v>0</v>
      </c>
      <c r="T2375" s="29" t="s">
        <v>64</v>
      </c>
    </row>
    <row r="2376" spans="14:20" s="22" customFormat="1" ht="15" hidden="1" customHeight="1" x14ac:dyDescent="0.25">
      <c r="N2376" s="29" t="str">
        <f t="shared" si="74"/>
        <v>nie ubiegam sięLubelskieRejowiec Fabryczny_PL312</v>
      </c>
      <c r="O2376" s="29" t="s">
        <v>682</v>
      </c>
      <c r="P2376" s="31" t="str">
        <f t="shared" si="73"/>
        <v>Rejowiec Fabryczny_PL312</v>
      </c>
      <c r="Q2376" s="32" t="s">
        <v>865</v>
      </c>
      <c r="R2376" s="32" t="s">
        <v>733</v>
      </c>
      <c r="S2376" s="29">
        <v>0</v>
      </c>
      <c r="T2376" s="29" t="s">
        <v>64</v>
      </c>
    </row>
    <row r="2377" spans="14:20" s="22" customFormat="1" ht="15" hidden="1" customHeight="1" x14ac:dyDescent="0.25">
      <c r="N2377" s="29" t="str">
        <f t="shared" si="74"/>
        <v>nie ubiegam sięLubelskieRejowiec Fabryczny_PL312</v>
      </c>
      <c r="O2377" s="29" t="s">
        <v>682</v>
      </c>
      <c r="P2377" s="31" t="str">
        <f t="shared" si="73"/>
        <v>Rejowiec Fabryczny_PL312</v>
      </c>
      <c r="Q2377" s="32" t="s">
        <v>865</v>
      </c>
      <c r="R2377" s="32" t="s">
        <v>733</v>
      </c>
      <c r="S2377" s="29">
        <v>0</v>
      </c>
      <c r="T2377" s="29" t="s">
        <v>64</v>
      </c>
    </row>
    <row r="2378" spans="14:20" s="22" customFormat="1" ht="15" hidden="1" customHeight="1" x14ac:dyDescent="0.25">
      <c r="N2378" s="29" t="str">
        <f t="shared" si="74"/>
        <v>nie ubiegam sięLubelskieRejowiec_PL312</v>
      </c>
      <c r="O2378" s="29" t="s">
        <v>682</v>
      </c>
      <c r="P2378" s="31" t="str">
        <f t="shared" si="73"/>
        <v>Rejowiec_PL312</v>
      </c>
      <c r="Q2378" s="32" t="s">
        <v>865</v>
      </c>
      <c r="R2378" s="32" t="s">
        <v>745</v>
      </c>
      <c r="S2378" s="29">
        <v>0</v>
      </c>
      <c r="T2378" s="29" t="s">
        <v>64</v>
      </c>
    </row>
    <row r="2379" spans="14:20" s="22" customFormat="1" ht="15" hidden="1" customHeight="1" x14ac:dyDescent="0.25">
      <c r="N2379" s="29" t="str">
        <f t="shared" si="74"/>
        <v>nie ubiegam sięLubelskieRokitno_PL311</v>
      </c>
      <c r="O2379" s="29" t="s">
        <v>682</v>
      </c>
      <c r="P2379" s="31" t="str">
        <f t="shared" si="73"/>
        <v>Rokitno_PL311</v>
      </c>
      <c r="Q2379" s="32" t="s">
        <v>864</v>
      </c>
      <c r="R2379" s="32" t="s">
        <v>692</v>
      </c>
      <c r="S2379" s="29">
        <v>0</v>
      </c>
      <c r="T2379" s="29" t="s">
        <v>64</v>
      </c>
    </row>
    <row r="2380" spans="14:20" s="22" customFormat="1" ht="15" hidden="1" customHeight="1" x14ac:dyDescent="0.25">
      <c r="N2380" s="29" t="str">
        <f t="shared" si="74"/>
        <v>nie ubiegam sięLubelskieRossosz_PL311</v>
      </c>
      <c r="O2380" s="29" t="s">
        <v>682</v>
      </c>
      <c r="P2380" s="31" t="str">
        <f t="shared" si="73"/>
        <v>Rossosz_PL311</v>
      </c>
      <c r="Q2380" s="32" t="s">
        <v>864</v>
      </c>
      <c r="R2380" s="32" t="s">
        <v>693</v>
      </c>
      <c r="S2380" s="29">
        <v>0</v>
      </c>
      <c r="T2380" s="29" t="s">
        <v>64</v>
      </c>
    </row>
    <row r="2381" spans="14:20" s="22" customFormat="1" ht="15" hidden="1" customHeight="1" x14ac:dyDescent="0.25">
      <c r="N2381" s="29" t="str">
        <f t="shared" si="74"/>
        <v>nie ubiegam sięLubelskieRuda-Huta_PL312</v>
      </c>
      <c r="O2381" s="29" t="s">
        <v>682</v>
      </c>
      <c r="P2381" s="31" t="str">
        <f t="shared" si="73"/>
        <v>Ruda-Huta_PL312</v>
      </c>
      <c r="Q2381" s="32" t="s">
        <v>865</v>
      </c>
      <c r="R2381" s="32" t="s">
        <v>740</v>
      </c>
      <c r="S2381" s="29">
        <v>0</v>
      </c>
      <c r="T2381" s="29" t="s">
        <v>64</v>
      </c>
    </row>
    <row r="2382" spans="14:20" s="22" customFormat="1" ht="15" hidden="1" customHeight="1" x14ac:dyDescent="0.25">
      <c r="N2382" s="29" t="str">
        <f t="shared" si="74"/>
        <v>nie ubiegam sięLubelskieRudnik_PL312</v>
      </c>
      <c r="O2382" s="29" t="s">
        <v>682</v>
      </c>
      <c r="P2382" s="31" t="str">
        <f t="shared" si="73"/>
        <v>Rudnik_PL312</v>
      </c>
      <c r="Q2382" s="32" t="s">
        <v>865</v>
      </c>
      <c r="R2382" s="32" t="s">
        <v>659</v>
      </c>
      <c r="S2382" s="29">
        <v>0</v>
      </c>
      <c r="T2382" s="29" t="s">
        <v>64</v>
      </c>
    </row>
    <row r="2383" spans="14:20" s="22" customFormat="1" ht="15" hidden="1" customHeight="1" x14ac:dyDescent="0.25">
      <c r="N2383" s="29" t="str">
        <f t="shared" si="74"/>
        <v>nie ubiegam sięLubelskieRybczewice_PL314</v>
      </c>
      <c r="O2383" s="29" t="s">
        <v>682</v>
      </c>
      <c r="P2383" s="31" t="str">
        <f t="shared" si="73"/>
        <v>Rybczewice_PL314</v>
      </c>
      <c r="Q2383" s="32" t="s">
        <v>866</v>
      </c>
      <c r="R2383" s="32" t="s">
        <v>819</v>
      </c>
      <c r="S2383" s="29">
        <v>0</v>
      </c>
      <c r="T2383" s="29" t="s">
        <v>64</v>
      </c>
    </row>
    <row r="2384" spans="14:20" s="22" customFormat="1" ht="15" hidden="1" customHeight="1" x14ac:dyDescent="0.25">
      <c r="N2384" s="29" t="str">
        <f t="shared" si="74"/>
        <v>nie ubiegam sięLubelskieRyki_PL315</v>
      </c>
      <c r="O2384" s="29" t="s">
        <v>682</v>
      </c>
      <c r="P2384" s="31" t="str">
        <f t="shared" si="73"/>
        <v>Ryki_PL315</v>
      </c>
      <c r="Q2384" s="32" t="s">
        <v>867</v>
      </c>
      <c r="R2384" s="32" t="s">
        <v>861</v>
      </c>
      <c r="S2384" s="29">
        <v>0</v>
      </c>
      <c r="T2384" s="29" t="s">
        <v>64</v>
      </c>
    </row>
    <row r="2385" spans="14:20" s="22" customFormat="1" ht="15" hidden="1" customHeight="1" x14ac:dyDescent="0.25">
      <c r="N2385" s="29" t="str">
        <f t="shared" si="74"/>
        <v>nie ubiegam sięLubelskieSawin_PL312</v>
      </c>
      <c r="O2385" s="29" t="s">
        <v>682</v>
      </c>
      <c r="P2385" s="31" t="str">
        <f t="shared" si="73"/>
        <v>Sawin_PL312</v>
      </c>
      <c r="Q2385" s="32" t="s">
        <v>865</v>
      </c>
      <c r="R2385" s="32" t="s">
        <v>741</v>
      </c>
      <c r="S2385" s="29">
        <v>0</v>
      </c>
      <c r="T2385" s="29" t="s">
        <v>64</v>
      </c>
    </row>
    <row r="2386" spans="14:20" s="22" customFormat="1" ht="15" hidden="1" customHeight="1" x14ac:dyDescent="0.25">
      <c r="N2386" s="29" t="str">
        <f t="shared" si="74"/>
        <v>nie ubiegam sięLubelskieSerniki_PL314</v>
      </c>
      <c r="O2386" s="29" t="s">
        <v>682</v>
      </c>
      <c r="P2386" s="31" t="str">
        <f t="shared" si="73"/>
        <v>Serniki_PL314</v>
      </c>
      <c r="Q2386" s="32" t="s">
        <v>866</v>
      </c>
      <c r="R2386" s="32" t="s">
        <v>796</v>
      </c>
      <c r="S2386" s="29">
        <v>0</v>
      </c>
      <c r="T2386" s="29" t="s">
        <v>64</v>
      </c>
    </row>
    <row r="2387" spans="14:20" s="22" customFormat="1" ht="15" hidden="1" customHeight="1" x14ac:dyDescent="0.25">
      <c r="N2387" s="29" t="str">
        <f t="shared" si="74"/>
        <v>nie ubiegam sięLubelskieSerokomla_PL315</v>
      </c>
      <c r="O2387" s="29" t="s">
        <v>682</v>
      </c>
      <c r="P2387" s="31" t="str">
        <f t="shared" si="73"/>
        <v>Serokomla_PL315</v>
      </c>
      <c r="Q2387" s="32" t="s">
        <v>867</v>
      </c>
      <c r="R2387" s="32" t="s">
        <v>838</v>
      </c>
      <c r="S2387" s="29">
        <v>0</v>
      </c>
      <c r="T2387" s="29" t="s">
        <v>64</v>
      </c>
    </row>
    <row r="2388" spans="14:20" s="22" customFormat="1" ht="15" hidden="1" customHeight="1" x14ac:dyDescent="0.25">
      <c r="N2388" s="29" t="str">
        <f t="shared" si="74"/>
        <v>nie ubiegam sięLubelskieSiedliszcze_PL312</v>
      </c>
      <c r="O2388" s="29" t="s">
        <v>682</v>
      </c>
      <c r="P2388" s="31" t="str">
        <f t="shared" si="73"/>
        <v>Siedliszcze_PL312</v>
      </c>
      <c r="Q2388" s="32" t="s">
        <v>865</v>
      </c>
      <c r="R2388" s="32" t="s">
        <v>742</v>
      </c>
      <c r="S2388" s="29">
        <v>0</v>
      </c>
      <c r="T2388" s="29" t="s">
        <v>64</v>
      </c>
    </row>
    <row r="2389" spans="14:20" s="22" customFormat="1" ht="15" hidden="1" customHeight="1" x14ac:dyDescent="0.25">
      <c r="N2389" s="29" t="str">
        <f t="shared" si="74"/>
        <v>nie ubiegam sięLubelskieSiemień_PL311</v>
      </c>
      <c r="O2389" s="29" t="s">
        <v>682</v>
      </c>
      <c r="P2389" s="31" t="str">
        <f t="shared" si="73"/>
        <v>Siemień_PL311</v>
      </c>
      <c r="Q2389" s="32" t="s">
        <v>864</v>
      </c>
      <c r="R2389" s="32" t="s">
        <v>705</v>
      </c>
      <c r="S2389" s="29">
        <v>0</v>
      </c>
      <c r="T2389" s="29" t="s">
        <v>64</v>
      </c>
    </row>
    <row r="2390" spans="14:20" s="22" customFormat="1" ht="15" hidden="1" customHeight="1" x14ac:dyDescent="0.25">
      <c r="N2390" s="29" t="str">
        <f t="shared" si="74"/>
        <v>nie ubiegam sięLubelskieSiennica Różana_PL312</v>
      </c>
      <c r="O2390" s="29" t="s">
        <v>682</v>
      </c>
      <c r="P2390" s="31" t="str">
        <f t="shared" si="73"/>
        <v>Siennica Różana_PL312</v>
      </c>
      <c r="Q2390" s="32" t="s">
        <v>865</v>
      </c>
      <c r="R2390" s="32" t="s">
        <v>759</v>
      </c>
      <c r="S2390" s="29">
        <v>0</v>
      </c>
      <c r="T2390" s="29" t="s">
        <v>64</v>
      </c>
    </row>
    <row r="2391" spans="14:20" s="22" customFormat="1" ht="15" hidden="1" customHeight="1" x14ac:dyDescent="0.25">
      <c r="N2391" s="29" t="str">
        <f t="shared" si="74"/>
        <v>nie ubiegam sięLubelskieSitno_PL312</v>
      </c>
      <c r="O2391" s="29" t="s">
        <v>682</v>
      </c>
      <c r="P2391" s="31" t="str">
        <f t="shared" si="73"/>
        <v>Sitno_PL312</v>
      </c>
      <c r="Q2391" s="32" t="s">
        <v>865</v>
      </c>
      <c r="R2391" s="32" t="s">
        <v>781</v>
      </c>
      <c r="S2391" s="29">
        <v>0</v>
      </c>
      <c r="T2391" s="29" t="s">
        <v>64</v>
      </c>
    </row>
    <row r="2392" spans="14:20" s="22" customFormat="1" ht="15" hidden="1" customHeight="1" x14ac:dyDescent="0.25">
      <c r="N2392" s="29" t="str">
        <f t="shared" si="74"/>
        <v>nie ubiegam sięLubelskieSkierbieszów_PL312</v>
      </c>
      <c r="O2392" s="29" t="s">
        <v>682</v>
      </c>
      <c r="P2392" s="31" t="str">
        <f t="shared" si="73"/>
        <v>Skierbieszów_PL312</v>
      </c>
      <c r="Q2392" s="32" t="s">
        <v>865</v>
      </c>
      <c r="R2392" s="32" t="s">
        <v>782</v>
      </c>
      <c r="S2392" s="29">
        <v>0</v>
      </c>
      <c r="T2392" s="29" t="s">
        <v>64</v>
      </c>
    </row>
    <row r="2393" spans="14:20" s="22" customFormat="1" ht="15" hidden="1" customHeight="1" x14ac:dyDescent="0.25">
      <c r="N2393" s="29" t="str">
        <f t="shared" si="74"/>
        <v>nie ubiegam sięLubelskieSławatycze_PL311</v>
      </c>
      <c r="O2393" s="29" t="s">
        <v>682</v>
      </c>
      <c r="P2393" s="31" t="str">
        <f t="shared" si="73"/>
        <v>Sławatycze_PL311</v>
      </c>
      <c r="Q2393" s="32" t="s">
        <v>864</v>
      </c>
      <c r="R2393" s="32" t="s">
        <v>694</v>
      </c>
      <c r="S2393" s="29">
        <v>0</v>
      </c>
      <c r="T2393" s="29" t="s">
        <v>64</v>
      </c>
    </row>
    <row r="2394" spans="14:20" s="22" customFormat="1" ht="15" hidden="1" customHeight="1" x14ac:dyDescent="0.25">
      <c r="N2394" s="29" t="str">
        <f t="shared" si="74"/>
        <v>nie ubiegam sięLubelskieSosnowica_PL311</v>
      </c>
      <c r="O2394" s="29" t="s">
        <v>682</v>
      </c>
      <c r="P2394" s="31" t="str">
        <f t="shared" si="73"/>
        <v>Sosnowica_PL311</v>
      </c>
      <c r="Q2394" s="32" t="s">
        <v>864</v>
      </c>
      <c r="R2394" s="32" t="s">
        <v>706</v>
      </c>
      <c r="S2394" s="29">
        <v>0</v>
      </c>
      <c r="T2394" s="29" t="s">
        <v>64</v>
      </c>
    </row>
    <row r="2395" spans="14:20" s="22" customFormat="1" ht="15" hidden="1" customHeight="1" x14ac:dyDescent="0.25">
      <c r="N2395" s="29" t="str">
        <f t="shared" si="74"/>
        <v>nie ubiegam sięLubelskieSosnówka_PL311</v>
      </c>
      <c r="O2395" s="29" t="s">
        <v>682</v>
      </c>
      <c r="P2395" s="31" t="str">
        <f t="shared" si="73"/>
        <v>Sosnówka_PL311</v>
      </c>
      <c r="Q2395" s="32" t="s">
        <v>864</v>
      </c>
      <c r="R2395" s="32" t="s">
        <v>695</v>
      </c>
      <c r="S2395" s="29">
        <v>0</v>
      </c>
      <c r="T2395" s="29" t="s">
        <v>64</v>
      </c>
    </row>
    <row r="2396" spans="14:20" s="22" customFormat="1" ht="15" hidden="1" customHeight="1" x14ac:dyDescent="0.25">
      <c r="N2396" s="29" t="str">
        <f t="shared" si="74"/>
        <v>nie ubiegam sięLubelskieSpiczyn_PL314</v>
      </c>
      <c r="O2396" s="29" t="s">
        <v>682</v>
      </c>
      <c r="P2396" s="31" t="str">
        <f t="shared" si="73"/>
        <v>Spiczyn_PL314</v>
      </c>
      <c r="Q2396" s="32" t="s">
        <v>866</v>
      </c>
      <c r="R2396" s="32" t="s">
        <v>816</v>
      </c>
      <c r="S2396" s="29">
        <v>0</v>
      </c>
      <c r="T2396" s="29" t="s">
        <v>64</v>
      </c>
    </row>
    <row r="2397" spans="14:20" s="22" customFormat="1" ht="15" hidden="1" customHeight="1" x14ac:dyDescent="0.25">
      <c r="N2397" s="29" t="str">
        <f t="shared" si="74"/>
        <v>nie ubiegam sięLubelskieStanin_PL315</v>
      </c>
      <c r="O2397" s="29" t="s">
        <v>682</v>
      </c>
      <c r="P2397" s="31" t="str">
        <f t="shared" si="73"/>
        <v>Stanin_PL315</v>
      </c>
      <c r="Q2397" s="32" t="s">
        <v>867</v>
      </c>
      <c r="R2397" s="32" t="s">
        <v>839</v>
      </c>
      <c r="S2397" s="29">
        <v>0</v>
      </c>
      <c r="T2397" s="29" t="s">
        <v>64</v>
      </c>
    </row>
    <row r="2398" spans="14:20" s="22" customFormat="1" ht="15" hidden="1" customHeight="1" x14ac:dyDescent="0.25">
      <c r="N2398" s="29" t="str">
        <f t="shared" si="74"/>
        <v>nie ubiegam sięLubelskieStary Brus_PL311</v>
      </c>
      <c r="O2398" s="29" t="s">
        <v>682</v>
      </c>
      <c r="P2398" s="31" t="str">
        <f t="shared" si="73"/>
        <v>Stary Brus_PL311</v>
      </c>
      <c r="Q2398" s="32" t="s">
        <v>864</v>
      </c>
      <c r="R2398" s="32" t="s">
        <v>716</v>
      </c>
      <c r="S2398" s="29">
        <v>0</v>
      </c>
      <c r="T2398" s="29" t="s">
        <v>64</v>
      </c>
    </row>
    <row r="2399" spans="14:20" s="22" customFormat="1" ht="15" hidden="1" customHeight="1" x14ac:dyDescent="0.25">
      <c r="N2399" s="29" t="str">
        <f t="shared" si="74"/>
        <v>nie ubiegam sięLubelskieStary Zamość_PL312</v>
      </c>
      <c r="O2399" s="29" t="s">
        <v>682</v>
      </c>
      <c r="P2399" s="31" t="str">
        <f t="shared" si="73"/>
        <v>Stary Zamość_PL312</v>
      </c>
      <c r="Q2399" s="32" t="s">
        <v>865</v>
      </c>
      <c r="R2399" s="32" t="s">
        <v>783</v>
      </c>
      <c r="S2399" s="29">
        <v>0</v>
      </c>
      <c r="T2399" s="29" t="s">
        <v>64</v>
      </c>
    </row>
    <row r="2400" spans="14:20" s="22" customFormat="1" ht="15" hidden="1" customHeight="1" x14ac:dyDescent="0.25">
      <c r="N2400" s="29" t="str">
        <f t="shared" si="74"/>
        <v>nie ubiegam sięLubelskieStężyca_PL315</v>
      </c>
      <c r="O2400" s="29" t="s">
        <v>682</v>
      </c>
      <c r="P2400" s="31" t="str">
        <f t="shared" si="73"/>
        <v>Stężyca_PL315</v>
      </c>
      <c r="Q2400" s="32" t="s">
        <v>867</v>
      </c>
      <c r="R2400" s="32" t="s">
        <v>862</v>
      </c>
      <c r="S2400" s="29">
        <v>0</v>
      </c>
      <c r="T2400" s="29" t="s">
        <v>64</v>
      </c>
    </row>
    <row r="2401" spans="14:20" s="22" customFormat="1" ht="15" hidden="1" customHeight="1" x14ac:dyDescent="0.25">
      <c r="N2401" s="29" t="str">
        <f t="shared" si="74"/>
        <v>nie ubiegam sięLubelskieStoczek Łukowski_PL315</v>
      </c>
      <c r="O2401" s="29" t="s">
        <v>682</v>
      </c>
      <c r="P2401" s="31" t="str">
        <f t="shared" si="73"/>
        <v>Stoczek Łukowski_PL315</v>
      </c>
      <c r="Q2401" s="32" t="s">
        <v>867</v>
      </c>
      <c r="R2401" s="32" t="s">
        <v>835</v>
      </c>
      <c r="S2401" s="29">
        <v>0</v>
      </c>
      <c r="T2401" s="29" t="s">
        <v>64</v>
      </c>
    </row>
    <row r="2402" spans="14:20" s="22" customFormat="1" ht="15" hidden="1" customHeight="1" x14ac:dyDescent="0.25">
      <c r="N2402" s="29" t="str">
        <f t="shared" si="74"/>
        <v>nie ubiegam sięLubelskieStoczek Łukowski_PL315</v>
      </c>
      <c r="O2402" s="29" t="s">
        <v>682</v>
      </c>
      <c r="P2402" s="31" t="str">
        <f t="shared" si="73"/>
        <v>Stoczek Łukowski_PL315</v>
      </c>
      <c r="Q2402" s="32" t="s">
        <v>867</v>
      </c>
      <c r="R2402" s="32" t="s">
        <v>835</v>
      </c>
      <c r="S2402" s="29">
        <v>0</v>
      </c>
      <c r="T2402" s="29" t="s">
        <v>64</v>
      </c>
    </row>
    <row r="2403" spans="14:20" s="22" customFormat="1" ht="15" hidden="1" customHeight="1" x14ac:dyDescent="0.25">
      <c r="N2403" s="29" t="str">
        <f t="shared" si="74"/>
        <v>nie ubiegam sięLubelskieStrzyżewice_PL314</v>
      </c>
      <c r="O2403" s="29" t="s">
        <v>682</v>
      </c>
      <c r="P2403" s="31" t="str">
        <f t="shared" si="73"/>
        <v>Strzyżewice_PL314</v>
      </c>
      <c r="Q2403" s="32" t="s">
        <v>866</v>
      </c>
      <c r="R2403" s="32" t="s">
        <v>808</v>
      </c>
      <c r="S2403" s="29">
        <v>0</v>
      </c>
      <c r="T2403" s="29" t="s">
        <v>64</v>
      </c>
    </row>
    <row r="2404" spans="14:20" s="22" customFormat="1" ht="15" hidden="1" customHeight="1" x14ac:dyDescent="0.25">
      <c r="N2404" s="29" t="str">
        <f t="shared" si="74"/>
        <v>nie ubiegam sięLubelskieSułów_PL312</v>
      </c>
      <c r="O2404" s="29" t="s">
        <v>682</v>
      </c>
      <c r="P2404" s="31" t="str">
        <f t="shared" si="73"/>
        <v>Sułów_PL312</v>
      </c>
      <c r="Q2404" s="32" t="s">
        <v>865</v>
      </c>
      <c r="R2404" s="32" t="s">
        <v>784</v>
      </c>
      <c r="S2404" s="29">
        <v>0</v>
      </c>
      <c r="T2404" s="29" t="s">
        <v>64</v>
      </c>
    </row>
    <row r="2405" spans="14:20" s="22" customFormat="1" ht="15" hidden="1" customHeight="1" x14ac:dyDescent="0.25">
      <c r="N2405" s="29" t="str">
        <f t="shared" si="74"/>
        <v>nie ubiegam sięLubelskieSusiec_PL312</v>
      </c>
      <c r="O2405" s="29" t="s">
        <v>682</v>
      </c>
      <c r="P2405" s="31" t="str">
        <f t="shared" si="73"/>
        <v>Susiec_PL312</v>
      </c>
      <c r="Q2405" s="32" t="s">
        <v>865</v>
      </c>
      <c r="R2405" s="32" t="s">
        <v>767</v>
      </c>
      <c r="S2405" s="29">
        <v>0</v>
      </c>
      <c r="T2405" s="29" t="s">
        <v>64</v>
      </c>
    </row>
    <row r="2406" spans="14:20" s="22" customFormat="1" ht="15" hidden="1" customHeight="1" x14ac:dyDescent="0.25">
      <c r="N2406" s="29" t="str">
        <f t="shared" si="74"/>
        <v>nie ubiegam sięLubelskieSzastarka_PL315</v>
      </c>
      <c r="O2406" s="29" t="s">
        <v>682</v>
      </c>
      <c r="P2406" s="31" t="str">
        <f t="shared" si="73"/>
        <v>Szastarka_PL315</v>
      </c>
      <c r="Q2406" s="32" t="s">
        <v>867</v>
      </c>
      <c r="R2406" s="32" t="s">
        <v>830</v>
      </c>
      <c r="S2406" s="29">
        <v>0</v>
      </c>
      <c r="T2406" s="29" t="s">
        <v>64</v>
      </c>
    </row>
    <row r="2407" spans="14:20" s="22" customFormat="1" ht="15" hidden="1" customHeight="1" x14ac:dyDescent="0.25">
      <c r="N2407" s="29" t="str">
        <f t="shared" si="74"/>
        <v>nie ubiegam sięLubelskieTarnawatka_PL312</v>
      </c>
      <c r="O2407" s="29" t="s">
        <v>682</v>
      </c>
      <c r="P2407" s="31" t="str">
        <f t="shared" si="73"/>
        <v>Tarnawatka_PL312</v>
      </c>
      <c r="Q2407" s="32" t="s">
        <v>865</v>
      </c>
      <c r="R2407" s="32" t="s">
        <v>768</v>
      </c>
      <c r="S2407" s="29">
        <v>0</v>
      </c>
      <c r="T2407" s="29" t="s">
        <v>64</v>
      </c>
    </row>
    <row r="2408" spans="14:20" s="22" customFormat="1" ht="15" hidden="1" customHeight="1" x14ac:dyDescent="0.25">
      <c r="N2408" s="29" t="str">
        <f t="shared" si="74"/>
        <v>nie ubiegam sięLubelskieTarnogród_PL312</v>
      </c>
      <c r="O2408" s="29" t="s">
        <v>682</v>
      </c>
      <c r="P2408" s="31" t="str">
        <f t="shared" si="73"/>
        <v>Tarnogród_PL312</v>
      </c>
      <c r="Q2408" s="32" t="s">
        <v>865</v>
      </c>
      <c r="R2408" s="32" t="s">
        <v>730</v>
      </c>
      <c r="S2408" s="29">
        <v>0</v>
      </c>
      <c r="T2408" s="29" t="s">
        <v>64</v>
      </c>
    </row>
    <row r="2409" spans="14:20" s="22" customFormat="1" ht="15" hidden="1" customHeight="1" x14ac:dyDescent="0.25">
      <c r="N2409" s="29" t="str">
        <f t="shared" si="74"/>
        <v>nie ubiegam sięLubelskieTelatyn_PL312</v>
      </c>
      <c r="O2409" s="29" t="s">
        <v>682</v>
      </c>
      <c r="P2409" s="31" t="str">
        <f t="shared" si="73"/>
        <v>Telatyn_PL312</v>
      </c>
      <c r="Q2409" s="32" t="s">
        <v>865</v>
      </c>
      <c r="R2409" s="32" t="s">
        <v>769</v>
      </c>
      <c r="S2409" s="29">
        <v>0</v>
      </c>
      <c r="T2409" s="29" t="s">
        <v>64</v>
      </c>
    </row>
    <row r="2410" spans="14:20" s="22" customFormat="1" ht="15" hidden="1" customHeight="1" x14ac:dyDescent="0.25">
      <c r="N2410" s="29" t="str">
        <f t="shared" si="74"/>
        <v>nie ubiegam sięLubelskieTerespol_PL311</v>
      </c>
      <c r="O2410" s="29" t="s">
        <v>682</v>
      </c>
      <c r="P2410" s="31" t="str">
        <f t="shared" si="73"/>
        <v>Terespol_PL311</v>
      </c>
      <c r="Q2410" s="32" t="s">
        <v>864</v>
      </c>
      <c r="R2410" s="32" t="s">
        <v>696</v>
      </c>
      <c r="S2410" s="29">
        <v>0</v>
      </c>
      <c r="T2410" s="29" t="s">
        <v>64</v>
      </c>
    </row>
    <row r="2411" spans="14:20" s="22" customFormat="1" ht="15" hidden="1" customHeight="1" x14ac:dyDescent="0.25">
      <c r="N2411" s="29" t="str">
        <f t="shared" si="74"/>
        <v>nie ubiegam sięLubelskieTereszpol_PL312</v>
      </c>
      <c r="O2411" s="29" t="s">
        <v>682</v>
      </c>
      <c r="P2411" s="31" t="str">
        <f t="shared" si="73"/>
        <v>Tereszpol_PL312</v>
      </c>
      <c r="Q2411" s="32" t="s">
        <v>865</v>
      </c>
      <c r="R2411" s="32" t="s">
        <v>731</v>
      </c>
      <c r="S2411" s="29">
        <v>0</v>
      </c>
      <c r="T2411" s="29" t="s">
        <v>64</v>
      </c>
    </row>
    <row r="2412" spans="14:20" s="22" customFormat="1" ht="15" hidden="1" customHeight="1" x14ac:dyDescent="0.25">
      <c r="N2412" s="29" t="str">
        <f t="shared" si="74"/>
        <v>nie ubiegam sięLubelskieTomaszów Lubelski_PL312</v>
      </c>
      <c r="O2412" s="29" t="s">
        <v>682</v>
      </c>
      <c r="P2412" s="31" t="str">
        <f t="shared" si="73"/>
        <v>Tomaszów Lubelski_PL312</v>
      </c>
      <c r="Q2412" s="32" t="s">
        <v>865</v>
      </c>
      <c r="R2412" s="32" t="s">
        <v>770</v>
      </c>
      <c r="S2412" s="29">
        <v>0</v>
      </c>
      <c r="T2412" s="29" t="s">
        <v>64</v>
      </c>
    </row>
    <row r="2413" spans="14:20" s="22" customFormat="1" ht="15" hidden="1" customHeight="1" x14ac:dyDescent="0.25">
      <c r="N2413" s="29" t="str">
        <f t="shared" si="74"/>
        <v>nie ubiegam sięLubelskieTrawniki_PL314</v>
      </c>
      <c r="O2413" s="29" t="s">
        <v>682</v>
      </c>
      <c r="P2413" s="31" t="str">
        <f t="shared" si="73"/>
        <v>Trawniki_PL314</v>
      </c>
      <c r="Q2413" s="32" t="s">
        <v>866</v>
      </c>
      <c r="R2413" s="32" t="s">
        <v>820</v>
      </c>
      <c r="S2413" s="29">
        <v>0</v>
      </c>
      <c r="T2413" s="29" t="s">
        <v>64</v>
      </c>
    </row>
    <row r="2414" spans="14:20" s="22" customFormat="1" ht="15" hidden="1" customHeight="1" x14ac:dyDescent="0.25">
      <c r="N2414" s="29" t="str">
        <f t="shared" si="74"/>
        <v>nie ubiegam sięLubelskieTrzebieszów_PL315</v>
      </c>
      <c r="O2414" s="29" t="s">
        <v>682</v>
      </c>
      <c r="P2414" s="31" t="str">
        <f t="shared" si="73"/>
        <v>Trzebieszów_PL315</v>
      </c>
      <c r="Q2414" s="32" t="s">
        <v>867</v>
      </c>
      <c r="R2414" s="32" t="s">
        <v>840</v>
      </c>
      <c r="S2414" s="29">
        <v>0</v>
      </c>
      <c r="T2414" s="29" t="s">
        <v>64</v>
      </c>
    </row>
    <row r="2415" spans="14:20" s="22" customFormat="1" ht="15" hidden="1" customHeight="1" x14ac:dyDescent="0.25">
      <c r="N2415" s="29" t="str">
        <f t="shared" si="74"/>
        <v>nie ubiegam sięLubelskieTrzeszczany_PL312</v>
      </c>
      <c r="O2415" s="29" t="s">
        <v>682</v>
      </c>
      <c r="P2415" s="31" t="str">
        <f t="shared" si="73"/>
        <v>Trzeszczany_PL312</v>
      </c>
      <c r="Q2415" s="32" t="s">
        <v>865</v>
      </c>
      <c r="R2415" s="32" t="s">
        <v>750</v>
      </c>
      <c r="S2415" s="29">
        <v>0</v>
      </c>
      <c r="T2415" s="29" t="s">
        <v>64</v>
      </c>
    </row>
    <row r="2416" spans="14:20" s="22" customFormat="1" ht="15" hidden="1" customHeight="1" x14ac:dyDescent="0.25">
      <c r="N2416" s="29" t="str">
        <f t="shared" si="74"/>
        <v>nie ubiegam sięLubelskieTrzydnik Duży_PL315</v>
      </c>
      <c r="O2416" s="29" t="s">
        <v>682</v>
      </c>
      <c r="P2416" s="31" t="str">
        <f t="shared" si="73"/>
        <v>Trzydnik Duży_PL315</v>
      </c>
      <c r="Q2416" s="32" t="s">
        <v>867</v>
      </c>
      <c r="R2416" s="32" t="s">
        <v>831</v>
      </c>
      <c r="S2416" s="29">
        <v>0</v>
      </c>
      <c r="T2416" s="29" t="s">
        <v>64</v>
      </c>
    </row>
    <row r="2417" spans="14:20" s="22" customFormat="1" ht="15" hidden="1" customHeight="1" x14ac:dyDescent="0.25">
      <c r="N2417" s="29" t="str">
        <f t="shared" si="74"/>
        <v>nie ubiegam sięLubelskieTuczna_PL311</v>
      </c>
      <c r="O2417" s="29" t="s">
        <v>682</v>
      </c>
      <c r="P2417" s="31" t="str">
        <f t="shared" si="73"/>
        <v>Tuczna_PL311</v>
      </c>
      <c r="Q2417" s="32" t="s">
        <v>864</v>
      </c>
      <c r="R2417" s="32" t="s">
        <v>697</v>
      </c>
      <c r="S2417" s="29">
        <v>0</v>
      </c>
      <c r="T2417" s="29" t="s">
        <v>64</v>
      </c>
    </row>
    <row r="2418" spans="14:20" s="22" customFormat="1" ht="15" hidden="1" customHeight="1" x14ac:dyDescent="0.25">
      <c r="N2418" s="29" t="str">
        <f t="shared" si="74"/>
        <v>nie ubiegam sięLubelskieTurobin_PL312</v>
      </c>
      <c r="O2418" s="29" t="s">
        <v>682</v>
      </c>
      <c r="P2418" s="31" t="str">
        <f t="shared" si="73"/>
        <v>Turobin_PL312</v>
      </c>
      <c r="Q2418" s="32" t="s">
        <v>865</v>
      </c>
      <c r="R2418" s="32" t="s">
        <v>732</v>
      </c>
      <c r="S2418" s="29">
        <v>0</v>
      </c>
      <c r="T2418" s="29" t="s">
        <v>64</v>
      </c>
    </row>
    <row r="2419" spans="14:20" s="22" customFormat="1" ht="15" hidden="1" customHeight="1" x14ac:dyDescent="0.25">
      <c r="N2419" s="29" t="str">
        <f t="shared" si="74"/>
        <v>nie ubiegam sięLubelskieTyszowce_PL312</v>
      </c>
      <c r="O2419" s="29" t="s">
        <v>682</v>
      </c>
      <c r="P2419" s="31" t="str">
        <f t="shared" ref="P2419:P2482" si="75">R2419&amp;Q2419</f>
        <v>Tyszowce_PL312</v>
      </c>
      <c r="Q2419" s="32" t="s">
        <v>865</v>
      </c>
      <c r="R2419" s="32" t="s">
        <v>771</v>
      </c>
      <c r="S2419" s="29">
        <v>0</v>
      </c>
      <c r="T2419" s="29" t="s">
        <v>64</v>
      </c>
    </row>
    <row r="2420" spans="14:20" s="22" customFormat="1" ht="15" hidden="1" customHeight="1" x14ac:dyDescent="0.25">
      <c r="N2420" s="29" t="str">
        <f t="shared" ref="N2420:N2483" si="76">T2420&amp;O2420&amp;P2420</f>
        <v>nie ubiegam sięLubelskieUchanie_PL312</v>
      </c>
      <c r="O2420" s="29" t="s">
        <v>682</v>
      </c>
      <c r="P2420" s="31" t="str">
        <f t="shared" si="75"/>
        <v>Uchanie_PL312</v>
      </c>
      <c r="Q2420" s="32" t="s">
        <v>865</v>
      </c>
      <c r="R2420" s="32" t="s">
        <v>751</v>
      </c>
      <c r="S2420" s="29">
        <v>0</v>
      </c>
      <c r="T2420" s="29" t="s">
        <v>64</v>
      </c>
    </row>
    <row r="2421" spans="14:20" s="22" customFormat="1" ht="15" hidden="1" customHeight="1" x14ac:dyDescent="0.25">
      <c r="N2421" s="29" t="str">
        <f t="shared" si="76"/>
        <v>nie ubiegam sięLubelskieUlan-Majorat_PL311</v>
      </c>
      <c r="O2421" s="29" t="s">
        <v>682</v>
      </c>
      <c r="P2421" s="31" t="str">
        <f t="shared" si="75"/>
        <v>Ulan-Majorat_PL311</v>
      </c>
      <c r="Q2421" s="32" t="s">
        <v>864</v>
      </c>
      <c r="R2421" s="32" t="s">
        <v>712</v>
      </c>
      <c r="S2421" s="29">
        <v>0</v>
      </c>
      <c r="T2421" s="29" t="s">
        <v>64</v>
      </c>
    </row>
    <row r="2422" spans="14:20" s="22" customFormat="1" ht="15" hidden="1" customHeight="1" x14ac:dyDescent="0.25">
      <c r="N2422" s="29" t="str">
        <f t="shared" si="76"/>
        <v>nie ubiegam sięLubelskieUlhówek_PL312</v>
      </c>
      <c r="O2422" s="29" t="s">
        <v>682</v>
      </c>
      <c r="P2422" s="31" t="str">
        <f t="shared" si="75"/>
        <v>Ulhówek_PL312</v>
      </c>
      <c r="Q2422" s="32" t="s">
        <v>865</v>
      </c>
      <c r="R2422" s="32" t="s">
        <v>772</v>
      </c>
      <c r="S2422" s="29">
        <v>0</v>
      </c>
      <c r="T2422" s="29" t="s">
        <v>64</v>
      </c>
    </row>
    <row r="2423" spans="14:20" s="22" customFormat="1" ht="15" hidden="1" customHeight="1" x14ac:dyDescent="0.25">
      <c r="N2423" s="29" t="str">
        <f t="shared" si="76"/>
        <v>nie ubiegam sięLubelskieUłęż_PL315</v>
      </c>
      <c r="O2423" s="29" t="s">
        <v>682</v>
      </c>
      <c r="P2423" s="31" t="str">
        <f t="shared" si="75"/>
        <v>Ułęż_PL315</v>
      </c>
      <c r="Q2423" s="32" t="s">
        <v>867</v>
      </c>
      <c r="R2423" s="32" t="s">
        <v>863</v>
      </c>
      <c r="S2423" s="29">
        <v>0</v>
      </c>
      <c r="T2423" s="29" t="s">
        <v>64</v>
      </c>
    </row>
    <row r="2424" spans="14:20" s="22" customFormat="1" ht="15" hidden="1" customHeight="1" x14ac:dyDescent="0.25">
      <c r="N2424" s="29" t="str">
        <f t="shared" si="76"/>
        <v>nie ubiegam sięLubelskieUrszulin_PL311</v>
      </c>
      <c r="O2424" s="29" t="s">
        <v>682</v>
      </c>
      <c r="P2424" s="31" t="str">
        <f t="shared" si="75"/>
        <v>Urszulin_PL311</v>
      </c>
      <c r="Q2424" s="32" t="s">
        <v>864</v>
      </c>
      <c r="R2424" s="32" t="s">
        <v>717</v>
      </c>
      <c r="S2424" s="29">
        <v>0</v>
      </c>
      <c r="T2424" s="29" t="s">
        <v>64</v>
      </c>
    </row>
    <row r="2425" spans="14:20" s="22" customFormat="1" ht="15" hidden="1" customHeight="1" x14ac:dyDescent="0.25">
      <c r="N2425" s="29" t="str">
        <f t="shared" si="76"/>
        <v>nie ubiegam sięLubelskieUrzędów_PL315</v>
      </c>
      <c r="O2425" s="29" t="s">
        <v>682</v>
      </c>
      <c r="P2425" s="31" t="str">
        <f t="shared" si="75"/>
        <v>Urzędów_PL315</v>
      </c>
      <c r="Q2425" s="32" t="s">
        <v>867</v>
      </c>
      <c r="R2425" s="32" t="s">
        <v>832</v>
      </c>
      <c r="S2425" s="29">
        <v>0</v>
      </c>
      <c r="T2425" s="29" t="s">
        <v>64</v>
      </c>
    </row>
    <row r="2426" spans="14:20" s="22" customFormat="1" ht="15" hidden="1" customHeight="1" x14ac:dyDescent="0.25">
      <c r="N2426" s="29" t="str">
        <f t="shared" si="76"/>
        <v>nie ubiegam sięLubelskieUścimów_PL314</v>
      </c>
      <c r="O2426" s="29" t="s">
        <v>682</v>
      </c>
      <c r="P2426" s="31" t="str">
        <f t="shared" si="75"/>
        <v>Uścimów_PL314</v>
      </c>
      <c r="Q2426" s="32" t="s">
        <v>866</v>
      </c>
      <c r="R2426" s="32" t="s">
        <v>797</v>
      </c>
      <c r="S2426" s="29">
        <v>0</v>
      </c>
      <c r="T2426" s="29" t="s">
        <v>64</v>
      </c>
    </row>
    <row r="2427" spans="14:20" s="22" customFormat="1" ht="15" hidden="1" customHeight="1" x14ac:dyDescent="0.25">
      <c r="N2427" s="29" t="str">
        <f t="shared" si="76"/>
        <v>nie ubiegam sięLubelskieWąwolnica_PL315</v>
      </c>
      <c r="O2427" s="29" t="s">
        <v>682</v>
      </c>
      <c r="P2427" s="31" t="str">
        <f t="shared" si="75"/>
        <v>Wąwolnica_PL315</v>
      </c>
      <c r="Q2427" s="32" t="s">
        <v>867</v>
      </c>
      <c r="R2427" s="32" t="s">
        <v>857</v>
      </c>
      <c r="S2427" s="29">
        <v>0</v>
      </c>
      <c r="T2427" s="29" t="s">
        <v>64</v>
      </c>
    </row>
    <row r="2428" spans="14:20" s="22" customFormat="1" ht="15" hidden="1" customHeight="1" x14ac:dyDescent="0.25">
      <c r="N2428" s="29" t="str">
        <f t="shared" si="76"/>
        <v>nie ubiegam sięLubelskieWerbkowice_PL312</v>
      </c>
      <c r="O2428" s="29" t="s">
        <v>682</v>
      </c>
      <c r="P2428" s="31" t="str">
        <f t="shared" si="75"/>
        <v>Werbkowice_PL312</v>
      </c>
      <c r="Q2428" s="32" t="s">
        <v>865</v>
      </c>
      <c r="R2428" s="32" t="s">
        <v>752</v>
      </c>
      <c r="S2428" s="29">
        <v>0</v>
      </c>
      <c r="T2428" s="29" t="s">
        <v>64</v>
      </c>
    </row>
    <row r="2429" spans="14:20" s="22" customFormat="1" ht="15" hidden="1" customHeight="1" x14ac:dyDescent="0.25">
      <c r="N2429" s="29" t="str">
        <f t="shared" si="76"/>
        <v>nie ubiegam sięLubelskieWierzbica_PL312</v>
      </c>
      <c r="O2429" s="29" t="s">
        <v>682</v>
      </c>
      <c r="P2429" s="31" t="str">
        <f t="shared" si="75"/>
        <v>Wierzbica_PL312</v>
      </c>
      <c r="Q2429" s="32" t="s">
        <v>865</v>
      </c>
      <c r="R2429" s="32" t="s">
        <v>400</v>
      </c>
      <c r="S2429" s="29">
        <v>0</v>
      </c>
      <c r="T2429" s="29" t="s">
        <v>64</v>
      </c>
    </row>
    <row r="2430" spans="14:20" s="22" customFormat="1" ht="15" hidden="1" customHeight="1" x14ac:dyDescent="0.25">
      <c r="N2430" s="29" t="str">
        <f t="shared" si="76"/>
        <v>nie ubiegam sięLubelskieWilkołaz_PL315</v>
      </c>
      <c r="O2430" s="29" t="s">
        <v>682</v>
      </c>
      <c r="P2430" s="31" t="str">
        <f t="shared" si="75"/>
        <v>Wilkołaz_PL315</v>
      </c>
      <c r="Q2430" s="32" t="s">
        <v>867</v>
      </c>
      <c r="R2430" s="32" t="s">
        <v>833</v>
      </c>
      <c r="S2430" s="29">
        <v>0</v>
      </c>
      <c r="T2430" s="29" t="s">
        <v>64</v>
      </c>
    </row>
    <row r="2431" spans="14:20" s="22" customFormat="1" ht="15" hidden="1" customHeight="1" x14ac:dyDescent="0.25">
      <c r="N2431" s="29" t="str">
        <f t="shared" si="76"/>
        <v>nie ubiegam sięLubelskieWilków_PL315</v>
      </c>
      <c r="O2431" s="29" t="s">
        <v>682</v>
      </c>
      <c r="P2431" s="31" t="str">
        <f t="shared" si="75"/>
        <v>Wilków_PL315</v>
      </c>
      <c r="Q2431" s="32" t="s">
        <v>867</v>
      </c>
      <c r="R2431" s="32" t="s">
        <v>849</v>
      </c>
      <c r="S2431" s="29">
        <v>0</v>
      </c>
      <c r="T2431" s="29" t="s">
        <v>64</v>
      </c>
    </row>
    <row r="2432" spans="14:20" s="22" customFormat="1" ht="15" hidden="1" customHeight="1" x14ac:dyDescent="0.25">
      <c r="N2432" s="29" t="str">
        <f t="shared" si="76"/>
        <v>nie ubiegam sięLubelskieWisznice_PL311</v>
      </c>
      <c r="O2432" s="29" t="s">
        <v>682</v>
      </c>
      <c r="P2432" s="31" t="str">
        <f t="shared" si="75"/>
        <v>Wisznice_PL311</v>
      </c>
      <c r="Q2432" s="32" t="s">
        <v>864</v>
      </c>
      <c r="R2432" s="32" t="s">
        <v>698</v>
      </c>
      <c r="S2432" s="29">
        <v>0</v>
      </c>
      <c r="T2432" s="29" t="s">
        <v>64</v>
      </c>
    </row>
    <row r="2433" spans="14:20" s="22" customFormat="1" ht="15" hidden="1" customHeight="1" x14ac:dyDescent="0.25">
      <c r="N2433" s="29" t="str">
        <f t="shared" si="76"/>
        <v>nie ubiegam sięLubelskieWłodawa_PL311</v>
      </c>
      <c r="O2433" s="29" t="s">
        <v>682</v>
      </c>
      <c r="P2433" s="31" t="str">
        <f t="shared" si="75"/>
        <v>Włodawa_PL311</v>
      </c>
      <c r="Q2433" s="32" t="s">
        <v>864</v>
      </c>
      <c r="R2433" s="32" t="s">
        <v>718</v>
      </c>
      <c r="S2433" s="29">
        <v>0</v>
      </c>
      <c r="T2433" s="29" t="s">
        <v>64</v>
      </c>
    </row>
    <row r="2434" spans="14:20" s="22" customFormat="1" ht="15" hidden="1" customHeight="1" x14ac:dyDescent="0.25">
      <c r="N2434" s="29" t="str">
        <f t="shared" si="76"/>
        <v>nie ubiegam sięLubelskieWohyń_PL311</v>
      </c>
      <c r="O2434" s="29" t="s">
        <v>682</v>
      </c>
      <c r="P2434" s="31" t="str">
        <f t="shared" si="75"/>
        <v>Wohyń_PL311</v>
      </c>
      <c r="Q2434" s="32" t="s">
        <v>864</v>
      </c>
      <c r="R2434" s="32" t="s">
        <v>713</v>
      </c>
      <c r="S2434" s="29">
        <v>0</v>
      </c>
      <c r="T2434" s="29" t="s">
        <v>64</v>
      </c>
    </row>
    <row r="2435" spans="14:20" s="22" customFormat="1" ht="15" hidden="1" customHeight="1" x14ac:dyDescent="0.25">
      <c r="N2435" s="29" t="str">
        <f t="shared" si="76"/>
        <v>nie ubiegam sięLubelskieWojciechów_PL314</v>
      </c>
      <c r="O2435" s="29" t="s">
        <v>682</v>
      </c>
      <c r="P2435" s="31" t="str">
        <f t="shared" si="75"/>
        <v>Wojciechów_PL314</v>
      </c>
      <c r="Q2435" s="32" t="s">
        <v>866</v>
      </c>
      <c r="R2435" s="32" t="s">
        <v>809</v>
      </c>
      <c r="S2435" s="29">
        <v>0</v>
      </c>
      <c r="T2435" s="29" t="s">
        <v>64</v>
      </c>
    </row>
    <row r="2436" spans="14:20" s="22" customFormat="1" ht="15" hidden="1" customHeight="1" x14ac:dyDescent="0.25">
      <c r="N2436" s="29" t="str">
        <f t="shared" si="76"/>
        <v>nie ubiegam sięLubelskieWojcieszków_PL315</v>
      </c>
      <c r="O2436" s="29" t="s">
        <v>682</v>
      </c>
      <c r="P2436" s="31" t="str">
        <f t="shared" si="75"/>
        <v>Wojcieszków_PL315</v>
      </c>
      <c r="Q2436" s="32" t="s">
        <v>867</v>
      </c>
      <c r="R2436" s="32" t="s">
        <v>841</v>
      </c>
      <c r="S2436" s="29">
        <v>0</v>
      </c>
      <c r="T2436" s="29" t="s">
        <v>64</v>
      </c>
    </row>
    <row r="2437" spans="14:20" s="22" customFormat="1" ht="15" hidden="1" customHeight="1" x14ac:dyDescent="0.25">
      <c r="N2437" s="29" t="str">
        <f t="shared" si="76"/>
        <v>nie ubiegam sięLubelskieWojsławice_PL312</v>
      </c>
      <c r="O2437" s="29" t="s">
        <v>682</v>
      </c>
      <c r="P2437" s="31" t="str">
        <f t="shared" si="75"/>
        <v>Wojsławice_PL312</v>
      </c>
      <c r="Q2437" s="32" t="s">
        <v>865</v>
      </c>
      <c r="R2437" s="32" t="s">
        <v>743</v>
      </c>
      <c r="S2437" s="29">
        <v>0</v>
      </c>
      <c r="T2437" s="29" t="s">
        <v>64</v>
      </c>
    </row>
    <row r="2438" spans="14:20" s="22" customFormat="1" ht="15" hidden="1" customHeight="1" x14ac:dyDescent="0.25">
      <c r="N2438" s="29" t="str">
        <f t="shared" si="76"/>
        <v>nie ubiegam sięLubelskieWola Mysłowska_PL315</v>
      </c>
      <c r="O2438" s="29" t="s">
        <v>682</v>
      </c>
      <c r="P2438" s="31" t="str">
        <f t="shared" si="75"/>
        <v>Wola Mysłowska_PL315</v>
      </c>
      <c r="Q2438" s="32" t="s">
        <v>867</v>
      </c>
      <c r="R2438" s="32" t="s">
        <v>842</v>
      </c>
      <c r="S2438" s="29">
        <v>0</v>
      </c>
      <c r="T2438" s="29" t="s">
        <v>64</v>
      </c>
    </row>
    <row r="2439" spans="14:20" s="22" customFormat="1" ht="15" hidden="1" customHeight="1" x14ac:dyDescent="0.25">
      <c r="N2439" s="29" t="str">
        <f t="shared" si="76"/>
        <v>nie ubiegam sięLubelskieWola Uhruska_PL311</v>
      </c>
      <c r="O2439" s="29" t="s">
        <v>682</v>
      </c>
      <c r="P2439" s="31" t="str">
        <f t="shared" si="75"/>
        <v>Wola Uhruska_PL311</v>
      </c>
      <c r="Q2439" s="32" t="s">
        <v>864</v>
      </c>
      <c r="R2439" s="32" t="s">
        <v>719</v>
      </c>
      <c r="S2439" s="29">
        <v>0</v>
      </c>
      <c r="T2439" s="29" t="s">
        <v>64</v>
      </c>
    </row>
    <row r="2440" spans="14:20" s="22" customFormat="1" ht="15" hidden="1" customHeight="1" x14ac:dyDescent="0.25">
      <c r="N2440" s="29" t="str">
        <f t="shared" si="76"/>
        <v>nie ubiegam sięLubelskieWólka_PL314</v>
      </c>
      <c r="O2440" s="29" t="s">
        <v>682</v>
      </c>
      <c r="P2440" s="31" t="str">
        <f t="shared" si="75"/>
        <v>Wólka_PL314</v>
      </c>
      <c r="Q2440" s="32" t="s">
        <v>866</v>
      </c>
      <c r="R2440" s="32" t="s">
        <v>810</v>
      </c>
      <c r="S2440" s="29">
        <v>0</v>
      </c>
      <c r="T2440" s="29" t="s">
        <v>64</v>
      </c>
    </row>
    <row r="2441" spans="14:20" s="22" customFormat="1" ht="15" hidden="1" customHeight="1" x14ac:dyDescent="0.25">
      <c r="N2441" s="29" t="str">
        <f t="shared" si="76"/>
        <v>nie ubiegam sięLubelskieWyryki_PL311</v>
      </c>
      <c r="O2441" s="29" t="s">
        <v>682</v>
      </c>
      <c r="P2441" s="31" t="str">
        <f t="shared" si="75"/>
        <v>Wyryki_PL311</v>
      </c>
      <c r="Q2441" s="32" t="s">
        <v>864</v>
      </c>
      <c r="R2441" s="32" t="s">
        <v>720</v>
      </c>
      <c r="S2441" s="29">
        <v>0</v>
      </c>
      <c r="T2441" s="29" t="s">
        <v>64</v>
      </c>
    </row>
    <row r="2442" spans="14:20" s="22" customFormat="1" ht="15" hidden="1" customHeight="1" x14ac:dyDescent="0.25">
      <c r="N2442" s="29" t="str">
        <f t="shared" si="76"/>
        <v>nie ubiegam sięLubelskieWysokie_PL314</v>
      </c>
      <c r="O2442" s="29" t="s">
        <v>682</v>
      </c>
      <c r="P2442" s="31" t="str">
        <f t="shared" si="75"/>
        <v>Wysokie_PL314</v>
      </c>
      <c r="Q2442" s="32" t="s">
        <v>866</v>
      </c>
      <c r="R2442" s="32" t="s">
        <v>811</v>
      </c>
      <c r="S2442" s="29">
        <v>0</v>
      </c>
      <c r="T2442" s="29" t="s">
        <v>64</v>
      </c>
    </row>
    <row r="2443" spans="14:20" s="22" customFormat="1" ht="15" hidden="1" customHeight="1" x14ac:dyDescent="0.25">
      <c r="N2443" s="29" t="str">
        <f t="shared" si="76"/>
        <v>nie ubiegam sięLubelskieZakrzew_PL314</v>
      </c>
      <c r="O2443" s="29" t="s">
        <v>682</v>
      </c>
      <c r="P2443" s="31" t="str">
        <f t="shared" si="75"/>
        <v>Zakrzew_PL314</v>
      </c>
      <c r="Q2443" s="32" t="s">
        <v>866</v>
      </c>
      <c r="R2443" s="32" t="s">
        <v>402</v>
      </c>
      <c r="S2443" s="29">
        <v>0</v>
      </c>
      <c r="T2443" s="29" t="s">
        <v>64</v>
      </c>
    </row>
    <row r="2444" spans="14:20" s="22" customFormat="1" ht="15" hidden="1" customHeight="1" x14ac:dyDescent="0.25">
      <c r="N2444" s="29" t="str">
        <f t="shared" si="76"/>
        <v>nie ubiegam sięLubelskieZakrzówek_PL315</v>
      </c>
      <c r="O2444" s="29" t="s">
        <v>682</v>
      </c>
      <c r="P2444" s="31" t="str">
        <f t="shared" si="75"/>
        <v>Zakrzówek_PL315</v>
      </c>
      <c r="Q2444" s="32" t="s">
        <v>867</v>
      </c>
      <c r="R2444" s="32" t="s">
        <v>834</v>
      </c>
      <c r="S2444" s="29">
        <v>0</v>
      </c>
      <c r="T2444" s="29" t="s">
        <v>64</v>
      </c>
    </row>
    <row r="2445" spans="14:20" s="22" customFormat="1" ht="15" hidden="1" customHeight="1" x14ac:dyDescent="0.25">
      <c r="N2445" s="29" t="str">
        <f t="shared" si="76"/>
        <v>nie ubiegam sięLubelskieZalesie_PL311</v>
      </c>
      <c r="O2445" s="29" t="s">
        <v>682</v>
      </c>
      <c r="P2445" s="31" t="str">
        <f t="shared" si="75"/>
        <v>Zalesie_PL311</v>
      </c>
      <c r="Q2445" s="32" t="s">
        <v>864</v>
      </c>
      <c r="R2445" s="32" t="s">
        <v>699</v>
      </c>
      <c r="S2445" s="29">
        <v>0</v>
      </c>
      <c r="T2445" s="29" t="s">
        <v>64</v>
      </c>
    </row>
    <row r="2446" spans="14:20" s="22" customFormat="1" ht="15" hidden="1" customHeight="1" x14ac:dyDescent="0.25">
      <c r="N2446" s="29" t="str">
        <f t="shared" si="76"/>
        <v>nie ubiegam sięLubelskieZamość_PL312</v>
      </c>
      <c r="O2446" s="29" t="s">
        <v>682</v>
      </c>
      <c r="P2446" s="31" t="str">
        <f t="shared" si="75"/>
        <v>Zamość_PL312</v>
      </c>
      <c r="Q2446" s="32" t="s">
        <v>865</v>
      </c>
      <c r="R2446" s="32" t="s">
        <v>785</v>
      </c>
      <c r="S2446" s="29">
        <v>0</v>
      </c>
      <c r="T2446" s="29" t="s">
        <v>64</v>
      </c>
    </row>
    <row r="2447" spans="14:20" s="22" customFormat="1" ht="15" hidden="1" customHeight="1" x14ac:dyDescent="0.25">
      <c r="N2447" s="29" t="str">
        <f t="shared" si="76"/>
        <v>nie ubiegam sięLubelskieZwierzyniec_PL312</v>
      </c>
      <c r="O2447" s="29" t="s">
        <v>682</v>
      </c>
      <c r="P2447" s="31" t="str">
        <f t="shared" si="75"/>
        <v>Zwierzyniec_PL312</v>
      </c>
      <c r="Q2447" s="32" t="s">
        <v>865</v>
      </c>
      <c r="R2447" s="32" t="s">
        <v>786</v>
      </c>
      <c r="S2447" s="29">
        <v>0</v>
      </c>
      <c r="T2447" s="29" t="s">
        <v>64</v>
      </c>
    </row>
    <row r="2448" spans="14:20" s="22" customFormat="1" ht="15" hidden="1" customHeight="1" x14ac:dyDescent="0.25">
      <c r="N2448" s="29" t="str">
        <f t="shared" si="76"/>
        <v>nie ubiegam sięLubelskieŻmudź_PL312</v>
      </c>
      <c r="O2448" s="29" t="s">
        <v>682</v>
      </c>
      <c r="P2448" s="31" t="str">
        <f t="shared" si="75"/>
        <v>Żmudź_PL312</v>
      </c>
      <c r="Q2448" s="32" t="s">
        <v>865</v>
      </c>
      <c r="R2448" s="32" t="s">
        <v>744</v>
      </c>
      <c r="S2448" s="29">
        <v>0</v>
      </c>
      <c r="T2448" s="29" t="s">
        <v>64</v>
      </c>
    </row>
    <row r="2449" spans="14:20" s="22" customFormat="1" ht="15" hidden="1" customHeight="1" x14ac:dyDescent="0.25">
      <c r="N2449" s="29" t="str">
        <f t="shared" si="76"/>
        <v>nie ubiegam sięLubelskieŻółkiewka_PL312</v>
      </c>
      <c r="O2449" s="29" t="s">
        <v>682</v>
      </c>
      <c r="P2449" s="31" t="str">
        <f t="shared" si="75"/>
        <v>Żółkiewka_PL312</v>
      </c>
      <c r="Q2449" s="32" t="s">
        <v>865</v>
      </c>
      <c r="R2449" s="32" t="s">
        <v>760</v>
      </c>
      <c r="S2449" s="29">
        <v>0</v>
      </c>
      <c r="T2449" s="29" t="s">
        <v>64</v>
      </c>
    </row>
    <row r="2450" spans="14:20" s="22" customFormat="1" ht="15" hidden="1" customHeight="1" x14ac:dyDescent="0.25">
      <c r="N2450" s="29" t="str">
        <f t="shared" si="76"/>
        <v>nie ubiegam sięLubelskieŻyrzyn_PL315</v>
      </c>
      <c r="O2450" s="29" t="s">
        <v>682</v>
      </c>
      <c r="P2450" s="31" t="str">
        <f t="shared" si="75"/>
        <v>Żyrzyn_PL315</v>
      </c>
      <c r="Q2450" s="32" t="s">
        <v>867</v>
      </c>
      <c r="R2450" s="32" t="s">
        <v>858</v>
      </c>
      <c r="S2450" s="29">
        <v>0</v>
      </c>
      <c r="T2450" s="29" t="s">
        <v>64</v>
      </c>
    </row>
    <row r="2451" spans="14:20" s="22" customFormat="1" ht="15" hidden="1" customHeight="1" x14ac:dyDescent="0.25">
      <c r="N2451" s="29" t="str">
        <f t="shared" si="76"/>
        <v>nie ubiegam sięLubuskieBabimost_PL432</v>
      </c>
      <c r="O2451" s="29" t="s">
        <v>1457</v>
      </c>
      <c r="P2451" s="31" t="str">
        <f t="shared" si="75"/>
        <v>Babimost_PL432</v>
      </c>
      <c r="Q2451" s="32" t="s">
        <v>1525</v>
      </c>
      <c r="R2451" s="32" t="s">
        <v>1498</v>
      </c>
      <c r="S2451" s="29">
        <v>0</v>
      </c>
      <c r="T2451" s="29" t="s">
        <v>64</v>
      </c>
    </row>
    <row r="2452" spans="14:20" s="22" customFormat="1" ht="15" hidden="1" customHeight="1" x14ac:dyDescent="0.25">
      <c r="N2452" s="29" t="str">
        <f t="shared" si="76"/>
        <v>nie ubiegam sięLubuskieBledzew_PL431</v>
      </c>
      <c r="O2452" s="29" t="s">
        <v>1457</v>
      </c>
      <c r="P2452" s="31" t="str">
        <f t="shared" si="75"/>
        <v>Bledzew_PL431</v>
      </c>
      <c r="Q2452" s="32" t="s">
        <v>1524</v>
      </c>
      <c r="R2452" s="32" t="s">
        <v>1464</v>
      </c>
      <c r="S2452" s="29">
        <v>0</v>
      </c>
      <c r="T2452" s="29" t="s">
        <v>64</v>
      </c>
    </row>
    <row r="2453" spans="14:20" s="22" customFormat="1" ht="15" hidden="1" customHeight="1" x14ac:dyDescent="0.25">
      <c r="N2453" s="29" t="str">
        <f t="shared" si="76"/>
        <v>nie ubiegam sięLubuskieBobrowice_PL432</v>
      </c>
      <c r="O2453" s="29" t="s">
        <v>1457</v>
      </c>
      <c r="P2453" s="31" t="str">
        <f t="shared" si="75"/>
        <v>Bobrowice_PL432</v>
      </c>
      <c r="Q2453" s="32" t="s">
        <v>1525</v>
      </c>
      <c r="R2453" s="32" t="s">
        <v>1484</v>
      </c>
      <c r="S2453" s="29">
        <v>0</v>
      </c>
      <c r="T2453" s="29" t="s">
        <v>64</v>
      </c>
    </row>
    <row r="2454" spans="14:20" s="22" customFormat="1" ht="15" hidden="1" customHeight="1" x14ac:dyDescent="0.25">
      <c r="N2454" s="29" t="str">
        <f t="shared" si="76"/>
        <v>nie ubiegam sięLubuskieBogdaniec_PL431</v>
      </c>
      <c r="O2454" s="29" t="s">
        <v>1457</v>
      </c>
      <c r="P2454" s="31" t="str">
        <f t="shared" si="75"/>
        <v>Bogdaniec_PL431</v>
      </c>
      <c r="Q2454" s="32" t="s">
        <v>1524</v>
      </c>
      <c r="R2454" s="32" t="s">
        <v>1458</v>
      </c>
      <c r="S2454" s="29">
        <v>0</v>
      </c>
      <c r="T2454" s="29" t="s">
        <v>64</v>
      </c>
    </row>
    <row r="2455" spans="14:20" s="22" customFormat="1" ht="15" hidden="1" customHeight="1" x14ac:dyDescent="0.25">
      <c r="N2455" s="29" t="str">
        <f t="shared" si="76"/>
        <v>nie ubiegam sięLubuskieBojadła_PL432</v>
      </c>
      <c r="O2455" s="29" t="s">
        <v>1457</v>
      </c>
      <c r="P2455" s="31" t="str">
        <f t="shared" si="75"/>
        <v>Bojadła_PL432</v>
      </c>
      <c r="Q2455" s="32" t="s">
        <v>1525</v>
      </c>
      <c r="R2455" s="32" t="s">
        <v>1499</v>
      </c>
      <c r="S2455" s="29">
        <v>0</v>
      </c>
      <c r="T2455" s="29" t="s">
        <v>64</v>
      </c>
    </row>
    <row r="2456" spans="14:20" s="22" customFormat="1" ht="15" hidden="1" customHeight="1" x14ac:dyDescent="0.25">
      <c r="N2456" s="29" t="str">
        <f t="shared" si="76"/>
        <v>nie ubiegam sięLubuskieBrody_PL432</v>
      </c>
      <c r="O2456" s="29" t="s">
        <v>1457</v>
      </c>
      <c r="P2456" s="31" t="str">
        <f t="shared" si="75"/>
        <v>Brody_PL432</v>
      </c>
      <c r="Q2456" s="32" t="s">
        <v>1525</v>
      </c>
      <c r="R2456" s="32" t="s">
        <v>1012</v>
      </c>
      <c r="S2456" s="29">
        <v>0</v>
      </c>
      <c r="T2456" s="29" t="s">
        <v>64</v>
      </c>
    </row>
    <row r="2457" spans="14:20" s="22" customFormat="1" ht="15" hidden="1" customHeight="1" x14ac:dyDescent="0.25">
      <c r="N2457" s="29" t="str">
        <f t="shared" si="76"/>
        <v>nie ubiegam sięLubuskieBrzeźnica_PL432</v>
      </c>
      <c r="O2457" s="29" t="s">
        <v>1457</v>
      </c>
      <c r="P2457" s="31" t="str">
        <f t="shared" si="75"/>
        <v>Brzeźnica_PL432</v>
      </c>
      <c r="Q2457" s="32" t="s">
        <v>1525</v>
      </c>
      <c r="R2457" s="32" t="s">
        <v>558</v>
      </c>
      <c r="S2457" s="29">
        <v>0</v>
      </c>
      <c r="T2457" s="29" t="s">
        <v>64</v>
      </c>
    </row>
    <row r="2458" spans="14:20" s="22" customFormat="1" ht="15" hidden="1" customHeight="1" x14ac:dyDescent="0.25">
      <c r="N2458" s="29" t="str">
        <f t="shared" si="76"/>
        <v>nie ubiegam sięLubuskieBytnica_PL432</v>
      </c>
      <c r="O2458" s="29" t="s">
        <v>1457</v>
      </c>
      <c r="P2458" s="31" t="str">
        <f t="shared" si="75"/>
        <v>Bytnica_PL432</v>
      </c>
      <c r="Q2458" s="32" t="s">
        <v>1525</v>
      </c>
      <c r="R2458" s="32" t="s">
        <v>1485</v>
      </c>
      <c r="S2458" s="29">
        <v>0</v>
      </c>
      <c r="T2458" s="29" t="s">
        <v>64</v>
      </c>
    </row>
    <row r="2459" spans="14:20" s="22" customFormat="1" ht="15" hidden="1" customHeight="1" x14ac:dyDescent="0.25">
      <c r="N2459" s="29" t="str">
        <f t="shared" si="76"/>
        <v>nie ubiegam sięLubuskieBytom Odrzański_PL432</v>
      </c>
      <c r="O2459" s="29" t="s">
        <v>1457</v>
      </c>
      <c r="P2459" s="31" t="str">
        <f t="shared" si="75"/>
        <v>Bytom Odrzański_PL432</v>
      </c>
      <c r="Q2459" s="32" t="s">
        <v>1525</v>
      </c>
      <c r="R2459" s="32" t="s">
        <v>1488</v>
      </c>
      <c r="S2459" s="29">
        <v>0</v>
      </c>
      <c r="T2459" s="29" t="s">
        <v>64</v>
      </c>
    </row>
    <row r="2460" spans="14:20" s="22" customFormat="1" ht="15" hidden="1" customHeight="1" x14ac:dyDescent="0.25">
      <c r="N2460" s="29" t="str">
        <f t="shared" si="76"/>
        <v>nie ubiegam sięLubuskieCybinka_PL431</v>
      </c>
      <c r="O2460" s="29" t="s">
        <v>1457</v>
      </c>
      <c r="P2460" s="31" t="str">
        <f t="shared" si="75"/>
        <v>Cybinka_PL431</v>
      </c>
      <c r="Q2460" s="32" t="s">
        <v>1524</v>
      </c>
      <c r="R2460" s="32" t="s">
        <v>1470</v>
      </c>
      <c r="S2460" s="29">
        <v>0</v>
      </c>
      <c r="T2460" s="29" t="s">
        <v>64</v>
      </c>
    </row>
    <row r="2461" spans="14:20" s="22" customFormat="1" ht="15" hidden="1" customHeight="1" x14ac:dyDescent="0.25">
      <c r="N2461" s="29" t="str">
        <f t="shared" si="76"/>
        <v>nie ubiegam sięLubuskieCzerwieńsk_PL432</v>
      </c>
      <c r="O2461" s="29" t="s">
        <v>1457</v>
      </c>
      <c r="P2461" s="31" t="str">
        <f t="shared" si="75"/>
        <v>Czerwieńsk_PL432</v>
      </c>
      <c r="Q2461" s="32" t="s">
        <v>1525</v>
      </c>
      <c r="R2461" s="32" t="s">
        <v>1500</v>
      </c>
      <c r="S2461" s="29">
        <v>0</v>
      </c>
      <c r="T2461" s="29" t="s">
        <v>64</v>
      </c>
    </row>
    <row r="2462" spans="14:20" s="22" customFormat="1" ht="15" hidden="1" customHeight="1" x14ac:dyDescent="0.25">
      <c r="N2462" s="29" t="str">
        <f t="shared" si="76"/>
        <v>nie ubiegam sięLubuskieDąbie_PL432</v>
      </c>
      <c r="O2462" s="29" t="s">
        <v>1457</v>
      </c>
      <c r="P2462" s="31" t="str">
        <f t="shared" si="75"/>
        <v>Dąbie_PL432</v>
      </c>
      <c r="Q2462" s="32" t="s">
        <v>1525</v>
      </c>
      <c r="R2462" s="32" t="s">
        <v>1228</v>
      </c>
      <c r="S2462" s="29">
        <v>0</v>
      </c>
      <c r="T2462" s="29" t="s">
        <v>64</v>
      </c>
    </row>
    <row r="2463" spans="14:20" s="22" customFormat="1" ht="15" hidden="1" customHeight="1" x14ac:dyDescent="0.25">
      <c r="N2463" s="29" t="str">
        <f t="shared" si="76"/>
        <v>nie ubiegam sięLubuskieDeszczno_PL431</v>
      </c>
      <c r="O2463" s="29" t="s">
        <v>1457</v>
      </c>
      <c r="P2463" s="31" t="str">
        <f t="shared" si="75"/>
        <v>Deszczno_PL431</v>
      </c>
      <c r="Q2463" s="32" t="s">
        <v>1524</v>
      </c>
      <c r="R2463" s="32" t="s">
        <v>1459</v>
      </c>
      <c r="S2463" s="29">
        <v>0</v>
      </c>
      <c r="T2463" s="29" t="s">
        <v>64</v>
      </c>
    </row>
    <row r="2464" spans="14:20" s="22" customFormat="1" ht="15" hidden="1" customHeight="1" x14ac:dyDescent="0.25">
      <c r="N2464" s="29" t="str">
        <f t="shared" si="76"/>
        <v>nie ubiegam sięLubuskieDobiegniew_PL431</v>
      </c>
      <c r="O2464" s="29" t="s">
        <v>1457</v>
      </c>
      <c r="P2464" s="31" t="str">
        <f t="shared" si="75"/>
        <v>Dobiegniew_PL431</v>
      </c>
      <c r="Q2464" s="32" t="s">
        <v>1524</v>
      </c>
      <c r="R2464" s="32" t="s">
        <v>1474</v>
      </c>
      <c r="S2464" s="29">
        <v>0</v>
      </c>
      <c r="T2464" s="29" t="s">
        <v>64</v>
      </c>
    </row>
    <row r="2465" spans="14:20" s="22" customFormat="1" ht="15" hidden="1" customHeight="1" x14ac:dyDescent="0.25">
      <c r="N2465" s="29" t="str">
        <f t="shared" si="76"/>
        <v>nie ubiegam sięLubuskieDrezdenko_PL431</v>
      </c>
      <c r="O2465" s="29" t="s">
        <v>1457</v>
      </c>
      <c r="P2465" s="31" t="str">
        <f t="shared" si="75"/>
        <v>Drezdenko_PL431</v>
      </c>
      <c r="Q2465" s="32" t="s">
        <v>1524</v>
      </c>
      <c r="R2465" s="32" t="s">
        <v>1475</v>
      </c>
      <c r="S2465" s="29">
        <v>0</v>
      </c>
      <c r="T2465" s="29" t="s">
        <v>64</v>
      </c>
    </row>
    <row r="2466" spans="14:20" s="22" customFormat="1" ht="15" hidden="1" customHeight="1" x14ac:dyDescent="0.25">
      <c r="N2466" s="29" t="str">
        <f t="shared" si="76"/>
        <v>nie ubiegam sięLubuskieGozdnica_PL432</v>
      </c>
      <c r="O2466" s="29" t="s">
        <v>1457</v>
      </c>
      <c r="P2466" s="31" t="str">
        <f t="shared" si="75"/>
        <v>Gozdnica_PL432</v>
      </c>
      <c r="Q2466" s="32" t="s">
        <v>1525</v>
      </c>
      <c r="R2466" s="32" t="s">
        <v>1508</v>
      </c>
      <c r="S2466" s="29">
        <v>0</v>
      </c>
      <c r="T2466" s="29" t="s">
        <v>64</v>
      </c>
    </row>
    <row r="2467" spans="14:20" s="22" customFormat="1" ht="15" hidden="1" customHeight="1" x14ac:dyDescent="0.25">
      <c r="N2467" s="29" t="str">
        <f t="shared" si="76"/>
        <v>nie ubiegam sięLubuskieGórzyca_PL431</v>
      </c>
      <c r="O2467" s="29" t="s">
        <v>1457</v>
      </c>
      <c r="P2467" s="31" t="str">
        <f t="shared" si="75"/>
        <v>Górzyca_PL431</v>
      </c>
      <c r="Q2467" s="32" t="s">
        <v>1524</v>
      </c>
      <c r="R2467" s="32" t="s">
        <v>1471</v>
      </c>
      <c r="S2467" s="29">
        <v>0</v>
      </c>
      <c r="T2467" s="29" t="s">
        <v>64</v>
      </c>
    </row>
    <row r="2468" spans="14:20" s="22" customFormat="1" ht="15" hidden="1" customHeight="1" x14ac:dyDescent="0.25">
      <c r="N2468" s="29" t="str">
        <f t="shared" si="76"/>
        <v>nie ubiegam sięLubuskieGubin_PL432</v>
      </c>
      <c r="O2468" s="29" t="s">
        <v>1457</v>
      </c>
      <c r="P2468" s="31" t="str">
        <f t="shared" si="75"/>
        <v>Gubin_PL432</v>
      </c>
      <c r="Q2468" s="32" t="s">
        <v>1525</v>
      </c>
      <c r="R2468" s="32" t="s">
        <v>1486</v>
      </c>
      <c r="S2468" s="29">
        <v>0</v>
      </c>
      <c r="T2468" s="29" t="s">
        <v>64</v>
      </c>
    </row>
    <row r="2469" spans="14:20" s="22" customFormat="1" ht="15" hidden="1" customHeight="1" x14ac:dyDescent="0.25">
      <c r="N2469" s="29" t="str">
        <f t="shared" si="76"/>
        <v>nie ubiegam sięLubuskieIłowa_PL432</v>
      </c>
      <c r="O2469" s="29" t="s">
        <v>1457</v>
      </c>
      <c r="P2469" s="31" t="str">
        <f t="shared" si="75"/>
        <v>Iłowa_PL432</v>
      </c>
      <c r="Q2469" s="32" t="s">
        <v>1525</v>
      </c>
      <c r="R2469" s="32" t="s">
        <v>1509</v>
      </c>
      <c r="S2469" s="29">
        <v>0</v>
      </c>
      <c r="T2469" s="29" t="s">
        <v>64</v>
      </c>
    </row>
    <row r="2470" spans="14:20" s="22" customFormat="1" ht="15" hidden="1" customHeight="1" x14ac:dyDescent="0.25">
      <c r="N2470" s="29" t="str">
        <f t="shared" si="76"/>
        <v>nie ubiegam sięLubuskieJasień_PL432</v>
      </c>
      <c r="O2470" s="29" t="s">
        <v>1457</v>
      </c>
      <c r="P2470" s="31" t="str">
        <f t="shared" si="75"/>
        <v>Jasień_PL432</v>
      </c>
      <c r="Q2470" s="32" t="s">
        <v>1525</v>
      </c>
      <c r="R2470" s="32" t="s">
        <v>1515</v>
      </c>
      <c r="S2470" s="29">
        <v>0</v>
      </c>
      <c r="T2470" s="29" t="s">
        <v>64</v>
      </c>
    </row>
    <row r="2471" spans="14:20" s="22" customFormat="1" ht="15" hidden="1" customHeight="1" x14ac:dyDescent="0.25">
      <c r="N2471" s="29" t="str">
        <f t="shared" si="76"/>
        <v>nie ubiegam sięLubuskieKargowa_PL432</v>
      </c>
      <c r="O2471" s="29" t="s">
        <v>1457</v>
      </c>
      <c r="P2471" s="31" t="str">
        <f t="shared" si="75"/>
        <v>Kargowa_PL432</v>
      </c>
      <c r="Q2471" s="32" t="s">
        <v>1525</v>
      </c>
      <c r="R2471" s="32" t="s">
        <v>1501</v>
      </c>
      <c r="S2471" s="29">
        <v>0</v>
      </c>
      <c r="T2471" s="29" t="s">
        <v>64</v>
      </c>
    </row>
    <row r="2472" spans="14:20" s="22" customFormat="1" ht="15" hidden="1" customHeight="1" x14ac:dyDescent="0.25">
      <c r="N2472" s="29" t="str">
        <f t="shared" si="76"/>
        <v>nie ubiegam sięLubuskieKłodawa_PL431</v>
      </c>
      <c r="O2472" s="29" t="s">
        <v>1457</v>
      </c>
      <c r="P2472" s="31" t="str">
        <f t="shared" si="75"/>
        <v>Kłodawa_PL431</v>
      </c>
      <c r="Q2472" s="32" t="s">
        <v>1524</v>
      </c>
      <c r="R2472" s="32" t="s">
        <v>1460</v>
      </c>
      <c r="S2472" s="29">
        <v>0</v>
      </c>
      <c r="T2472" s="29" t="s">
        <v>64</v>
      </c>
    </row>
    <row r="2473" spans="14:20" s="22" customFormat="1" ht="15" hidden="1" customHeight="1" x14ac:dyDescent="0.25">
      <c r="N2473" s="29" t="str">
        <f t="shared" si="76"/>
        <v>nie ubiegam sięLubuskieKolsko_PL432</v>
      </c>
      <c r="O2473" s="29" t="s">
        <v>1457</v>
      </c>
      <c r="P2473" s="31" t="str">
        <f t="shared" si="75"/>
        <v>Kolsko_PL432</v>
      </c>
      <c r="Q2473" s="32" t="s">
        <v>1525</v>
      </c>
      <c r="R2473" s="32" t="s">
        <v>1489</v>
      </c>
      <c r="S2473" s="29">
        <v>0</v>
      </c>
      <c r="T2473" s="29" t="s">
        <v>64</v>
      </c>
    </row>
    <row r="2474" spans="14:20" s="22" customFormat="1" ht="15" hidden="1" customHeight="1" x14ac:dyDescent="0.25">
      <c r="N2474" s="29" t="str">
        <f t="shared" si="76"/>
        <v>nie ubiegam sięLubuskieKożuchów_PL432</v>
      </c>
      <c r="O2474" s="29" t="s">
        <v>1457</v>
      </c>
      <c r="P2474" s="31" t="str">
        <f t="shared" si="75"/>
        <v>Kożuchów_PL432</v>
      </c>
      <c r="Q2474" s="32" t="s">
        <v>1525</v>
      </c>
      <c r="R2474" s="32" t="s">
        <v>1490</v>
      </c>
      <c r="S2474" s="29">
        <v>0</v>
      </c>
      <c r="T2474" s="29" t="s">
        <v>64</v>
      </c>
    </row>
    <row r="2475" spans="14:20" s="22" customFormat="1" ht="15" hidden="1" customHeight="1" x14ac:dyDescent="0.25">
      <c r="N2475" s="29" t="str">
        <f t="shared" si="76"/>
        <v>nie ubiegam sięLubuskieKrosno Odrzańskie_PL432</v>
      </c>
      <c r="O2475" s="29" t="s">
        <v>1457</v>
      </c>
      <c r="P2475" s="31" t="str">
        <f t="shared" si="75"/>
        <v>Krosno Odrzańskie_PL432</v>
      </c>
      <c r="Q2475" s="32" t="s">
        <v>1525</v>
      </c>
      <c r="R2475" s="32" t="s">
        <v>1487</v>
      </c>
      <c r="S2475" s="29">
        <v>0</v>
      </c>
      <c r="T2475" s="29" t="s">
        <v>64</v>
      </c>
    </row>
    <row r="2476" spans="14:20" s="22" customFormat="1" ht="15" hidden="1" customHeight="1" x14ac:dyDescent="0.25">
      <c r="N2476" s="29" t="str">
        <f t="shared" si="76"/>
        <v>nie ubiegam sięLubuskieKrzeszyce_PL431</v>
      </c>
      <c r="O2476" s="29" t="s">
        <v>1457</v>
      </c>
      <c r="P2476" s="31" t="str">
        <f t="shared" si="75"/>
        <v>Krzeszyce_PL431</v>
      </c>
      <c r="Q2476" s="32" t="s">
        <v>1524</v>
      </c>
      <c r="R2476" s="32" t="s">
        <v>1479</v>
      </c>
      <c r="S2476" s="29">
        <v>0</v>
      </c>
      <c r="T2476" s="29" t="s">
        <v>64</v>
      </c>
    </row>
    <row r="2477" spans="14:20" s="22" customFormat="1" ht="15" hidden="1" customHeight="1" x14ac:dyDescent="0.25">
      <c r="N2477" s="29" t="str">
        <f t="shared" si="76"/>
        <v>nie ubiegam sięLubuskieLipinki Łużyckie_PL432</v>
      </c>
      <c r="O2477" s="29" t="s">
        <v>1457</v>
      </c>
      <c r="P2477" s="31" t="str">
        <f t="shared" si="75"/>
        <v>Lipinki Łużyckie_PL432</v>
      </c>
      <c r="Q2477" s="32" t="s">
        <v>1525</v>
      </c>
      <c r="R2477" s="32" t="s">
        <v>1516</v>
      </c>
      <c r="S2477" s="29">
        <v>0</v>
      </c>
      <c r="T2477" s="29" t="s">
        <v>64</v>
      </c>
    </row>
    <row r="2478" spans="14:20" s="22" customFormat="1" ht="15" hidden="1" customHeight="1" x14ac:dyDescent="0.25">
      <c r="N2478" s="29" t="str">
        <f t="shared" si="76"/>
        <v>nie ubiegam sięLubuskieLubiszyn_PL431</v>
      </c>
      <c r="O2478" s="29" t="s">
        <v>1457</v>
      </c>
      <c r="P2478" s="31" t="str">
        <f t="shared" si="75"/>
        <v>Lubiszyn_PL431</v>
      </c>
      <c r="Q2478" s="32" t="s">
        <v>1524</v>
      </c>
      <c r="R2478" s="32" t="s">
        <v>1461</v>
      </c>
      <c r="S2478" s="29">
        <v>0</v>
      </c>
      <c r="T2478" s="29" t="s">
        <v>64</v>
      </c>
    </row>
    <row r="2479" spans="14:20" s="22" customFormat="1" ht="15" hidden="1" customHeight="1" x14ac:dyDescent="0.25">
      <c r="N2479" s="29" t="str">
        <f t="shared" si="76"/>
        <v>nie ubiegam sięLubuskieLubniewice_PL431</v>
      </c>
      <c r="O2479" s="29" t="s">
        <v>1457</v>
      </c>
      <c r="P2479" s="31" t="str">
        <f t="shared" si="75"/>
        <v>Lubniewice_PL431</v>
      </c>
      <c r="Q2479" s="32" t="s">
        <v>1524</v>
      </c>
      <c r="R2479" s="32" t="s">
        <v>1480</v>
      </c>
      <c r="S2479" s="29">
        <v>0</v>
      </c>
      <c r="T2479" s="29" t="s">
        <v>64</v>
      </c>
    </row>
    <row r="2480" spans="14:20" s="22" customFormat="1" ht="15" hidden="1" customHeight="1" x14ac:dyDescent="0.25">
      <c r="N2480" s="29" t="str">
        <f t="shared" si="76"/>
        <v>nie ubiegam sięLubuskieLubrza_PL432</v>
      </c>
      <c r="O2480" s="29" t="s">
        <v>1457</v>
      </c>
      <c r="P2480" s="31" t="str">
        <f t="shared" si="75"/>
        <v>Lubrza_PL432</v>
      </c>
      <c r="Q2480" s="32" t="s">
        <v>1525</v>
      </c>
      <c r="R2480" s="32" t="s">
        <v>1494</v>
      </c>
      <c r="S2480" s="29">
        <v>0</v>
      </c>
      <c r="T2480" s="29" t="s">
        <v>64</v>
      </c>
    </row>
    <row r="2481" spans="14:20" s="22" customFormat="1" ht="15" hidden="1" customHeight="1" x14ac:dyDescent="0.25">
      <c r="N2481" s="29" t="str">
        <f t="shared" si="76"/>
        <v>nie ubiegam sięLubuskieŁagów_PL432</v>
      </c>
      <c r="O2481" s="29" t="s">
        <v>1457</v>
      </c>
      <c r="P2481" s="31" t="str">
        <f t="shared" si="75"/>
        <v>Łagów_PL432</v>
      </c>
      <c r="Q2481" s="32" t="s">
        <v>1525</v>
      </c>
      <c r="R2481" s="32" t="s">
        <v>988</v>
      </c>
      <c r="S2481" s="29">
        <v>0</v>
      </c>
      <c r="T2481" s="29" t="s">
        <v>64</v>
      </c>
    </row>
    <row r="2482" spans="14:20" s="22" customFormat="1" ht="15" hidden="1" customHeight="1" x14ac:dyDescent="0.25">
      <c r="N2482" s="29" t="str">
        <f t="shared" si="76"/>
        <v>nie ubiegam sięLubuskieMałomice_PL432</v>
      </c>
      <c r="O2482" s="29" t="s">
        <v>1457</v>
      </c>
      <c r="P2482" s="31" t="str">
        <f t="shared" si="75"/>
        <v>Małomice_PL432</v>
      </c>
      <c r="Q2482" s="32" t="s">
        <v>1525</v>
      </c>
      <c r="R2482" s="32" t="s">
        <v>1510</v>
      </c>
      <c r="S2482" s="29">
        <v>0</v>
      </c>
      <c r="T2482" s="29" t="s">
        <v>64</v>
      </c>
    </row>
    <row r="2483" spans="14:20" s="22" customFormat="1" ht="15" hidden="1" customHeight="1" x14ac:dyDescent="0.25">
      <c r="N2483" s="29" t="str">
        <f t="shared" si="76"/>
        <v>nie ubiegam sięLubuskieMaszewo_PL432</v>
      </c>
      <c r="O2483" s="29" t="s">
        <v>1457</v>
      </c>
      <c r="P2483" s="31" t="str">
        <f t="shared" ref="P2483:P2546" si="77">R2483&amp;Q2483</f>
        <v>Maszewo_PL432</v>
      </c>
      <c r="Q2483" s="32" t="s">
        <v>1525</v>
      </c>
      <c r="R2483" s="32" t="s">
        <v>1432</v>
      </c>
      <c r="S2483" s="29">
        <v>0</v>
      </c>
      <c r="T2483" s="29" t="s">
        <v>64</v>
      </c>
    </row>
    <row r="2484" spans="14:20" s="22" customFormat="1" ht="15" hidden="1" customHeight="1" x14ac:dyDescent="0.25">
      <c r="N2484" s="29" t="str">
        <f t="shared" ref="N2484:N2547" si="78">T2484&amp;O2484&amp;P2484</f>
        <v>nie ubiegam sięLubuskieMiędzyrzecz_PL431</v>
      </c>
      <c r="O2484" s="29" t="s">
        <v>1457</v>
      </c>
      <c r="P2484" s="31" t="str">
        <f t="shared" si="77"/>
        <v>Międzyrzecz_PL431</v>
      </c>
      <c r="Q2484" s="32" t="s">
        <v>1524</v>
      </c>
      <c r="R2484" s="32" t="s">
        <v>1465</v>
      </c>
      <c r="S2484" s="29">
        <v>0</v>
      </c>
      <c r="T2484" s="29" t="s">
        <v>64</v>
      </c>
    </row>
    <row r="2485" spans="14:20" s="22" customFormat="1" ht="15" hidden="1" customHeight="1" x14ac:dyDescent="0.25">
      <c r="N2485" s="29" t="str">
        <f t="shared" si="78"/>
        <v>nie ubiegam sięLubuskieNiegosławice_PL432</v>
      </c>
      <c r="O2485" s="29" t="s">
        <v>1457</v>
      </c>
      <c r="P2485" s="31" t="str">
        <f t="shared" si="77"/>
        <v>Niegosławice_PL432</v>
      </c>
      <c r="Q2485" s="32" t="s">
        <v>1525</v>
      </c>
      <c r="R2485" s="32" t="s">
        <v>1511</v>
      </c>
      <c r="S2485" s="29">
        <v>0</v>
      </c>
      <c r="T2485" s="29" t="s">
        <v>64</v>
      </c>
    </row>
    <row r="2486" spans="14:20" s="22" customFormat="1" ht="15" hidden="1" customHeight="1" x14ac:dyDescent="0.25">
      <c r="N2486" s="29" t="str">
        <f t="shared" si="78"/>
        <v>nie ubiegam sięLubuskieNowa Sól_PL432</v>
      </c>
      <c r="O2486" s="29" t="s">
        <v>1457</v>
      </c>
      <c r="P2486" s="31" t="str">
        <f t="shared" si="77"/>
        <v>Nowa Sól_PL432</v>
      </c>
      <c r="Q2486" s="32" t="s">
        <v>1525</v>
      </c>
      <c r="R2486" s="32" t="s">
        <v>1491</v>
      </c>
      <c r="S2486" s="29">
        <v>0</v>
      </c>
      <c r="T2486" s="29" t="s">
        <v>64</v>
      </c>
    </row>
    <row r="2487" spans="14:20" s="22" customFormat="1" ht="15" hidden="1" customHeight="1" x14ac:dyDescent="0.25">
      <c r="N2487" s="29" t="str">
        <f t="shared" si="78"/>
        <v>nie ubiegam sięLubuskieNowe Miasteczko_PL432</v>
      </c>
      <c r="O2487" s="29" t="s">
        <v>1457</v>
      </c>
      <c r="P2487" s="31" t="str">
        <f t="shared" si="77"/>
        <v>Nowe Miasteczko_PL432</v>
      </c>
      <c r="Q2487" s="32" t="s">
        <v>1525</v>
      </c>
      <c r="R2487" s="32" t="s">
        <v>1492</v>
      </c>
      <c r="S2487" s="29">
        <v>0</v>
      </c>
      <c r="T2487" s="29" t="s">
        <v>64</v>
      </c>
    </row>
    <row r="2488" spans="14:20" s="22" customFormat="1" ht="15" hidden="1" customHeight="1" x14ac:dyDescent="0.25">
      <c r="N2488" s="29" t="str">
        <f t="shared" si="78"/>
        <v>nie ubiegam sięLubuskieNowogród Bobrzański_PL432</v>
      </c>
      <c r="O2488" s="29" t="s">
        <v>1457</v>
      </c>
      <c r="P2488" s="31" t="str">
        <f t="shared" si="77"/>
        <v>Nowogród Bobrzański_PL432</v>
      </c>
      <c r="Q2488" s="32" t="s">
        <v>1525</v>
      </c>
      <c r="R2488" s="32" t="s">
        <v>1502</v>
      </c>
      <c r="S2488" s="29">
        <v>0</v>
      </c>
      <c r="T2488" s="29" t="s">
        <v>64</v>
      </c>
    </row>
    <row r="2489" spans="14:20" s="22" customFormat="1" ht="15" hidden="1" customHeight="1" x14ac:dyDescent="0.25">
      <c r="N2489" s="29" t="str">
        <f t="shared" si="78"/>
        <v>nie ubiegam sięLubuskieOśno Lubuskie_PL431</v>
      </c>
      <c r="O2489" s="29" t="s">
        <v>1457</v>
      </c>
      <c r="P2489" s="31" t="str">
        <f t="shared" si="77"/>
        <v>Ośno Lubuskie_PL431</v>
      </c>
      <c r="Q2489" s="32" t="s">
        <v>1524</v>
      </c>
      <c r="R2489" s="32" t="s">
        <v>1472</v>
      </c>
      <c r="S2489" s="29">
        <v>0</v>
      </c>
      <c r="T2489" s="29" t="s">
        <v>64</v>
      </c>
    </row>
    <row r="2490" spans="14:20" s="22" customFormat="1" ht="15" hidden="1" customHeight="1" x14ac:dyDescent="0.25">
      <c r="N2490" s="29" t="str">
        <f t="shared" si="78"/>
        <v>nie ubiegam sięLubuskiePrzewóz_PL432</v>
      </c>
      <c r="O2490" s="29" t="s">
        <v>1457</v>
      </c>
      <c r="P2490" s="31" t="str">
        <f t="shared" si="77"/>
        <v>Przewóz_PL432</v>
      </c>
      <c r="Q2490" s="32" t="s">
        <v>1525</v>
      </c>
      <c r="R2490" s="32" t="s">
        <v>1517</v>
      </c>
      <c r="S2490" s="29">
        <v>0</v>
      </c>
      <c r="T2490" s="29" t="s">
        <v>64</v>
      </c>
    </row>
    <row r="2491" spans="14:20" s="22" customFormat="1" ht="15" hidden="1" customHeight="1" x14ac:dyDescent="0.25">
      <c r="N2491" s="29" t="str">
        <f t="shared" si="78"/>
        <v>nie ubiegam sięLubuskiePrzytoczna_PL431</v>
      </c>
      <c r="O2491" s="29" t="s">
        <v>1457</v>
      </c>
      <c r="P2491" s="31" t="str">
        <f t="shared" si="77"/>
        <v>Przytoczna_PL431</v>
      </c>
      <c r="Q2491" s="32" t="s">
        <v>1524</v>
      </c>
      <c r="R2491" s="32" t="s">
        <v>1466</v>
      </c>
      <c r="S2491" s="29">
        <v>0</v>
      </c>
      <c r="T2491" s="29" t="s">
        <v>64</v>
      </c>
    </row>
    <row r="2492" spans="14:20" s="22" customFormat="1" ht="15" hidden="1" customHeight="1" x14ac:dyDescent="0.25">
      <c r="N2492" s="29" t="str">
        <f t="shared" si="78"/>
        <v>nie ubiegam sięLubuskiePszczew_PL431</v>
      </c>
      <c r="O2492" s="29" t="s">
        <v>1457</v>
      </c>
      <c r="P2492" s="31" t="str">
        <f t="shared" si="77"/>
        <v>Pszczew_PL431</v>
      </c>
      <c r="Q2492" s="32" t="s">
        <v>1524</v>
      </c>
      <c r="R2492" s="32" t="s">
        <v>1467</v>
      </c>
      <c r="S2492" s="29">
        <v>0</v>
      </c>
      <c r="T2492" s="29" t="s">
        <v>64</v>
      </c>
    </row>
    <row r="2493" spans="14:20" s="22" customFormat="1" ht="15" hidden="1" customHeight="1" x14ac:dyDescent="0.25">
      <c r="N2493" s="29" t="str">
        <f t="shared" si="78"/>
        <v>nie ubiegam sięLubuskieRzepin_PL431</v>
      </c>
      <c r="O2493" s="29" t="s">
        <v>1457</v>
      </c>
      <c r="P2493" s="31" t="str">
        <f t="shared" si="77"/>
        <v>Rzepin_PL431</v>
      </c>
      <c r="Q2493" s="32" t="s">
        <v>1524</v>
      </c>
      <c r="R2493" s="32" t="s">
        <v>1473</v>
      </c>
      <c r="S2493" s="29">
        <v>0</v>
      </c>
      <c r="T2493" s="29" t="s">
        <v>64</v>
      </c>
    </row>
    <row r="2494" spans="14:20" s="22" customFormat="1" ht="15" hidden="1" customHeight="1" x14ac:dyDescent="0.25">
      <c r="N2494" s="29" t="str">
        <f t="shared" si="78"/>
        <v>nie ubiegam sięLubuskieSantok_PL431</v>
      </c>
      <c r="O2494" s="29" t="s">
        <v>1457</v>
      </c>
      <c r="P2494" s="31" t="str">
        <f t="shared" si="77"/>
        <v>Santok_PL431</v>
      </c>
      <c r="Q2494" s="32" t="s">
        <v>1524</v>
      </c>
      <c r="R2494" s="32" t="s">
        <v>1462</v>
      </c>
      <c r="S2494" s="29">
        <v>0</v>
      </c>
      <c r="T2494" s="29" t="s">
        <v>64</v>
      </c>
    </row>
    <row r="2495" spans="14:20" s="22" customFormat="1" ht="15" hidden="1" customHeight="1" x14ac:dyDescent="0.25">
      <c r="N2495" s="29" t="str">
        <f t="shared" si="78"/>
        <v>nie ubiegam sięLubuskieSiedlisko_PL432</v>
      </c>
      <c r="O2495" s="29" t="s">
        <v>1457</v>
      </c>
      <c r="P2495" s="31" t="str">
        <f t="shared" si="77"/>
        <v>Siedlisko_PL432</v>
      </c>
      <c r="Q2495" s="32" t="s">
        <v>1525</v>
      </c>
      <c r="R2495" s="32" t="s">
        <v>1493</v>
      </c>
      <c r="S2495" s="29">
        <v>0</v>
      </c>
      <c r="T2495" s="29" t="s">
        <v>64</v>
      </c>
    </row>
    <row r="2496" spans="14:20" s="22" customFormat="1" ht="15" hidden="1" customHeight="1" x14ac:dyDescent="0.25">
      <c r="N2496" s="29" t="str">
        <f t="shared" si="78"/>
        <v>nie ubiegam sięLubuskieSkąpe_PL432</v>
      </c>
      <c r="O2496" s="29" t="s">
        <v>1457</v>
      </c>
      <c r="P2496" s="31" t="str">
        <f t="shared" si="77"/>
        <v>Skąpe_PL432</v>
      </c>
      <c r="Q2496" s="32" t="s">
        <v>1525</v>
      </c>
      <c r="R2496" s="32" t="s">
        <v>1495</v>
      </c>
      <c r="S2496" s="29">
        <v>0</v>
      </c>
      <c r="T2496" s="29" t="s">
        <v>64</v>
      </c>
    </row>
    <row r="2497" spans="14:20" s="22" customFormat="1" ht="15" hidden="1" customHeight="1" x14ac:dyDescent="0.25">
      <c r="N2497" s="29" t="str">
        <f t="shared" si="78"/>
        <v>nie ubiegam sięLubuskieSkwierzyna_PL431</v>
      </c>
      <c r="O2497" s="29" t="s">
        <v>1457</v>
      </c>
      <c r="P2497" s="31" t="str">
        <f t="shared" si="77"/>
        <v>Skwierzyna_PL431</v>
      </c>
      <c r="Q2497" s="32" t="s">
        <v>1524</v>
      </c>
      <c r="R2497" s="32" t="s">
        <v>1468</v>
      </c>
      <c r="S2497" s="29">
        <v>0</v>
      </c>
      <c r="T2497" s="29" t="s">
        <v>64</v>
      </c>
    </row>
    <row r="2498" spans="14:20" s="22" customFormat="1" ht="15" hidden="1" customHeight="1" x14ac:dyDescent="0.25">
      <c r="N2498" s="29" t="str">
        <f t="shared" si="78"/>
        <v>nie ubiegam sięLubuskieSława_PL432</v>
      </c>
      <c r="O2498" s="29" t="s">
        <v>1457</v>
      </c>
      <c r="P2498" s="31" t="str">
        <f t="shared" si="77"/>
        <v>Sława_PL432</v>
      </c>
      <c r="Q2498" s="32" t="s">
        <v>1525</v>
      </c>
      <c r="R2498" s="32" t="s">
        <v>1521</v>
      </c>
      <c r="S2498" s="29">
        <v>0</v>
      </c>
      <c r="T2498" s="29" t="s">
        <v>64</v>
      </c>
    </row>
    <row r="2499" spans="14:20" s="22" customFormat="1" ht="15" hidden="1" customHeight="1" x14ac:dyDescent="0.25">
      <c r="N2499" s="29" t="str">
        <f t="shared" si="78"/>
        <v>nie ubiegam sięLubuskieSłońsk_PL431</v>
      </c>
      <c r="O2499" s="29" t="s">
        <v>1457</v>
      </c>
      <c r="P2499" s="31" t="str">
        <f t="shared" si="77"/>
        <v>Słońsk_PL431</v>
      </c>
      <c r="Q2499" s="32" t="s">
        <v>1524</v>
      </c>
      <c r="R2499" s="32" t="s">
        <v>1481</v>
      </c>
      <c r="S2499" s="29">
        <v>0</v>
      </c>
      <c r="T2499" s="29" t="s">
        <v>64</v>
      </c>
    </row>
    <row r="2500" spans="14:20" s="22" customFormat="1" ht="15" hidden="1" customHeight="1" x14ac:dyDescent="0.25">
      <c r="N2500" s="29" t="str">
        <f t="shared" si="78"/>
        <v>nie ubiegam sięLubuskieStare Kurowo_PL431</v>
      </c>
      <c r="O2500" s="29" t="s">
        <v>1457</v>
      </c>
      <c r="P2500" s="31" t="str">
        <f t="shared" si="77"/>
        <v>Stare Kurowo_PL431</v>
      </c>
      <c r="Q2500" s="32" t="s">
        <v>1524</v>
      </c>
      <c r="R2500" s="32" t="s">
        <v>1476</v>
      </c>
      <c r="S2500" s="29">
        <v>0</v>
      </c>
      <c r="T2500" s="29" t="s">
        <v>64</v>
      </c>
    </row>
    <row r="2501" spans="14:20" s="22" customFormat="1" ht="15" hidden="1" customHeight="1" x14ac:dyDescent="0.25">
      <c r="N2501" s="29" t="str">
        <f t="shared" si="78"/>
        <v>nie ubiegam sięLubuskieStrzelce Krajeńskie_PL431</v>
      </c>
      <c r="O2501" s="29" t="s">
        <v>1457</v>
      </c>
      <c r="P2501" s="31" t="str">
        <f t="shared" si="77"/>
        <v>Strzelce Krajeńskie_PL431</v>
      </c>
      <c r="Q2501" s="32" t="s">
        <v>1524</v>
      </c>
      <c r="R2501" s="32" t="s">
        <v>1477</v>
      </c>
      <c r="S2501" s="29">
        <v>0</v>
      </c>
      <c r="T2501" s="29" t="s">
        <v>64</v>
      </c>
    </row>
    <row r="2502" spans="14:20" s="22" customFormat="1" ht="15" hidden="1" customHeight="1" x14ac:dyDescent="0.25">
      <c r="N2502" s="29" t="str">
        <f t="shared" si="78"/>
        <v>nie ubiegam sięLubuskieSulechów_PL432</v>
      </c>
      <c r="O2502" s="29" t="s">
        <v>1457</v>
      </c>
      <c r="P2502" s="31" t="str">
        <f t="shared" si="77"/>
        <v>Sulechów_PL432</v>
      </c>
      <c r="Q2502" s="32" t="s">
        <v>1525</v>
      </c>
      <c r="R2502" s="32" t="s">
        <v>1503</v>
      </c>
      <c r="S2502" s="29">
        <v>0</v>
      </c>
      <c r="T2502" s="29" t="s">
        <v>64</v>
      </c>
    </row>
    <row r="2503" spans="14:20" s="22" customFormat="1" ht="15" hidden="1" customHeight="1" x14ac:dyDescent="0.25">
      <c r="N2503" s="29" t="str">
        <f t="shared" si="78"/>
        <v>nie ubiegam sięLubuskieSulęcin_PL431</v>
      </c>
      <c r="O2503" s="29" t="s">
        <v>1457</v>
      </c>
      <c r="P2503" s="31" t="str">
        <f t="shared" si="77"/>
        <v>Sulęcin_PL431</v>
      </c>
      <c r="Q2503" s="32" t="s">
        <v>1524</v>
      </c>
      <c r="R2503" s="32" t="s">
        <v>1482</v>
      </c>
      <c r="S2503" s="29">
        <v>0</v>
      </c>
      <c r="T2503" s="29" t="s">
        <v>64</v>
      </c>
    </row>
    <row r="2504" spans="14:20" s="22" customFormat="1" ht="15" hidden="1" customHeight="1" x14ac:dyDescent="0.25">
      <c r="N2504" s="29" t="str">
        <f t="shared" si="78"/>
        <v>nie ubiegam sięLubuskieSzczaniec_PL432</v>
      </c>
      <c r="O2504" s="29" t="s">
        <v>1457</v>
      </c>
      <c r="P2504" s="31" t="str">
        <f t="shared" si="77"/>
        <v>Szczaniec_PL432</v>
      </c>
      <c r="Q2504" s="32" t="s">
        <v>1525</v>
      </c>
      <c r="R2504" s="32" t="s">
        <v>1496</v>
      </c>
      <c r="S2504" s="29">
        <v>0</v>
      </c>
      <c r="T2504" s="29" t="s">
        <v>64</v>
      </c>
    </row>
    <row r="2505" spans="14:20" s="22" customFormat="1" ht="15" hidden="1" customHeight="1" x14ac:dyDescent="0.25">
      <c r="N2505" s="29" t="str">
        <f t="shared" si="78"/>
        <v>nie ubiegam sięLubuskieSzlichtyngowa_PL432</v>
      </c>
      <c r="O2505" s="29" t="s">
        <v>1457</v>
      </c>
      <c r="P2505" s="31" t="str">
        <f t="shared" si="77"/>
        <v>Szlichtyngowa_PL432</v>
      </c>
      <c r="Q2505" s="32" t="s">
        <v>1525</v>
      </c>
      <c r="R2505" s="32" t="s">
        <v>1522</v>
      </c>
      <c r="S2505" s="29">
        <v>0</v>
      </c>
      <c r="T2505" s="29" t="s">
        <v>64</v>
      </c>
    </row>
    <row r="2506" spans="14:20" s="22" customFormat="1" ht="15" hidden="1" customHeight="1" x14ac:dyDescent="0.25">
      <c r="N2506" s="29" t="str">
        <f t="shared" si="78"/>
        <v>nie ubiegam sięLubuskieSzprotawa_PL432</v>
      </c>
      <c r="O2506" s="29" t="s">
        <v>1457</v>
      </c>
      <c r="P2506" s="31" t="str">
        <f t="shared" si="77"/>
        <v>Szprotawa_PL432</v>
      </c>
      <c r="Q2506" s="32" t="s">
        <v>1525</v>
      </c>
      <c r="R2506" s="32" t="s">
        <v>1512</v>
      </c>
      <c r="S2506" s="29">
        <v>0</v>
      </c>
      <c r="T2506" s="29" t="s">
        <v>64</v>
      </c>
    </row>
    <row r="2507" spans="14:20" s="22" customFormat="1" ht="15" hidden="1" customHeight="1" x14ac:dyDescent="0.25">
      <c r="N2507" s="29" t="str">
        <f t="shared" si="78"/>
        <v>nie ubiegam sięLubuskieŚwidnica_PL432</v>
      </c>
      <c r="O2507" s="29" t="s">
        <v>1457</v>
      </c>
      <c r="P2507" s="31" t="str">
        <f t="shared" si="77"/>
        <v>Świdnica_PL432</v>
      </c>
      <c r="Q2507" s="32" t="s">
        <v>1525</v>
      </c>
      <c r="R2507" s="32" t="s">
        <v>1504</v>
      </c>
      <c r="S2507" s="29">
        <v>0</v>
      </c>
      <c r="T2507" s="29" t="s">
        <v>64</v>
      </c>
    </row>
    <row r="2508" spans="14:20" s="22" customFormat="1" ht="15" hidden="1" customHeight="1" x14ac:dyDescent="0.25">
      <c r="N2508" s="29" t="str">
        <f t="shared" si="78"/>
        <v>nie ubiegam sięLubuskieŚwiebodzin_PL432</v>
      </c>
      <c r="O2508" s="29" t="s">
        <v>1457</v>
      </c>
      <c r="P2508" s="31" t="str">
        <f t="shared" si="77"/>
        <v>Świebodzin_PL432</v>
      </c>
      <c r="Q2508" s="32" t="s">
        <v>1525</v>
      </c>
      <c r="R2508" s="32" t="s">
        <v>1497</v>
      </c>
      <c r="S2508" s="29">
        <v>0</v>
      </c>
      <c r="T2508" s="29" t="s">
        <v>64</v>
      </c>
    </row>
    <row r="2509" spans="14:20" s="22" customFormat="1" ht="15" hidden="1" customHeight="1" x14ac:dyDescent="0.25">
      <c r="N2509" s="29" t="str">
        <f t="shared" si="78"/>
        <v>nie ubiegam sięLubuskieTorzym_PL431</v>
      </c>
      <c r="O2509" s="29" t="s">
        <v>1457</v>
      </c>
      <c r="P2509" s="31" t="str">
        <f t="shared" si="77"/>
        <v>Torzym_PL431</v>
      </c>
      <c r="Q2509" s="32" t="s">
        <v>1524</v>
      </c>
      <c r="R2509" s="32" t="s">
        <v>1483</v>
      </c>
      <c r="S2509" s="29">
        <v>0</v>
      </c>
      <c r="T2509" s="29" t="s">
        <v>64</v>
      </c>
    </row>
    <row r="2510" spans="14:20" s="22" customFormat="1" ht="15" hidden="1" customHeight="1" x14ac:dyDescent="0.25">
      <c r="N2510" s="29" t="str">
        <f t="shared" si="78"/>
        <v>nie ubiegam sięLubuskieTrzciel_PL431</v>
      </c>
      <c r="O2510" s="29" t="s">
        <v>1457</v>
      </c>
      <c r="P2510" s="31" t="str">
        <f t="shared" si="77"/>
        <v>Trzciel_PL431</v>
      </c>
      <c r="Q2510" s="32" t="s">
        <v>1524</v>
      </c>
      <c r="R2510" s="32" t="s">
        <v>1469</v>
      </c>
      <c r="S2510" s="29">
        <v>0</v>
      </c>
      <c r="T2510" s="29" t="s">
        <v>64</v>
      </c>
    </row>
    <row r="2511" spans="14:20" s="22" customFormat="1" ht="15" hidden="1" customHeight="1" x14ac:dyDescent="0.25">
      <c r="N2511" s="29" t="str">
        <f t="shared" si="78"/>
        <v>nie ubiegam sięLubuskieTrzebiechów_PL432</v>
      </c>
      <c r="O2511" s="29" t="s">
        <v>1457</v>
      </c>
      <c r="P2511" s="31" t="str">
        <f t="shared" si="77"/>
        <v>Trzebiechów_PL432</v>
      </c>
      <c r="Q2511" s="32" t="s">
        <v>1525</v>
      </c>
      <c r="R2511" s="32" t="s">
        <v>1505</v>
      </c>
      <c r="S2511" s="29">
        <v>0</v>
      </c>
      <c r="T2511" s="29" t="s">
        <v>64</v>
      </c>
    </row>
    <row r="2512" spans="14:20" s="22" customFormat="1" ht="15" hidden="1" customHeight="1" x14ac:dyDescent="0.25">
      <c r="N2512" s="29" t="str">
        <f t="shared" si="78"/>
        <v>nie ubiegam sięLubuskieTrzebiel_PL432</v>
      </c>
      <c r="O2512" s="29" t="s">
        <v>1457</v>
      </c>
      <c r="P2512" s="31" t="str">
        <f t="shared" si="77"/>
        <v>Trzebiel_PL432</v>
      </c>
      <c r="Q2512" s="32" t="s">
        <v>1525</v>
      </c>
      <c r="R2512" s="32" t="s">
        <v>1518</v>
      </c>
      <c r="S2512" s="29">
        <v>0</v>
      </c>
      <c r="T2512" s="29" t="s">
        <v>64</v>
      </c>
    </row>
    <row r="2513" spans="14:20" s="22" customFormat="1" ht="15" hidden="1" customHeight="1" x14ac:dyDescent="0.25">
      <c r="N2513" s="29" t="str">
        <f t="shared" si="78"/>
        <v>nie ubiegam sięLubuskieTuplice_PL432</v>
      </c>
      <c r="O2513" s="29" t="s">
        <v>1457</v>
      </c>
      <c r="P2513" s="31" t="str">
        <f t="shared" si="77"/>
        <v>Tuplice_PL432</v>
      </c>
      <c r="Q2513" s="32" t="s">
        <v>1525</v>
      </c>
      <c r="R2513" s="32" t="s">
        <v>1519</v>
      </c>
      <c r="S2513" s="29">
        <v>0</v>
      </c>
      <c r="T2513" s="29" t="s">
        <v>64</v>
      </c>
    </row>
    <row r="2514" spans="14:20" s="22" customFormat="1" ht="15" hidden="1" customHeight="1" x14ac:dyDescent="0.25">
      <c r="N2514" s="29" t="str">
        <f t="shared" si="78"/>
        <v>nie ubiegam sięLubuskieWitnica_PL431</v>
      </c>
      <c r="O2514" s="29" t="s">
        <v>1457</v>
      </c>
      <c r="P2514" s="31" t="str">
        <f t="shared" si="77"/>
        <v>Witnica_PL431</v>
      </c>
      <c r="Q2514" s="32" t="s">
        <v>1524</v>
      </c>
      <c r="R2514" s="32" t="s">
        <v>1463</v>
      </c>
      <c r="S2514" s="29">
        <v>0</v>
      </c>
      <c r="T2514" s="29" t="s">
        <v>64</v>
      </c>
    </row>
    <row r="2515" spans="14:20" s="22" customFormat="1" ht="15" hidden="1" customHeight="1" x14ac:dyDescent="0.25">
      <c r="N2515" s="29" t="str">
        <f t="shared" si="78"/>
        <v>nie ubiegam sięLubuskieWschowa_PL432</v>
      </c>
      <c r="O2515" s="29" t="s">
        <v>1457</v>
      </c>
      <c r="P2515" s="31" t="str">
        <f t="shared" si="77"/>
        <v>Wschowa_PL432</v>
      </c>
      <c r="Q2515" s="32" t="s">
        <v>1525</v>
      </c>
      <c r="R2515" s="32" t="s">
        <v>1523</v>
      </c>
      <c r="S2515" s="29">
        <v>0</v>
      </c>
      <c r="T2515" s="29" t="s">
        <v>64</v>
      </c>
    </row>
    <row r="2516" spans="14:20" s="22" customFormat="1" ht="15" hidden="1" customHeight="1" x14ac:dyDescent="0.25">
      <c r="N2516" s="29" t="str">
        <f t="shared" si="78"/>
        <v>nie ubiegam sięLubuskieWymiarki_PL432</v>
      </c>
      <c r="O2516" s="29" t="s">
        <v>1457</v>
      </c>
      <c r="P2516" s="31" t="str">
        <f t="shared" si="77"/>
        <v>Wymiarki_PL432</v>
      </c>
      <c r="Q2516" s="32" t="s">
        <v>1525</v>
      </c>
      <c r="R2516" s="32" t="s">
        <v>1513</v>
      </c>
      <c r="S2516" s="29">
        <v>0</v>
      </c>
      <c r="T2516" s="29" t="s">
        <v>64</v>
      </c>
    </row>
    <row r="2517" spans="14:20" s="22" customFormat="1" ht="15" hidden="1" customHeight="1" x14ac:dyDescent="0.25">
      <c r="N2517" s="29" t="str">
        <f t="shared" si="78"/>
        <v>nie ubiegam sięLubuskieZabór_PL432</v>
      </c>
      <c r="O2517" s="29" t="s">
        <v>1457</v>
      </c>
      <c r="P2517" s="31" t="str">
        <f t="shared" si="77"/>
        <v>Zabór_PL432</v>
      </c>
      <c r="Q2517" s="32" t="s">
        <v>1525</v>
      </c>
      <c r="R2517" s="32" t="s">
        <v>1506</v>
      </c>
      <c r="S2517" s="29">
        <v>0</v>
      </c>
      <c r="T2517" s="29" t="s">
        <v>64</v>
      </c>
    </row>
    <row r="2518" spans="14:20" s="22" customFormat="1" ht="15" hidden="1" customHeight="1" x14ac:dyDescent="0.25">
      <c r="N2518" s="29" t="str">
        <f t="shared" si="78"/>
        <v>nie ubiegam sięLubuskieZielona Góra_PL432</v>
      </c>
      <c r="O2518" s="29" t="s">
        <v>1457</v>
      </c>
      <c r="P2518" s="31" t="str">
        <f t="shared" si="77"/>
        <v>Zielona Góra_PL432</v>
      </c>
      <c r="Q2518" s="32" t="s">
        <v>1525</v>
      </c>
      <c r="R2518" s="32" t="s">
        <v>1507</v>
      </c>
      <c r="S2518" s="29">
        <v>0</v>
      </c>
      <c r="T2518" s="29" t="s">
        <v>64</v>
      </c>
    </row>
    <row r="2519" spans="14:20" s="22" customFormat="1" ht="15" hidden="1" customHeight="1" x14ac:dyDescent="0.25">
      <c r="N2519" s="29" t="str">
        <f t="shared" si="78"/>
        <v>nie ubiegam sięLubuskieZwierzyn_PL431</v>
      </c>
      <c r="O2519" s="29" t="s">
        <v>1457</v>
      </c>
      <c r="P2519" s="31" t="str">
        <f t="shared" si="77"/>
        <v>Zwierzyn_PL431</v>
      </c>
      <c r="Q2519" s="32" t="s">
        <v>1524</v>
      </c>
      <c r="R2519" s="32" t="s">
        <v>1478</v>
      </c>
      <c r="S2519" s="29">
        <v>0</v>
      </c>
      <c r="T2519" s="29" t="s">
        <v>64</v>
      </c>
    </row>
    <row r="2520" spans="14:20" s="22" customFormat="1" ht="15" hidden="1" customHeight="1" x14ac:dyDescent="0.25">
      <c r="N2520" s="29" t="str">
        <f t="shared" si="78"/>
        <v>nie ubiegam sięLubuskieŻagań_PL432</v>
      </c>
      <c r="O2520" s="29" t="s">
        <v>1457</v>
      </c>
      <c r="P2520" s="31" t="str">
        <f t="shared" si="77"/>
        <v>Żagań_PL432</v>
      </c>
      <c r="Q2520" s="32" t="s">
        <v>1525</v>
      </c>
      <c r="R2520" s="32" t="s">
        <v>1514</v>
      </c>
      <c r="S2520" s="29">
        <v>0</v>
      </c>
      <c r="T2520" s="29" t="s">
        <v>64</v>
      </c>
    </row>
    <row r="2521" spans="14:20" s="22" customFormat="1" ht="15" hidden="1" customHeight="1" x14ac:dyDescent="0.25">
      <c r="N2521" s="29" t="str">
        <f t="shared" si="78"/>
        <v>nie ubiegam sięLubuskieŻary_PL432</v>
      </c>
      <c r="O2521" s="29" t="s">
        <v>1457</v>
      </c>
      <c r="P2521" s="31" t="str">
        <f t="shared" si="77"/>
        <v>Żary_PL432</v>
      </c>
      <c r="Q2521" s="32" t="s">
        <v>1525</v>
      </c>
      <c r="R2521" s="32" t="s">
        <v>1520</v>
      </c>
      <c r="S2521" s="29">
        <v>0</v>
      </c>
      <c r="T2521" s="29" t="s">
        <v>64</v>
      </c>
    </row>
    <row r="2522" spans="14:20" s="22" customFormat="1" ht="15" hidden="1" customHeight="1" x14ac:dyDescent="0.25">
      <c r="N2522" s="29" t="str">
        <f t="shared" si="78"/>
        <v>nie ubiegam sięŁódzkieAleksandrów_PL115</v>
      </c>
      <c r="O2522" s="29" t="s">
        <v>223</v>
      </c>
      <c r="P2522" s="31" t="str">
        <f t="shared" si="77"/>
        <v>Aleksandrów_PL115</v>
      </c>
      <c r="Q2522" s="32" t="s">
        <v>589</v>
      </c>
      <c r="R2522" s="32" t="s">
        <v>105</v>
      </c>
      <c r="S2522" s="29">
        <v>0</v>
      </c>
      <c r="T2522" s="29" t="s">
        <v>64</v>
      </c>
    </row>
    <row r="2523" spans="14:20" s="22" customFormat="1" ht="15" hidden="1" customHeight="1" x14ac:dyDescent="0.25">
      <c r="N2523" s="29" t="str">
        <f t="shared" si="78"/>
        <v>nie ubiegam sięŁódzkieBedlno_PL117</v>
      </c>
      <c r="O2523" s="29" t="s">
        <v>223</v>
      </c>
      <c r="P2523" s="31" t="str">
        <f t="shared" si="77"/>
        <v>Bedlno_PL117</v>
      </c>
      <c r="Q2523" s="32" t="s">
        <v>591</v>
      </c>
      <c r="R2523" s="32" t="s">
        <v>184</v>
      </c>
      <c r="S2523" s="29">
        <v>0</v>
      </c>
      <c r="T2523" s="29" t="s">
        <v>64</v>
      </c>
    </row>
    <row r="2524" spans="14:20" s="22" customFormat="1" ht="15" hidden="1" customHeight="1" x14ac:dyDescent="0.25">
      <c r="N2524" s="29" t="str">
        <f t="shared" si="78"/>
        <v>nie ubiegam sięŁódzkieBełchatów_PL115</v>
      </c>
      <c r="O2524" s="29" t="s">
        <v>223</v>
      </c>
      <c r="P2524" s="31" t="str">
        <f t="shared" si="77"/>
        <v>Bełchatów_PL115</v>
      </c>
      <c r="Q2524" s="32" t="s">
        <v>589</v>
      </c>
      <c r="R2524" s="32" t="s">
        <v>92</v>
      </c>
      <c r="S2524" s="29">
        <v>0</v>
      </c>
      <c r="T2524" s="29" t="s">
        <v>64</v>
      </c>
    </row>
    <row r="2525" spans="14:20" s="22" customFormat="1" ht="15" hidden="1" customHeight="1" x14ac:dyDescent="0.25">
      <c r="N2525" s="29" t="str">
        <f t="shared" si="78"/>
        <v>nie ubiegam sięŁódzkieBędków_PL115</v>
      </c>
      <c r="O2525" s="29" t="s">
        <v>223</v>
      </c>
      <c r="P2525" s="31" t="str">
        <f t="shared" si="77"/>
        <v>Będków_PL115</v>
      </c>
      <c r="Q2525" s="32" t="s">
        <v>589</v>
      </c>
      <c r="R2525" s="32" t="s">
        <v>128</v>
      </c>
      <c r="S2525" s="29">
        <v>0</v>
      </c>
      <c r="T2525" s="29" t="s">
        <v>64</v>
      </c>
    </row>
    <row r="2526" spans="14:20" s="22" customFormat="1" ht="15" hidden="1" customHeight="1" x14ac:dyDescent="0.25">
      <c r="N2526" s="29" t="str">
        <f t="shared" si="78"/>
        <v>nie ubiegam sięŁódzkieBiała Rawska_PL117</v>
      </c>
      <c r="O2526" s="29" t="s">
        <v>223</v>
      </c>
      <c r="P2526" s="31" t="str">
        <f t="shared" si="77"/>
        <v>Biała Rawska_PL117</v>
      </c>
      <c r="Q2526" s="32" t="s">
        <v>591</v>
      </c>
      <c r="R2526" s="32" t="s">
        <v>209</v>
      </c>
      <c r="S2526" s="29">
        <v>0</v>
      </c>
      <c r="T2526" s="29" t="s">
        <v>64</v>
      </c>
    </row>
    <row r="2527" spans="14:20" s="22" customFormat="1" ht="15" hidden="1" customHeight="1" x14ac:dyDescent="0.25">
      <c r="N2527" s="29" t="str">
        <f t="shared" si="78"/>
        <v>nie ubiegam sięŁódzkieBiała_PL116</v>
      </c>
      <c r="O2527" s="29" t="s">
        <v>223</v>
      </c>
      <c r="P2527" s="31" t="str">
        <f t="shared" si="77"/>
        <v>Biała_PL116</v>
      </c>
      <c r="Q2527" s="32" t="s">
        <v>590</v>
      </c>
      <c r="R2527" s="32" t="s">
        <v>166</v>
      </c>
      <c r="S2527" s="29">
        <v>0</v>
      </c>
      <c r="T2527" s="29" t="s">
        <v>64</v>
      </c>
    </row>
    <row r="2528" spans="14:20" s="22" customFormat="1" ht="15" hidden="1" customHeight="1" x14ac:dyDescent="0.25">
      <c r="N2528" s="29" t="str">
        <f t="shared" si="78"/>
        <v>nie ubiegam sięŁódzkieBiałaczów_PL115</v>
      </c>
      <c r="O2528" s="29" t="s">
        <v>223</v>
      </c>
      <c r="P2528" s="31" t="str">
        <f t="shared" si="77"/>
        <v>Białaczów_PL115</v>
      </c>
      <c r="Q2528" s="32" t="s">
        <v>589</v>
      </c>
      <c r="R2528" s="32" t="s">
        <v>98</v>
      </c>
      <c r="S2528" s="29">
        <v>0</v>
      </c>
      <c r="T2528" s="29" t="s">
        <v>64</v>
      </c>
    </row>
    <row r="2529" spans="14:20" s="22" customFormat="1" ht="15" hidden="1" customHeight="1" x14ac:dyDescent="0.25">
      <c r="N2529" s="29" t="str">
        <f t="shared" si="78"/>
        <v>nie ubiegam sięŁódzkieBielawy_PL117</v>
      </c>
      <c r="O2529" s="29" t="s">
        <v>223</v>
      </c>
      <c r="P2529" s="31" t="str">
        <f t="shared" si="77"/>
        <v>Bielawy_PL117</v>
      </c>
      <c r="Q2529" s="32" t="s">
        <v>591</v>
      </c>
      <c r="R2529" s="32" t="s">
        <v>200</v>
      </c>
      <c r="S2529" s="29">
        <v>0</v>
      </c>
      <c r="T2529" s="29" t="s">
        <v>64</v>
      </c>
    </row>
    <row r="2530" spans="14:20" s="22" customFormat="1" ht="15" hidden="1" customHeight="1" x14ac:dyDescent="0.25">
      <c r="N2530" s="29" t="str">
        <f t="shared" si="78"/>
        <v>nie ubiegam sięŁódzkieBłaszki_PL116</v>
      </c>
      <c r="O2530" s="29" t="s">
        <v>223</v>
      </c>
      <c r="P2530" s="31" t="str">
        <f t="shared" si="77"/>
        <v>Błaszki_PL116</v>
      </c>
      <c r="Q2530" s="32" t="s">
        <v>590</v>
      </c>
      <c r="R2530" s="32" t="s">
        <v>156</v>
      </c>
      <c r="S2530" s="29">
        <v>0</v>
      </c>
      <c r="T2530" s="29" t="s">
        <v>64</v>
      </c>
    </row>
    <row r="2531" spans="14:20" s="22" customFormat="1" ht="15" hidden="1" customHeight="1" x14ac:dyDescent="0.25">
      <c r="N2531" s="29" t="str">
        <f t="shared" si="78"/>
        <v>nie ubiegam sięŁódzkieBolesławiec_PL116</v>
      </c>
      <c r="O2531" s="29" t="s">
        <v>223</v>
      </c>
      <c r="P2531" s="31" t="str">
        <f t="shared" si="77"/>
        <v>Bolesławiec_PL116</v>
      </c>
      <c r="Q2531" s="32" t="s">
        <v>590</v>
      </c>
      <c r="R2531" s="32" t="s">
        <v>175</v>
      </c>
      <c r="S2531" s="29">
        <v>0</v>
      </c>
      <c r="T2531" s="29" t="s">
        <v>64</v>
      </c>
    </row>
    <row r="2532" spans="14:20" s="22" customFormat="1" ht="15" hidden="1" customHeight="1" x14ac:dyDescent="0.25">
      <c r="N2532" s="29" t="str">
        <f t="shared" si="78"/>
        <v>nie ubiegam sięŁódzkieBolimów_PL117</v>
      </c>
      <c r="O2532" s="29" t="s">
        <v>223</v>
      </c>
      <c r="P2532" s="31" t="str">
        <f t="shared" si="77"/>
        <v>Bolimów_PL117</v>
      </c>
      <c r="Q2532" s="32" t="s">
        <v>591</v>
      </c>
      <c r="R2532" s="32" t="s">
        <v>214</v>
      </c>
      <c r="S2532" s="29">
        <v>0</v>
      </c>
      <c r="T2532" s="29" t="s">
        <v>64</v>
      </c>
    </row>
    <row r="2533" spans="14:20" s="22" customFormat="1" ht="15" hidden="1" customHeight="1" x14ac:dyDescent="0.25">
      <c r="N2533" s="29" t="str">
        <f t="shared" si="78"/>
        <v>nie ubiegam sięŁódzkieBrąszewice_PL116</v>
      </c>
      <c r="O2533" s="29" t="s">
        <v>223</v>
      </c>
      <c r="P2533" s="31" t="str">
        <f t="shared" si="77"/>
        <v>Brąszewice_PL116</v>
      </c>
      <c r="Q2533" s="32" t="s">
        <v>590</v>
      </c>
      <c r="R2533" s="32" t="s">
        <v>157</v>
      </c>
      <c r="S2533" s="29">
        <v>0</v>
      </c>
      <c r="T2533" s="29" t="s">
        <v>64</v>
      </c>
    </row>
    <row r="2534" spans="14:20" s="22" customFormat="1" ht="15" hidden="1" customHeight="1" x14ac:dyDescent="0.25">
      <c r="N2534" s="29" t="str">
        <f t="shared" si="78"/>
        <v>nie ubiegam sięŁódzkieBrójce_PL114</v>
      </c>
      <c r="O2534" s="29" t="s">
        <v>223</v>
      </c>
      <c r="P2534" s="31" t="str">
        <f t="shared" si="77"/>
        <v>Brójce_PL114</v>
      </c>
      <c r="Q2534" s="32" t="s">
        <v>588</v>
      </c>
      <c r="R2534" s="32" t="s">
        <v>76</v>
      </c>
      <c r="S2534" s="29">
        <v>0</v>
      </c>
      <c r="T2534" s="29" t="s">
        <v>64</v>
      </c>
    </row>
    <row r="2535" spans="14:20" s="22" customFormat="1" ht="15" hidden="1" customHeight="1" x14ac:dyDescent="0.25">
      <c r="N2535" s="29" t="str">
        <f t="shared" si="78"/>
        <v>nie ubiegam sięŁódzkieBrzeziny_PL114</v>
      </c>
      <c r="O2535" s="29" t="s">
        <v>223</v>
      </c>
      <c r="P2535" s="31" t="str">
        <f t="shared" si="77"/>
        <v>Brzeziny_PL114</v>
      </c>
      <c r="Q2535" s="32" t="s">
        <v>588</v>
      </c>
      <c r="R2535" s="32" t="s">
        <v>88</v>
      </c>
      <c r="S2535" s="29">
        <v>0</v>
      </c>
      <c r="T2535" s="29" t="s">
        <v>64</v>
      </c>
    </row>
    <row r="2536" spans="14:20" s="22" customFormat="1" ht="15" hidden="1" customHeight="1" x14ac:dyDescent="0.25">
      <c r="N2536" s="29" t="str">
        <f t="shared" si="78"/>
        <v>nie ubiegam sięŁódzkieBrzeźnio_PL116</v>
      </c>
      <c r="O2536" s="29" t="s">
        <v>223</v>
      </c>
      <c r="P2536" s="31" t="str">
        <f t="shared" si="77"/>
        <v>Brzeźnio_PL116</v>
      </c>
      <c r="Q2536" s="32" t="s">
        <v>590</v>
      </c>
      <c r="R2536" s="32" t="s">
        <v>158</v>
      </c>
      <c r="S2536" s="29">
        <v>0</v>
      </c>
      <c r="T2536" s="29" t="s">
        <v>64</v>
      </c>
    </row>
    <row r="2537" spans="14:20" s="22" customFormat="1" ht="15" hidden="1" customHeight="1" x14ac:dyDescent="0.25">
      <c r="N2537" s="29" t="str">
        <f t="shared" si="78"/>
        <v>nie ubiegam sięŁódzkieBuczek_PL116</v>
      </c>
      <c r="O2537" s="29" t="s">
        <v>223</v>
      </c>
      <c r="P2537" s="31" t="str">
        <f t="shared" si="77"/>
        <v>Buczek_PL116</v>
      </c>
      <c r="Q2537" s="32" t="s">
        <v>590</v>
      </c>
      <c r="R2537" s="32" t="s">
        <v>138</v>
      </c>
      <c r="S2537" s="29">
        <v>0</v>
      </c>
      <c r="T2537" s="29" t="s">
        <v>64</v>
      </c>
    </row>
    <row r="2538" spans="14:20" s="22" customFormat="1" ht="15" hidden="1" customHeight="1" x14ac:dyDescent="0.25">
      <c r="N2538" s="29" t="str">
        <f t="shared" si="78"/>
        <v>nie ubiegam sięŁódzkieBudziszewice_PL115</v>
      </c>
      <c r="O2538" s="29" t="s">
        <v>223</v>
      </c>
      <c r="P2538" s="31" t="str">
        <f t="shared" si="77"/>
        <v>Budziszewice_PL115</v>
      </c>
      <c r="Q2538" s="32" t="s">
        <v>589</v>
      </c>
      <c r="R2538" s="32" t="s">
        <v>129</v>
      </c>
      <c r="S2538" s="29">
        <v>0</v>
      </c>
      <c r="T2538" s="29" t="s">
        <v>64</v>
      </c>
    </row>
    <row r="2539" spans="14:20" s="22" customFormat="1" ht="15" hidden="1" customHeight="1" x14ac:dyDescent="0.25">
      <c r="N2539" s="29" t="str">
        <f t="shared" si="78"/>
        <v>nie ubiegam sięŁódzkieBurzenin_PL116</v>
      </c>
      <c r="O2539" s="29" t="s">
        <v>223</v>
      </c>
      <c r="P2539" s="31" t="str">
        <f t="shared" si="77"/>
        <v>Burzenin_PL116</v>
      </c>
      <c r="Q2539" s="32" t="s">
        <v>590</v>
      </c>
      <c r="R2539" s="32" t="s">
        <v>159</v>
      </c>
      <c r="S2539" s="29">
        <v>0</v>
      </c>
      <c r="T2539" s="29" t="s">
        <v>64</v>
      </c>
    </row>
    <row r="2540" spans="14:20" s="22" customFormat="1" ht="15" hidden="1" customHeight="1" x14ac:dyDescent="0.25">
      <c r="N2540" s="29" t="str">
        <f t="shared" si="78"/>
        <v>nie ubiegam sięŁódzkieChąśno_PL117</v>
      </c>
      <c r="O2540" s="29" t="s">
        <v>223</v>
      </c>
      <c r="P2540" s="31" t="str">
        <f t="shared" si="77"/>
        <v>Chąśno_PL117</v>
      </c>
      <c r="Q2540" s="32" t="s">
        <v>591</v>
      </c>
      <c r="R2540" s="32" t="s">
        <v>201</v>
      </c>
      <c r="S2540" s="29">
        <v>0</v>
      </c>
      <c r="T2540" s="29" t="s">
        <v>64</v>
      </c>
    </row>
    <row r="2541" spans="14:20" s="22" customFormat="1" ht="15" hidden="1" customHeight="1" x14ac:dyDescent="0.25">
      <c r="N2541" s="29" t="str">
        <f t="shared" si="78"/>
        <v>nie ubiegam sięŁódzkieCielądz_PL117</v>
      </c>
      <c r="O2541" s="29" t="s">
        <v>223</v>
      </c>
      <c r="P2541" s="31" t="str">
        <f t="shared" si="77"/>
        <v>Cielądz_PL117</v>
      </c>
      <c r="Q2541" s="32" t="s">
        <v>591</v>
      </c>
      <c r="R2541" s="32" t="s">
        <v>210</v>
      </c>
      <c r="S2541" s="29">
        <v>0</v>
      </c>
      <c r="T2541" s="29" t="s">
        <v>64</v>
      </c>
    </row>
    <row r="2542" spans="14:20" s="22" customFormat="1" ht="15" hidden="1" customHeight="1" x14ac:dyDescent="0.25">
      <c r="N2542" s="29" t="str">
        <f t="shared" si="78"/>
        <v>nie ubiegam sięŁódzkieCzarnocin_PL115</v>
      </c>
      <c r="O2542" s="29" t="s">
        <v>223</v>
      </c>
      <c r="P2542" s="31" t="str">
        <f t="shared" si="77"/>
        <v>Czarnocin_PL115</v>
      </c>
      <c r="Q2542" s="32" t="s">
        <v>589</v>
      </c>
      <c r="R2542" s="32" t="s">
        <v>106</v>
      </c>
      <c r="S2542" s="29">
        <v>0</v>
      </c>
      <c r="T2542" s="29" t="s">
        <v>64</v>
      </c>
    </row>
    <row r="2543" spans="14:20" s="22" customFormat="1" ht="15" hidden="1" customHeight="1" x14ac:dyDescent="0.25">
      <c r="N2543" s="29" t="str">
        <f t="shared" si="78"/>
        <v>nie ubiegam sięŁódzkieCzarnożyły_PL116</v>
      </c>
      <c r="O2543" s="29" t="s">
        <v>223</v>
      </c>
      <c r="P2543" s="31" t="str">
        <f t="shared" si="77"/>
        <v>Czarnożyły_PL116</v>
      </c>
      <c r="Q2543" s="32" t="s">
        <v>590</v>
      </c>
      <c r="R2543" s="32" t="s">
        <v>167</v>
      </c>
      <c r="S2543" s="29">
        <v>0</v>
      </c>
      <c r="T2543" s="29" t="s">
        <v>64</v>
      </c>
    </row>
    <row r="2544" spans="14:20" s="22" customFormat="1" ht="15" hidden="1" customHeight="1" x14ac:dyDescent="0.25">
      <c r="N2544" s="29" t="str">
        <f t="shared" si="78"/>
        <v>nie ubiegam sięŁódzkieCzastary_PL116</v>
      </c>
      <c r="O2544" s="29" t="s">
        <v>223</v>
      </c>
      <c r="P2544" s="31" t="str">
        <f t="shared" si="77"/>
        <v>Czastary_PL116</v>
      </c>
      <c r="Q2544" s="32" t="s">
        <v>590</v>
      </c>
      <c r="R2544" s="32" t="s">
        <v>176</v>
      </c>
      <c r="S2544" s="29">
        <v>0</v>
      </c>
      <c r="T2544" s="29" t="s">
        <v>64</v>
      </c>
    </row>
    <row r="2545" spans="14:20" s="22" customFormat="1" ht="15" hidden="1" customHeight="1" x14ac:dyDescent="0.25">
      <c r="N2545" s="29" t="str">
        <f t="shared" si="78"/>
        <v>nie ubiegam sięŁódzkieCzerniewice_PL115</v>
      </c>
      <c r="O2545" s="29" t="s">
        <v>223</v>
      </c>
      <c r="P2545" s="31" t="str">
        <f t="shared" si="77"/>
        <v>Czerniewice_PL115</v>
      </c>
      <c r="Q2545" s="32" t="s">
        <v>589</v>
      </c>
      <c r="R2545" s="32" t="s">
        <v>130</v>
      </c>
      <c r="S2545" s="29">
        <v>0</v>
      </c>
      <c r="T2545" s="29" t="s">
        <v>64</v>
      </c>
    </row>
    <row r="2546" spans="14:20" s="22" customFormat="1" ht="15" hidden="1" customHeight="1" x14ac:dyDescent="0.25">
      <c r="N2546" s="29" t="str">
        <f t="shared" si="78"/>
        <v>nie ubiegam sięŁódzkieDalików_PL116</v>
      </c>
      <c r="O2546" s="29" t="s">
        <v>223</v>
      </c>
      <c r="P2546" s="31" t="str">
        <f t="shared" si="77"/>
        <v>Dalików_PL116</v>
      </c>
      <c r="Q2546" s="32" t="s">
        <v>590</v>
      </c>
      <c r="R2546" s="32" t="s">
        <v>150</v>
      </c>
      <c r="S2546" s="29">
        <v>0</v>
      </c>
      <c r="T2546" s="29" t="s">
        <v>64</v>
      </c>
    </row>
    <row r="2547" spans="14:20" s="22" customFormat="1" ht="15" hidden="1" customHeight="1" x14ac:dyDescent="0.25">
      <c r="N2547" s="29" t="str">
        <f t="shared" si="78"/>
        <v>nie ubiegam sięŁódzkieDaszyna_PL117</v>
      </c>
      <c r="O2547" s="29" t="s">
        <v>223</v>
      </c>
      <c r="P2547" s="31" t="str">
        <f t="shared" ref="P2547:P2610" si="79">R2547&amp;Q2547</f>
        <v>Daszyna_PL117</v>
      </c>
      <c r="Q2547" s="32" t="s">
        <v>591</v>
      </c>
      <c r="R2547" s="32" t="s">
        <v>193</v>
      </c>
      <c r="S2547" s="29">
        <v>0</v>
      </c>
      <c r="T2547" s="29" t="s">
        <v>64</v>
      </c>
    </row>
    <row r="2548" spans="14:20" s="22" customFormat="1" ht="15" hidden="1" customHeight="1" x14ac:dyDescent="0.25">
      <c r="N2548" s="29" t="str">
        <f t="shared" ref="N2548:N2611" si="80">T2548&amp;O2548&amp;P2548</f>
        <v>nie ubiegam sięŁódzkieDąbrowice_PL117</v>
      </c>
      <c r="O2548" s="29" t="s">
        <v>223</v>
      </c>
      <c r="P2548" s="31" t="str">
        <f t="shared" si="79"/>
        <v>Dąbrowice_PL117</v>
      </c>
      <c r="Q2548" s="32" t="s">
        <v>591</v>
      </c>
      <c r="R2548" s="32" t="s">
        <v>185</v>
      </c>
      <c r="S2548" s="29">
        <v>0</v>
      </c>
      <c r="T2548" s="29" t="s">
        <v>64</v>
      </c>
    </row>
    <row r="2549" spans="14:20" s="22" customFormat="1" ht="15" hidden="1" customHeight="1" x14ac:dyDescent="0.25">
      <c r="N2549" s="29" t="str">
        <f t="shared" si="80"/>
        <v>nie ubiegam sięŁódzkieDłutów_PL114</v>
      </c>
      <c r="O2549" s="29" t="s">
        <v>223</v>
      </c>
      <c r="P2549" s="31" t="str">
        <f t="shared" si="79"/>
        <v>Dłutów_PL114</v>
      </c>
      <c r="Q2549" s="32" t="s">
        <v>588</v>
      </c>
      <c r="R2549" s="32" t="s">
        <v>80</v>
      </c>
      <c r="S2549" s="29">
        <v>0</v>
      </c>
      <c r="T2549" s="29" t="s">
        <v>64</v>
      </c>
    </row>
    <row r="2550" spans="14:20" s="22" customFormat="1" ht="15" hidden="1" customHeight="1" x14ac:dyDescent="0.25">
      <c r="N2550" s="29" t="str">
        <f t="shared" si="80"/>
        <v>nie ubiegam sięŁódzkieDmosin_PL114</v>
      </c>
      <c r="O2550" s="29" t="s">
        <v>223</v>
      </c>
      <c r="P2550" s="31" t="str">
        <f t="shared" si="79"/>
        <v>Dmosin_PL114</v>
      </c>
      <c r="Q2550" s="32" t="s">
        <v>588</v>
      </c>
      <c r="R2550" s="32" t="s">
        <v>89</v>
      </c>
      <c r="S2550" s="29">
        <v>0</v>
      </c>
      <c r="T2550" s="29" t="s">
        <v>64</v>
      </c>
    </row>
    <row r="2551" spans="14:20" s="22" customFormat="1" ht="15" hidden="1" customHeight="1" x14ac:dyDescent="0.25">
      <c r="N2551" s="29" t="str">
        <f t="shared" si="80"/>
        <v>nie ubiegam sięŁódzkieDobroń_PL114</v>
      </c>
      <c r="O2551" s="29" t="s">
        <v>223</v>
      </c>
      <c r="P2551" s="31" t="str">
        <f t="shared" si="79"/>
        <v>Dobroń_PL114</v>
      </c>
      <c r="Q2551" s="32" t="s">
        <v>588</v>
      </c>
      <c r="R2551" s="32" t="s">
        <v>81</v>
      </c>
      <c r="S2551" s="29">
        <v>0</v>
      </c>
      <c r="T2551" s="29" t="s">
        <v>64</v>
      </c>
    </row>
    <row r="2552" spans="14:20" s="22" customFormat="1" ht="15" hidden="1" customHeight="1" x14ac:dyDescent="0.25">
      <c r="N2552" s="29" t="str">
        <f t="shared" si="80"/>
        <v>nie ubiegam sięŁódzkieDobryszyce_PL115</v>
      </c>
      <c r="O2552" s="29" t="s">
        <v>223</v>
      </c>
      <c r="P2552" s="31" t="str">
        <f t="shared" si="79"/>
        <v>Dobryszyce_PL115</v>
      </c>
      <c r="Q2552" s="32" t="s">
        <v>589</v>
      </c>
      <c r="R2552" s="32" t="s">
        <v>116</v>
      </c>
      <c r="S2552" s="29">
        <v>0</v>
      </c>
      <c r="T2552" s="29" t="s">
        <v>64</v>
      </c>
    </row>
    <row r="2553" spans="14:20" s="22" customFormat="1" ht="15" hidden="1" customHeight="1" x14ac:dyDescent="0.25">
      <c r="N2553" s="29" t="str">
        <f t="shared" si="80"/>
        <v>nie ubiegam sięŁódzkieDomaniewice_PL117</v>
      </c>
      <c r="O2553" s="29" t="s">
        <v>223</v>
      </c>
      <c r="P2553" s="31" t="str">
        <f t="shared" si="79"/>
        <v>Domaniewice_PL117</v>
      </c>
      <c r="Q2553" s="32" t="s">
        <v>591</v>
      </c>
      <c r="R2553" s="32" t="s">
        <v>202</v>
      </c>
      <c r="S2553" s="29">
        <v>0</v>
      </c>
      <c r="T2553" s="29" t="s">
        <v>64</v>
      </c>
    </row>
    <row r="2554" spans="14:20" s="22" customFormat="1" ht="15" hidden="1" customHeight="1" x14ac:dyDescent="0.25">
      <c r="N2554" s="29" t="str">
        <f t="shared" si="80"/>
        <v>nie ubiegam sięŁódzkieDrużbice_PL115</v>
      </c>
      <c r="O2554" s="29" t="s">
        <v>223</v>
      </c>
      <c r="P2554" s="31" t="str">
        <f t="shared" si="79"/>
        <v>Drużbice_PL115</v>
      </c>
      <c r="Q2554" s="32" t="s">
        <v>589</v>
      </c>
      <c r="R2554" s="32" t="s">
        <v>93</v>
      </c>
      <c r="S2554" s="29">
        <v>0</v>
      </c>
      <c r="T2554" s="29" t="s">
        <v>64</v>
      </c>
    </row>
    <row r="2555" spans="14:20" s="22" customFormat="1" ht="15" hidden="1" customHeight="1" x14ac:dyDescent="0.25">
      <c r="N2555" s="29" t="str">
        <f t="shared" si="80"/>
        <v>nie ubiegam sięŁódzkieDrzewica_PL115</v>
      </c>
      <c r="O2555" s="29" t="s">
        <v>223</v>
      </c>
      <c r="P2555" s="31" t="str">
        <f t="shared" si="79"/>
        <v>Drzewica_PL115</v>
      </c>
      <c r="Q2555" s="32" t="s">
        <v>589</v>
      </c>
      <c r="R2555" s="32" t="s">
        <v>99</v>
      </c>
      <c r="S2555" s="29">
        <v>0</v>
      </c>
      <c r="T2555" s="29" t="s">
        <v>64</v>
      </c>
    </row>
    <row r="2556" spans="14:20" s="22" customFormat="1" ht="15" hidden="1" customHeight="1" x14ac:dyDescent="0.25">
      <c r="N2556" s="29" t="str">
        <f t="shared" si="80"/>
        <v>nie ubiegam sięŁódzkieDziałoszyn_PL116</v>
      </c>
      <c r="O2556" s="29" t="s">
        <v>223</v>
      </c>
      <c r="P2556" s="31" t="str">
        <f t="shared" si="79"/>
        <v>Działoszyn_PL116</v>
      </c>
      <c r="Q2556" s="32" t="s">
        <v>590</v>
      </c>
      <c r="R2556" s="32" t="s">
        <v>143</v>
      </c>
      <c r="S2556" s="29">
        <v>0</v>
      </c>
      <c r="T2556" s="29" t="s">
        <v>64</v>
      </c>
    </row>
    <row r="2557" spans="14:20" s="22" customFormat="1" ht="15" hidden="1" customHeight="1" x14ac:dyDescent="0.25">
      <c r="N2557" s="29" t="str">
        <f t="shared" si="80"/>
        <v>nie ubiegam sięŁódzkieGalewice_PL116</v>
      </c>
      <c r="O2557" s="29" t="s">
        <v>223</v>
      </c>
      <c r="P2557" s="31" t="str">
        <f t="shared" si="79"/>
        <v>Galewice_PL116</v>
      </c>
      <c r="Q2557" s="32" t="s">
        <v>590</v>
      </c>
      <c r="R2557" s="32" t="s">
        <v>177</v>
      </c>
      <c r="S2557" s="29">
        <v>0</v>
      </c>
      <c r="T2557" s="29" t="s">
        <v>64</v>
      </c>
    </row>
    <row r="2558" spans="14:20" s="22" customFormat="1" ht="15" hidden="1" customHeight="1" x14ac:dyDescent="0.25">
      <c r="N2558" s="29" t="str">
        <f t="shared" si="80"/>
        <v>nie ubiegam sięŁódzkieGidle_PL115</v>
      </c>
      <c r="O2558" s="29" t="s">
        <v>223</v>
      </c>
      <c r="P2558" s="31" t="str">
        <f t="shared" si="79"/>
        <v>Gidle_PL115</v>
      </c>
      <c r="Q2558" s="32" t="s">
        <v>589</v>
      </c>
      <c r="R2558" s="32" t="s">
        <v>117</v>
      </c>
      <c r="S2558" s="29">
        <v>0</v>
      </c>
      <c r="T2558" s="29" t="s">
        <v>64</v>
      </c>
    </row>
    <row r="2559" spans="14:20" s="22" customFormat="1" ht="15" hidden="1" customHeight="1" x14ac:dyDescent="0.25">
      <c r="N2559" s="29" t="str">
        <f t="shared" si="80"/>
        <v>nie ubiegam sięŁódzkieGłowno_PL114</v>
      </c>
      <c r="O2559" s="29" t="s">
        <v>223</v>
      </c>
      <c r="P2559" s="31" t="str">
        <f t="shared" si="79"/>
        <v>Głowno_PL114</v>
      </c>
      <c r="Q2559" s="32" t="s">
        <v>588</v>
      </c>
      <c r="R2559" s="32" t="s">
        <v>84</v>
      </c>
      <c r="S2559" s="29">
        <v>0</v>
      </c>
      <c r="T2559" s="29" t="s">
        <v>64</v>
      </c>
    </row>
    <row r="2560" spans="14:20" s="22" customFormat="1" ht="15" hidden="1" customHeight="1" x14ac:dyDescent="0.25">
      <c r="N2560" s="29" t="str">
        <f t="shared" si="80"/>
        <v>nie ubiegam sięŁódzkieGłuchów_PL117</v>
      </c>
      <c r="O2560" s="29" t="s">
        <v>223</v>
      </c>
      <c r="P2560" s="31" t="str">
        <f t="shared" si="79"/>
        <v>Głuchów_PL117</v>
      </c>
      <c r="Q2560" s="32" t="s">
        <v>591</v>
      </c>
      <c r="R2560" s="32" t="s">
        <v>215</v>
      </c>
      <c r="S2560" s="29">
        <v>0</v>
      </c>
      <c r="T2560" s="29" t="s">
        <v>64</v>
      </c>
    </row>
    <row r="2561" spans="14:20" s="22" customFormat="1" ht="15" hidden="1" customHeight="1" x14ac:dyDescent="0.25">
      <c r="N2561" s="29" t="str">
        <f t="shared" si="80"/>
        <v>nie ubiegam sięŁódzkieGodzianów_PL117</v>
      </c>
      <c r="O2561" s="29" t="s">
        <v>223</v>
      </c>
      <c r="P2561" s="31" t="str">
        <f t="shared" si="79"/>
        <v>Godzianów_PL117</v>
      </c>
      <c r="Q2561" s="32" t="s">
        <v>591</v>
      </c>
      <c r="R2561" s="32" t="s">
        <v>216</v>
      </c>
      <c r="S2561" s="29">
        <v>0</v>
      </c>
      <c r="T2561" s="29" t="s">
        <v>64</v>
      </c>
    </row>
    <row r="2562" spans="14:20" s="22" customFormat="1" ht="15" hidden="1" customHeight="1" x14ac:dyDescent="0.25">
      <c r="N2562" s="29" t="str">
        <f t="shared" si="80"/>
        <v>nie ubiegam sięŁódzkieGomunice_PL115</v>
      </c>
      <c r="O2562" s="29" t="s">
        <v>223</v>
      </c>
      <c r="P2562" s="31" t="str">
        <f t="shared" si="79"/>
        <v>Gomunice_PL115</v>
      </c>
      <c r="Q2562" s="32" t="s">
        <v>589</v>
      </c>
      <c r="R2562" s="32" t="s">
        <v>118</v>
      </c>
      <c r="S2562" s="29">
        <v>0</v>
      </c>
      <c r="T2562" s="29" t="s">
        <v>64</v>
      </c>
    </row>
    <row r="2563" spans="14:20" s="22" customFormat="1" ht="15" hidden="1" customHeight="1" x14ac:dyDescent="0.25">
      <c r="N2563" s="29" t="str">
        <f t="shared" si="80"/>
        <v>nie ubiegam sięŁódzkieGorzkowice_PL115</v>
      </c>
      <c r="O2563" s="29" t="s">
        <v>223</v>
      </c>
      <c r="P2563" s="31" t="str">
        <f t="shared" si="79"/>
        <v>Gorzkowice_PL115</v>
      </c>
      <c r="Q2563" s="32" t="s">
        <v>589</v>
      </c>
      <c r="R2563" s="32" t="s">
        <v>107</v>
      </c>
      <c r="S2563" s="29">
        <v>0</v>
      </c>
      <c r="T2563" s="29" t="s">
        <v>64</v>
      </c>
    </row>
    <row r="2564" spans="14:20" s="22" customFormat="1" ht="15" hidden="1" customHeight="1" x14ac:dyDescent="0.25">
      <c r="N2564" s="29" t="str">
        <f t="shared" si="80"/>
        <v>nie ubiegam sięŁódzkieGoszczanów_PL116</v>
      </c>
      <c r="O2564" s="29" t="s">
        <v>223</v>
      </c>
      <c r="P2564" s="31" t="str">
        <f t="shared" si="79"/>
        <v>Goszczanów_PL116</v>
      </c>
      <c r="Q2564" s="32" t="s">
        <v>590</v>
      </c>
      <c r="R2564" s="32" t="s">
        <v>160</v>
      </c>
      <c r="S2564" s="29">
        <v>0</v>
      </c>
      <c r="T2564" s="29" t="s">
        <v>64</v>
      </c>
    </row>
    <row r="2565" spans="14:20" s="22" customFormat="1" ht="15" hidden="1" customHeight="1" x14ac:dyDescent="0.25">
      <c r="N2565" s="29" t="str">
        <f t="shared" si="80"/>
        <v>nie ubiegam sięŁódzkieGóra Świętej Małgorzaty_PL117</v>
      </c>
      <c r="O2565" s="29" t="s">
        <v>223</v>
      </c>
      <c r="P2565" s="31" t="str">
        <f t="shared" si="79"/>
        <v>Góra Świętej Małgorzaty_PL117</v>
      </c>
      <c r="Q2565" s="32" t="s">
        <v>591</v>
      </c>
      <c r="R2565" s="32" t="s">
        <v>194</v>
      </c>
      <c r="S2565" s="29">
        <v>0</v>
      </c>
      <c r="T2565" s="29" t="s">
        <v>64</v>
      </c>
    </row>
    <row r="2566" spans="14:20" s="22" customFormat="1" ht="15" hidden="1" customHeight="1" x14ac:dyDescent="0.25">
      <c r="N2566" s="29" t="str">
        <f t="shared" si="80"/>
        <v>nie ubiegam sięŁódzkieGrabica_PL115</v>
      </c>
      <c r="O2566" s="29" t="s">
        <v>223</v>
      </c>
      <c r="P2566" s="31" t="str">
        <f t="shared" si="79"/>
        <v>Grabica_PL115</v>
      </c>
      <c r="Q2566" s="32" t="s">
        <v>589</v>
      </c>
      <c r="R2566" s="32" t="s">
        <v>108</v>
      </c>
      <c r="S2566" s="29">
        <v>0</v>
      </c>
      <c r="T2566" s="29" t="s">
        <v>64</v>
      </c>
    </row>
    <row r="2567" spans="14:20" s="22" customFormat="1" ht="15" hidden="1" customHeight="1" x14ac:dyDescent="0.25">
      <c r="N2567" s="29" t="str">
        <f t="shared" si="80"/>
        <v>nie ubiegam sięŁódzkieGrabów_PL117</v>
      </c>
      <c r="O2567" s="29" t="s">
        <v>223</v>
      </c>
      <c r="P2567" s="31" t="str">
        <f t="shared" si="79"/>
        <v>Grabów_PL117</v>
      </c>
      <c r="Q2567" s="32" t="s">
        <v>591</v>
      </c>
      <c r="R2567" s="32" t="s">
        <v>195</v>
      </c>
      <c r="S2567" s="29">
        <v>0</v>
      </c>
      <c r="T2567" s="29" t="s">
        <v>64</v>
      </c>
    </row>
    <row r="2568" spans="14:20" s="22" customFormat="1" ht="15" hidden="1" customHeight="1" x14ac:dyDescent="0.25">
      <c r="N2568" s="29" t="str">
        <f t="shared" si="80"/>
        <v>nie ubiegam sięŁódzkieInowłódz_PL115</v>
      </c>
      <c r="O2568" s="29" t="s">
        <v>223</v>
      </c>
      <c r="P2568" s="31" t="str">
        <f t="shared" si="79"/>
        <v>Inowłódz_PL115</v>
      </c>
      <c r="Q2568" s="32" t="s">
        <v>589</v>
      </c>
      <c r="R2568" s="32" t="s">
        <v>131</v>
      </c>
      <c r="S2568" s="29">
        <v>0</v>
      </c>
      <c r="T2568" s="29" t="s">
        <v>64</v>
      </c>
    </row>
    <row r="2569" spans="14:20" s="22" customFormat="1" ht="15" hidden="1" customHeight="1" x14ac:dyDescent="0.25">
      <c r="N2569" s="29" t="str">
        <f t="shared" si="80"/>
        <v>nie ubiegam sięŁódzkieJeżów_PL114</v>
      </c>
      <c r="O2569" s="29" t="s">
        <v>223</v>
      </c>
      <c r="P2569" s="31" t="str">
        <f t="shared" si="79"/>
        <v>Jeżów_PL114</v>
      </c>
      <c r="Q2569" s="32" t="s">
        <v>588</v>
      </c>
      <c r="R2569" s="32" t="s">
        <v>90</v>
      </c>
      <c r="S2569" s="29">
        <v>0</v>
      </c>
      <c r="T2569" s="29" t="s">
        <v>64</v>
      </c>
    </row>
    <row r="2570" spans="14:20" s="22" customFormat="1" ht="15" hidden="1" customHeight="1" x14ac:dyDescent="0.25">
      <c r="N2570" s="29" t="str">
        <f t="shared" si="80"/>
        <v>nie ubiegam sięŁódzkieKamieńsk_PL115</v>
      </c>
      <c r="O2570" s="29" t="s">
        <v>223</v>
      </c>
      <c r="P2570" s="31" t="str">
        <f t="shared" si="79"/>
        <v>Kamieńsk_PL115</v>
      </c>
      <c r="Q2570" s="32" t="s">
        <v>589</v>
      </c>
      <c r="R2570" s="32" t="s">
        <v>119</v>
      </c>
      <c r="S2570" s="29">
        <v>0</v>
      </c>
      <c r="T2570" s="29" t="s">
        <v>64</v>
      </c>
    </row>
    <row r="2571" spans="14:20" s="22" customFormat="1" ht="15" hidden="1" customHeight="1" x14ac:dyDescent="0.25">
      <c r="N2571" s="29" t="str">
        <f t="shared" si="80"/>
        <v>nie ubiegam sięŁódzkieKiełczygłów_PL116</v>
      </c>
      <c r="O2571" s="29" t="s">
        <v>223</v>
      </c>
      <c r="P2571" s="31" t="str">
        <f t="shared" si="79"/>
        <v>Kiełczygłów_PL116</v>
      </c>
      <c r="Q2571" s="32" t="s">
        <v>590</v>
      </c>
      <c r="R2571" s="32" t="s">
        <v>144</v>
      </c>
      <c r="S2571" s="29">
        <v>0</v>
      </c>
      <c r="T2571" s="29" t="s">
        <v>64</v>
      </c>
    </row>
    <row r="2572" spans="14:20" s="22" customFormat="1" ht="15" hidden="1" customHeight="1" x14ac:dyDescent="0.25">
      <c r="N2572" s="29" t="str">
        <f t="shared" si="80"/>
        <v>nie ubiegam sięŁódzkieKiernozia_PL117</v>
      </c>
      <c r="O2572" s="29" t="s">
        <v>223</v>
      </c>
      <c r="P2572" s="31" t="str">
        <f t="shared" si="79"/>
        <v>Kiernozia_PL117</v>
      </c>
      <c r="Q2572" s="32" t="s">
        <v>591</v>
      </c>
      <c r="R2572" s="32" t="s">
        <v>203</v>
      </c>
      <c r="S2572" s="29">
        <v>0</v>
      </c>
      <c r="T2572" s="29" t="s">
        <v>64</v>
      </c>
    </row>
    <row r="2573" spans="14:20" s="22" customFormat="1" ht="15" hidden="1" customHeight="1" x14ac:dyDescent="0.25">
      <c r="N2573" s="29" t="str">
        <f t="shared" si="80"/>
        <v>nie ubiegam sięŁódzkieKleszczów_PL115</v>
      </c>
      <c r="O2573" s="29" t="s">
        <v>223</v>
      </c>
      <c r="P2573" s="31" t="str">
        <f t="shared" si="79"/>
        <v>Kleszczów_PL115</v>
      </c>
      <c r="Q2573" s="32" t="s">
        <v>589</v>
      </c>
      <c r="R2573" s="32" t="s">
        <v>94</v>
      </c>
      <c r="S2573" s="29">
        <v>0</v>
      </c>
      <c r="T2573" s="29" t="s">
        <v>64</v>
      </c>
    </row>
    <row r="2574" spans="14:20" s="22" customFormat="1" ht="15" hidden="1" customHeight="1" x14ac:dyDescent="0.25">
      <c r="N2574" s="29" t="str">
        <f t="shared" si="80"/>
        <v>nie ubiegam sięŁódzkieKlonowa_PL116</v>
      </c>
      <c r="O2574" s="29" t="s">
        <v>223</v>
      </c>
      <c r="P2574" s="31" t="str">
        <f t="shared" si="79"/>
        <v>Klonowa_PL116</v>
      </c>
      <c r="Q2574" s="32" t="s">
        <v>590</v>
      </c>
      <c r="R2574" s="32" t="s">
        <v>161</v>
      </c>
      <c r="S2574" s="29">
        <v>0</v>
      </c>
      <c r="T2574" s="29" t="s">
        <v>64</v>
      </c>
    </row>
    <row r="2575" spans="14:20" s="22" customFormat="1" ht="15" hidden="1" customHeight="1" x14ac:dyDescent="0.25">
      <c r="N2575" s="29" t="str">
        <f t="shared" si="80"/>
        <v>nie ubiegam sięŁódzkieKluki_PL115</v>
      </c>
      <c r="O2575" s="29" t="s">
        <v>223</v>
      </c>
      <c r="P2575" s="31" t="str">
        <f t="shared" si="79"/>
        <v>Kluki_PL115</v>
      </c>
      <c r="Q2575" s="32" t="s">
        <v>589</v>
      </c>
      <c r="R2575" s="32" t="s">
        <v>95</v>
      </c>
      <c r="S2575" s="29">
        <v>0</v>
      </c>
      <c r="T2575" s="29" t="s">
        <v>64</v>
      </c>
    </row>
    <row r="2576" spans="14:20" s="22" customFormat="1" ht="15" hidden="1" customHeight="1" x14ac:dyDescent="0.25">
      <c r="N2576" s="29" t="str">
        <f t="shared" si="80"/>
        <v>nie ubiegam sięŁódzkieKobiele Wielkie_PL115</v>
      </c>
      <c r="O2576" s="29" t="s">
        <v>223</v>
      </c>
      <c r="P2576" s="31" t="str">
        <f t="shared" si="79"/>
        <v>Kobiele Wielkie_PL115</v>
      </c>
      <c r="Q2576" s="32" t="s">
        <v>589</v>
      </c>
      <c r="R2576" s="32" t="s">
        <v>120</v>
      </c>
      <c r="S2576" s="29">
        <v>0</v>
      </c>
      <c r="T2576" s="29" t="s">
        <v>64</v>
      </c>
    </row>
    <row r="2577" spans="14:20" s="22" customFormat="1" ht="15" hidden="1" customHeight="1" x14ac:dyDescent="0.25">
      <c r="N2577" s="29" t="str">
        <f t="shared" si="80"/>
        <v>nie ubiegam sięŁódzkieKocierzew Południowy_PL117</v>
      </c>
      <c r="O2577" s="29" t="s">
        <v>223</v>
      </c>
      <c r="P2577" s="31" t="str">
        <f t="shared" si="79"/>
        <v>Kocierzew Południowy_PL117</v>
      </c>
      <c r="Q2577" s="32" t="s">
        <v>591</v>
      </c>
      <c r="R2577" s="32" t="s">
        <v>204</v>
      </c>
      <c r="S2577" s="29">
        <v>0</v>
      </c>
      <c r="T2577" s="29" t="s">
        <v>64</v>
      </c>
    </row>
    <row r="2578" spans="14:20" s="22" customFormat="1" ht="15" hidden="1" customHeight="1" x14ac:dyDescent="0.25">
      <c r="N2578" s="29" t="str">
        <f t="shared" si="80"/>
        <v>nie ubiegam sięŁódzkieKodrąb_PL115</v>
      </c>
      <c r="O2578" s="29" t="s">
        <v>223</v>
      </c>
      <c r="P2578" s="31" t="str">
        <f t="shared" si="79"/>
        <v>Kodrąb_PL115</v>
      </c>
      <c r="Q2578" s="32" t="s">
        <v>589</v>
      </c>
      <c r="R2578" s="32" t="s">
        <v>121</v>
      </c>
      <c r="S2578" s="29">
        <v>0</v>
      </c>
      <c r="T2578" s="29" t="s">
        <v>64</v>
      </c>
    </row>
    <row r="2579" spans="14:20" s="22" customFormat="1" ht="15" hidden="1" customHeight="1" x14ac:dyDescent="0.25">
      <c r="N2579" s="29" t="str">
        <f t="shared" si="80"/>
        <v>nie ubiegam sięŁódzkieKoluszki_PL114</v>
      </c>
      <c r="O2579" s="29" t="s">
        <v>223</v>
      </c>
      <c r="P2579" s="31" t="str">
        <f t="shared" si="79"/>
        <v>Koluszki_PL114</v>
      </c>
      <c r="Q2579" s="32" t="s">
        <v>588</v>
      </c>
      <c r="R2579" s="32" t="s">
        <v>77</v>
      </c>
      <c r="S2579" s="29">
        <v>0</v>
      </c>
      <c r="T2579" s="29" t="s">
        <v>64</v>
      </c>
    </row>
    <row r="2580" spans="14:20" s="22" customFormat="1" ht="15" hidden="1" customHeight="1" x14ac:dyDescent="0.25">
      <c r="N2580" s="29" t="str">
        <f t="shared" si="80"/>
        <v>nie ubiegam sięŁódzkieKonopnica_PL116</v>
      </c>
      <c r="O2580" s="29" t="s">
        <v>223</v>
      </c>
      <c r="P2580" s="31" t="str">
        <f t="shared" si="79"/>
        <v>Konopnica_PL116</v>
      </c>
      <c r="Q2580" s="32" t="s">
        <v>590</v>
      </c>
      <c r="R2580" s="32" t="s">
        <v>168</v>
      </c>
      <c r="S2580" s="29">
        <v>0</v>
      </c>
      <c r="T2580" s="29" t="s">
        <v>64</v>
      </c>
    </row>
    <row r="2581" spans="14:20" s="22" customFormat="1" ht="15" hidden="1" customHeight="1" x14ac:dyDescent="0.25">
      <c r="N2581" s="29" t="str">
        <f t="shared" si="80"/>
        <v>nie ubiegam sięŁódzkieKowiesy_PL117</v>
      </c>
      <c r="O2581" s="29" t="s">
        <v>223</v>
      </c>
      <c r="P2581" s="31" t="str">
        <f t="shared" si="79"/>
        <v>Kowiesy_PL117</v>
      </c>
      <c r="Q2581" s="32" t="s">
        <v>591</v>
      </c>
      <c r="R2581" s="32" t="s">
        <v>217</v>
      </c>
      <c r="S2581" s="29">
        <v>0</v>
      </c>
      <c r="T2581" s="29" t="s">
        <v>64</v>
      </c>
    </row>
    <row r="2582" spans="14:20" s="22" customFormat="1" ht="15" hidden="1" customHeight="1" x14ac:dyDescent="0.25">
      <c r="N2582" s="29" t="str">
        <f t="shared" si="80"/>
        <v>nie ubiegam sięŁódzkieKrośniewice_PL117</v>
      </c>
      <c r="O2582" s="29" t="s">
        <v>223</v>
      </c>
      <c r="P2582" s="31" t="str">
        <f t="shared" si="79"/>
        <v>Krośniewice_PL117</v>
      </c>
      <c r="Q2582" s="32" t="s">
        <v>591</v>
      </c>
      <c r="R2582" s="32" t="s">
        <v>186</v>
      </c>
      <c r="S2582" s="29">
        <v>0</v>
      </c>
      <c r="T2582" s="29" t="s">
        <v>64</v>
      </c>
    </row>
    <row r="2583" spans="14:20" s="22" customFormat="1" ht="15" hidden="1" customHeight="1" x14ac:dyDescent="0.25">
      <c r="N2583" s="29" t="str">
        <f t="shared" si="80"/>
        <v>nie ubiegam sięŁódzkieKrzyżanów_PL117</v>
      </c>
      <c r="O2583" s="29" t="s">
        <v>223</v>
      </c>
      <c r="P2583" s="31" t="str">
        <f t="shared" si="79"/>
        <v>Krzyżanów_PL117</v>
      </c>
      <c r="Q2583" s="32" t="s">
        <v>591</v>
      </c>
      <c r="R2583" s="32" t="s">
        <v>187</v>
      </c>
      <c r="S2583" s="29">
        <v>0</v>
      </c>
      <c r="T2583" s="29" t="s">
        <v>64</v>
      </c>
    </row>
    <row r="2584" spans="14:20" s="22" customFormat="1" ht="15" hidden="1" customHeight="1" x14ac:dyDescent="0.25">
      <c r="N2584" s="29" t="str">
        <f t="shared" si="80"/>
        <v>nie ubiegam sięŁódzkieKutno_PL117</v>
      </c>
      <c r="O2584" s="29" t="s">
        <v>223</v>
      </c>
      <c r="P2584" s="31" t="str">
        <f t="shared" si="79"/>
        <v>Kutno_PL117</v>
      </c>
      <c r="Q2584" s="32" t="s">
        <v>591</v>
      </c>
      <c r="R2584" s="32" t="s">
        <v>188</v>
      </c>
      <c r="S2584" s="29">
        <v>0</v>
      </c>
      <c r="T2584" s="29" t="s">
        <v>64</v>
      </c>
    </row>
    <row r="2585" spans="14:20" s="22" customFormat="1" ht="15" hidden="1" customHeight="1" x14ac:dyDescent="0.25">
      <c r="N2585" s="29" t="str">
        <f t="shared" si="80"/>
        <v>nie ubiegam sięŁódzkieLgota Wielka_PL115</v>
      </c>
      <c r="O2585" s="29" t="s">
        <v>223</v>
      </c>
      <c r="P2585" s="31" t="str">
        <f t="shared" si="79"/>
        <v>Lgota Wielka_PL115</v>
      </c>
      <c r="Q2585" s="32" t="s">
        <v>589</v>
      </c>
      <c r="R2585" s="32" t="s">
        <v>122</v>
      </c>
      <c r="S2585" s="29">
        <v>0</v>
      </c>
      <c r="T2585" s="29" t="s">
        <v>64</v>
      </c>
    </row>
    <row r="2586" spans="14:20" s="22" customFormat="1" ht="15" hidden="1" customHeight="1" x14ac:dyDescent="0.25">
      <c r="N2586" s="29" t="str">
        <f t="shared" si="80"/>
        <v>nie ubiegam sięŁódzkieLipce Reymontowskie_PL117</v>
      </c>
      <c r="O2586" s="29" t="s">
        <v>223</v>
      </c>
      <c r="P2586" s="31" t="str">
        <f t="shared" si="79"/>
        <v>Lipce Reymontowskie_PL117</v>
      </c>
      <c r="Q2586" s="32" t="s">
        <v>591</v>
      </c>
      <c r="R2586" s="32" t="s">
        <v>218</v>
      </c>
      <c r="S2586" s="29">
        <v>0</v>
      </c>
      <c r="T2586" s="29" t="s">
        <v>64</v>
      </c>
    </row>
    <row r="2587" spans="14:20" s="22" customFormat="1" ht="15" hidden="1" customHeight="1" x14ac:dyDescent="0.25">
      <c r="N2587" s="29" t="str">
        <f t="shared" si="80"/>
        <v>nie ubiegam sięŁódzkieLubochnia_PL115</v>
      </c>
      <c r="O2587" s="29" t="s">
        <v>223</v>
      </c>
      <c r="P2587" s="31" t="str">
        <f t="shared" si="79"/>
        <v>Lubochnia_PL115</v>
      </c>
      <c r="Q2587" s="32" t="s">
        <v>589</v>
      </c>
      <c r="R2587" s="32" t="s">
        <v>132</v>
      </c>
      <c r="S2587" s="29">
        <v>0</v>
      </c>
      <c r="T2587" s="29" t="s">
        <v>64</v>
      </c>
    </row>
    <row r="2588" spans="14:20" s="22" customFormat="1" ht="15" hidden="1" customHeight="1" x14ac:dyDescent="0.25">
      <c r="N2588" s="29" t="str">
        <f t="shared" si="80"/>
        <v>nie ubiegam sięŁódzkieLutomiersk_PL114</v>
      </c>
      <c r="O2588" s="29" t="s">
        <v>223</v>
      </c>
      <c r="P2588" s="31" t="str">
        <f t="shared" si="79"/>
        <v>Lutomiersk_PL114</v>
      </c>
      <c r="Q2588" s="32" t="s">
        <v>588</v>
      </c>
      <c r="R2588" s="32" t="s">
        <v>82</v>
      </c>
      <c r="S2588" s="29">
        <v>0</v>
      </c>
      <c r="T2588" s="29" t="s">
        <v>64</v>
      </c>
    </row>
    <row r="2589" spans="14:20" s="22" customFormat="1" ht="15" hidden="1" customHeight="1" x14ac:dyDescent="0.25">
      <c r="N2589" s="29" t="str">
        <f t="shared" si="80"/>
        <v>nie ubiegam sięŁódzkieLututów_PL116</v>
      </c>
      <c r="O2589" s="29" t="s">
        <v>223</v>
      </c>
      <c r="P2589" s="31" t="str">
        <f t="shared" si="79"/>
        <v>Lututów_PL116</v>
      </c>
      <c r="Q2589" s="32" t="s">
        <v>590</v>
      </c>
      <c r="R2589" s="32" t="s">
        <v>178</v>
      </c>
      <c r="S2589" s="29">
        <v>0</v>
      </c>
      <c r="T2589" s="29" t="s">
        <v>64</v>
      </c>
    </row>
    <row r="2590" spans="14:20" s="22" customFormat="1" ht="15" hidden="1" customHeight="1" x14ac:dyDescent="0.25">
      <c r="N2590" s="29" t="str">
        <f t="shared" si="80"/>
        <v>nie ubiegam sięŁódzkieŁadzice_PL115</v>
      </c>
      <c r="O2590" s="29" t="s">
        <v>223</v>
      </c>
      <c r="P2590" s="31" t="str">
        <f t="shared" si="79"/>
        <v>Ładzice_PL115</v>
      </c>
      <c r="Q2590" s="32" t="s">
        <v>589</v>
      </c>
      <c r="R2590" s="32" t="s">
        <v>123</v>
      </c>
      <c r="S2590" s="29">
        <v>0</v>
      </c>
      <c r="T2590" s="29" t="s">
        <v>64</v>
      </c>
    </row>
    <row r="2591" spans="14:20" s="22" customFormat="1" ht="15" hidden="1" customHeight="1" x14ac:dyDescent="0.25">
      <c r="N2591" s="29" t="str">
        <f t="shared" si="80"/>
        <v>nie ubiegam sięŁódzkieŁanięta_PL117</v>
      </c>
      <c r="O2591" s="29" t="s">
        <v>223</v>
      </c>
      <c r="P2591" s="31" t="str">
        <f t="shared" si="79"/>
        <v>Łanięta_PL117</v>
      </c>
      <c r="Q2591" s="32" t="s">
        <v>591</v>
      </c>
      <c r="R2591" s="32" t="s">
        <v>189</v>
      </c>
      <c r="S2591" s="29">
        <v>0</v>
      </c>
      <c r="T2591" s="29" t="s">
        <v>64</v>
      </c>
    </row>
    <row r="2592" spans="14:20" s="22" customFormat="1" ht="15" hidden="1" customHeight="1" x14ac:dyDescent="0.25">
      <c r="N2592" s="29" t="str">
        <f t="shared" si="80"/>
        <v>nie ubiegam sięŁódzkieŁask_PL116</v>
      </c>
      <c r="O2592" s="29" t="s">
        <v>223</v>
      </c>
      <c r="P2592" s="31" t="str">
        <f t="shared" si="79"/>
        <v>Łask_PL116</v>
      </c>
      <c r="Q2592" s="32" t="s">
        <v>590</v>
      </c>
      <c r="R2592" s="32" t="s">
        <v>139</v>
      </c>
      <c r="S2592" s="29">
        <v>0</v>
      </c>
      <c r="T2592" s="29" t="s">
        <v>64</v>
      </c>
    </row>
    <row r="2593" spans="14:20" s="22" customFormat="1" ht="15" hidden="1" customHeight="1" x14ac:dyDescent="0.25">
      <c r="N2593" s="29" t="str">
        <f t="shared" si="80"/>
        <v>nie ubiegam sięŁódzkieŁęczyca_PL117</v>
      </c>
      <c r="O2593" s="29" t="s">
        <v>223</v>
      </c>
      <c r="P2593" s="31" t="str">
        <f t="shared" si="79"/>
        <v>Łęczyca_PL117</v>
      </c>
      <c r="Q2593" s="32" t="s">
        <v>591</v>
      </c>
      <c r="R2593" s="32" t="s">
        <v>196</v>
      </c>
      <c r="S2593" s="29">
        <v>0</v>
      </c>
      <c r="T2593" s="29" t="s">
        <v>64</v>
      </c>
    </row>
    <row r="2594" spans="14:20" s="22" customFormat="1" ht="15" hidden="1" customHeight="1" x14ac:dyDescent="0.25">
      <c r="N2594" s="29" t="str">
        <f t="shared" si="80"/>
        <v>nie ubiegam sięŁódzkieŁęki Szlacheckie_PL115</v>
      </c>
      <c r="O2594" s="29" t="s">
        <v>223</v>
      </c>
      <c r="P2594" s="31" t="str">
        <f t="shared" si="79"/>
        <v>Łęki Szlacheckie_PL115</v>
      </c>
      <c r="Q2594" s="32" t="s">
        <v>589</v>
      </c>
      <c r="R2594" s="32" t="s">
        <v>109</v>
      </c>
      <c r="S2594" s="29">
        <v>0</v>
      </c>
      <c r="T2594" s="29" t="s">
        <v>64</v>
      </c>
    </row>
    <row r="2595" spans="14:20" s="22" customFormat="1" ht="15" hidden="1" customHeight="1" x14ac:dyDescent="0.25">
      <c r="N2595" s="29" t="str">
        <f t="shared" si="80"/>
        <v>nie ubiegam sięŁódzkieŁowicz_PL117</v>
      </c>
      <c r="O2595" s="29" t="s">
        <v>223</v>
      </c>
      <c r="P2595" s="31" t="str">
        <f t="shared" si="79"/>
        <v>Łowicz_PL117</v>
      </c>
      <c r="Q2595" s="32" t="s">
        <v>591</v>
      </c>
      <c r="R2595" s="32" t="s">
        <v>205</v>
      </c>
      <c r="S2595" s="29">
        <v>0</v>
      </c>
      <c r="T2595" s="29" t="s">
        <v>64</v>
      </c>
    </row>
    <row r="2596" spans="14:20" s="22" customFormat="1" ht="15" hidden="1" customHeight="1" x14ac:dyDescent="0.25">
      <c r="N2596" s="29" t="str">
        <f t="shared" si="80"/>
        <v>nie ubiegam sięŁódzkieŁubnice_PL116</v>
      </c>
      <c r="O2596" s="29" t="s">
        <v>223</v>
      </c>
      <c r="P2596" s="31" t="str">
        <f t="shared" si="79"/>
        <v>Łubnice_PL116</v>
      </c>
      <c r="Q2596" s="32" t="s">
        <v>590</v>
      </c>
      <c r="R2596" s="32" t="s">
        <v>179</v>
      </c>
      <c r="S2596" s="29">
        <v>0</v>
      </c>
      <c r="T2596" s="29" t="s">
        <v>64</v>
      </c>
    </row>
    <row r="2597" spans="14:20" s="22" customFormat="1" ht="15" hidden="1" customHeight="1" x14ac:dyDescent="0.25">
      <c r="N2597" s="29" t="str">
        <f t="shared" si="80"/>
        <v>nie ubiegam sięŁódzkieŁyszkowice_PL117</v>
      </c>
      <c r="O2597" s="29" t="s">
        <v>223</v>
      </c>
      <c r="P2597" s="31" t="str">
        <f t="shared" si="79"/>
        <v>Łyszkowice_PL117</v>
      </c>
      <c r="Q2597" s="32" t="s">
        <v>591</v>
      </c>
      <c r="R2597" s="32" t="s">
        <v>206</v>
      </c>
      <c r="S2597" s="29">
        <v>0</v>
      </c>
      <c r="T2597" s="29" t="s">
        <v>64</v>
      </c>
    </row>
    <row r="2598" spans="14:20" s="22" customFormat="1" ht="15" hidden="1" customHeight="1" x14ac:dyDescent="0.25">
      <c r="N2598" s="29" t="str">
        <f t="shared" si="80"/>
        <v>nie ubiegam sięŁódzkieMaków_PL117</v>
      </c>
      <c r="O2598" s="29" t="s">
        <v>223</v>
      </c>
      <c r="P2598" s="31" t="str">
        <f t="shared" si="79"/>
        <v>Maków_PL117</v>
      </c>
      <c r="Q2598" s="32" t="s">
        <v>591</v>
      </c>
      <c r="R2598" s="32" t="s">
        <v>219</v>
      </c>
      <c r="S2598" s="29">
        <v>0</v>
      </c>
      <c r="T2598" s="29" t="s">
        <v>64</v>
      </c>
    </row>
    <row r="2599" spans="14:20" s="22" customFormat="1" ht="15" hidden="1" customHeight="1" x14ac:dyDescent="0.25">
      <c r="N2599" s="29" t="str">
        <f t="shared" si="80"/>
        <v>nie ubiegam sięŁódzkieMasłowice_PL115</v>
      </c>
      <c r="O2599" s="29" t="s">
        <v>223</v>
      </c>
      <c r="P2599" s="31" t="str">
        <f t="shared" si="79"/>
        <v>Masłowice_PL115</v>
      </c>
      <c r="Q2599" s="32" t="s">
        <v>589</v>
      </c>
      <c r="R2599" s="32" t="s">
        <v>124</v>
      </c>
      <c r="S2599" s="29">
        <v>0</v>
      </c>
      <c r="T2599" s="29" t="s">
        <v>64</v>
      </c>
    </row>
    <row r="2600" spans="14:20" s="22" customFormat="1" ht="15" hidden="1" customHeight="1" x14ac:dyDescent="0.25">
      <c r="N2600" s="29" t="str">
        <f t="shared" si="80"/>
        <v>nie ubiegam sięŁódzkieMniszków_PL115</v>
      </c>
      <c r="O2600" s="29" t="s">
        <v>223</v>
      </c>
      <c r="P2600" s="31" t="str">
        <f t="shared" si="79"/>
        <v>Mniszków_PL115</v>
      </c>
      <c r="Q2600" s="32" t="s">
        <v>589</v>
      </c>
      <c r="R2600" s="32" t="s">
        <v>100</v>
      </c>
      <c r="S2600" s="29">
        <v>0</v>
      </c>
      <c r="T2600" s="29" t="s">
        <v>64</v>
      </c>
    </row>
    <row r="2601" spans="14:20" s="22" customFormat="1" ht="15" hidden="1" customHeight="1" x14ac:dyDescent="0.25">
      <c r="N2601" s="29" t="str">
        <f t="shared" si="80"/>
        <v>nie ubiegam sięŁódzkieMokrsko_PL116</v>
      </c>
      <c r="O2601" s="29" t="s">
        <v>223</v>
      </c>
      <c r="P2601" s="31" t="str">
        <f t="shared" si="79"/>
        <v>Mokrsko_PL116</v>
      </c>
      <c r="Q2601" s="32" t="s">
        <v>590</v>
      </c>
      <c r="R2601" s="32" t="s">
        <v>169</v>
      </c>
      <c r="S2601" s="29">
        <v>0</v>
      </c>
      <c r="T2601" s="29" t="s">
        <v>64</v>
      </c>
    </row>
    <row r="2602" spans="14:20" s="22" customFormat="1" ht="15" hidden="1" customHeight="1" x14ac:dyDescent="0.25">
      <c r="N2602" s="29" t="str">
        <f t="shared" si="80"/>
        <v>nie ubiegam sięŁódzkieMoszczenica_PL115</v>
      </c>
      <c r="O2602" s="29" t="s">
        <v>223</v>
      </c>
      <c r="P2602" s="31" t="str">
        <f t="shared" si="79"/>
        <v>Moszczenica_PL115</v>
      </c>
      <c r="Q2602" s="32" t="s">
        <v>589</v>
      </c>
      <c r="R2602" s="32" t="s">
        <v>110</v>
      </c>
      <c r="S2602" s="29">
        <v>0</v>
      </c>
      <c r="T2602" s="29" t="s">
        <v>64</v>
      </c>
    </row>
    <row r="2603" spans="14:20" s="22" customFormat="1" ht="15" hidden="1" customHeight="1" x14ac:dyDescent="0.25">
      <c r="N2603" s="29" t="str">
        <f t="shared" si="80"/>
        <v>nie ubiegam sięŁódzkieNieborów_PL117</v>
      </c>
      <c r="O2603" s="29" t="s">
        <v>223</v>
      </c>
      <c r="P2603" s="31" t="str">
        <f t="shared" si="79"/>
        <v>Nieborów_PL117</v>
      </c>
      <c r="Q2603" s="32" t="s">
        <v>591</v>
      </c>
      <c r="R2603" s="32" t="s">
        <v>207</v>
      </c>
      <c r="S2603" s="29">
        <v>0</v>
      </c>
      <c r="T2603" s="29" t="s">
        <v>64</v>
      </c>
    </row>
    <row r="2604" spans="14:20" s="22" customFormat="1" ht="15" hidden="1" customHeight="1" x14ac:dyDescent="0.25">
      <c r="N2604" s="29" t="str">
        <f t="shared" si="80"/>
        <v>nie ubiegam sięŁódzkieNowa Brzeźnica_PL116</v>
      </c>
      <c r="O2604" s="29" t="s">
        <v>223</v>
      </c>
      <c r="P2604" s="31" t="str">
        <f t="shared" si="79"/>
        <v>Nowa Brzeźnica_PL116</v>
      </c>
      <c r="Q2604" s="32" t="s">
        <v>590</v>
      </c>
      <c r="R2604" s="32" t="s">
        <v>145</v>
      </c>
      <c r="S2604" s="29">
        <v>0</v>
      </c>
      <c r="T2604" s="29" t="s">
        <v>64</v>
      </c>
    </row>
    <row r="2605" spans="14:20" s="22" customFormat="1" ht="15" hidden="1" customHeight="1" x14ac:dyDescent="0.25">
      <c r="N2605" s="29" t="str">
        <f t="shared" si="80"/>
        <v>nie ubiegam sięŁódzkieNowe Ostrowy_PL117</v>
      </c>
      <c r="O2605" s="29" t="s">
        <v>223</v>
      </c>
      <c r="P2605" s="31" t="str">
        <f t="shared" si="79"/>
        <v>Nowe Ostrowy_PL117</v>
      </c>
      <c r="Q2605" s="32" t="s">
        <v>591</v>
      </c>
      <c r="R2605" s="32" t="s">
        <v>190</v>
      </c>
      <c r="S2605" s="29">
        <v>0</v>
      </c>
      <c r="T2605" s="29" t="s">
        <v>64</v>
      </c>
    </row>
    <row r="2606" spans="14:20" s="22" customFormat="1" ht="15" hidden="1" customHeight="1" x14ac:dyDescent="0.25">
      <c r="N2606" s="29" t="str">
        <f t="shared" si="80"/>
        <v>nie ubiegam sięŁódzkieNowosolna_PL114</v>
      </c>
      <c r="O2606" s="29" t="s">
        <v>223</v>
      </c>
      <c r="P2606" s="31" t="str">
        <f t="shared" si="79"/>
        <v>Nowosolna_PL114</v>
      </c>
      <c r="Q2606" s="32" t="s">
        <v>588</v>
      </c>
      <c r="R2606" s="32" t="s">
        <v>78</v>
      </c>
      <c r="S2606" s="29">
        <v>0</v>
      </c>
      <c r="T2606" s="29" t="s">
        <v>64</v>
      </c>
    </row>
    <row r="2607" spans="14:20" s="22" customFormat="1" ht="15" hidden="1" customHeight="1" x14ac:dyDescent="0.25">
      <c r="N2607" s="29" t="str">
        <f t="shared" si="80"/>
        <v>nie ubiegam sięŁódzkieNowy Kawęczyn_PL117</v>
      </c>
      <c r="O2607" s="29" t="s">
        <v>223</v>
      </c>
      <c r="P2607" s="31" t="str">
        <f t="shared" si="79"/>
        <v>Nowy Kawęczyn_PL117</v>
      </c>
      <c r="Q2607" s="32" t="s">
        <v>591</v>
      </c>
      <c r="R2607" s="32" t="s">
        <v>220</v>
      </c>
      <c r="S2607" s="29">
        <v>0</v>
      </c>
      <c r="T2607" s="29" t="s">
        <v>64</v>
      </c>
    </row>
    <row r="2608" spans="14:20" s="22" customFormat="1" ht="15" hidden="1" customHeight="1" x14ac:dyDescent="0.25">
      <c r="N2608" s="29" t="str">
        <f t="shared" si="80"/>
        <v>nie ubiegam sięŁódzkieOporów_PL117</v>
      </c>
      <c r="O2608" s="29" t="s">
        <v>223</v>
      </c>
      <c r="P2608" s="31" t="str">
        <f t="shared" si="79"/>
        <v>Oporów_PL117</v>
      </c>
      <c r="Q2608" s="32" t="s">
        <v>591</v>
      </c>
      <c r="R2608" s="32" t="s">
        <v>191</v>
      </c>
      <c r="S2608" s="29">
        <v>0</v>
      </c>
      <c r="T2608" s="29" t="s">
        <v>64</v>
      </c>
    </row>
    <row r="2609" spans="14:20" s="22" customFormat="1" ht="15" hidden="1" customHeight="1" x14ac:dyDescent="0.25">
      <c r="N2609" s="29" t="str">
        <f t="shared" si="80"/>
        <v>nie ubiegam sięŁódzkieOsjaków_PL116</v>
      </c>
      <c r="O2609" s="29" t="s">
        <v>223</v>
      </c>
      <c r="P2609" s="31" t="str">
        <f t="shared" si="79"/>
        <v>Osjaków_PL116</v>
      </c>
      <c r="Q2609" s="32" t="s">
        <v>590</v>
      </c>
      <c r="R2609" s="32" t="s">
        <v>170</v>
      </c>
      <c r="S2609" s="29">
        <v>0</v>
      </c>
      <c r="T2609" s="29" t="s">
        <v>64</v>
      </c>
    </row>
    <row r="2610" spans="14:20" s="22" customFormat="1" ht="15" hidden="1" customHeight="1" x14ac:dyDescent="0.25">
      <c r="N2610" s="29" t="str">
        <f t="shared" si="80"/>
        <v>nie ubiegam sięŁódzkieOstrówek_PL116</v>
      </c>
      <c r="O2610" s="29" t="s">
        <v>223</v>
      </c>
      <c r="P2610" s="31" t="str">
        <f t="shared" si="79"/>
        <v>Ostrówek_PL116</v>
      </c>
      <c r="Q2610" s="32" t="s">
        <v>590</v>
      </c>
      <c r="R2610" s="32" t="s">
        <v>171</v>
      </c>
      <c r="S2610" s="29">
        <v>0</v>
      </c>
      <c r="T2610" s="29" t="s">
        <v>64</v>
      </c>
    </row>
    <row r="2611" spans="14:20" s="22" customFormat="1" ht="15" hidden="1" customHeight="1" x14ac:dyDescent="0.25">
      <c r="N2611" s="29" t="str">
        <f t="shared" si="80"/>
        <v>nie ubiegam sięŁódzkiePabianice_PL114</v>
      </c>
      <c r="O2611" s="29" t="s">
        <v>223</v>
      </c>
      <c r="P2611" s="31" t="str">
        <f t="shared" ref="P2611:P2674" si="81">R2611&amp;Q2611</f>
        <v>Pabianice_PL114</v>
      </c>
      <c r="Q2611" s="32" t="s">
        <v>588</v>
      </c>
      <c r="R2611" s="32" t="s">
        <v>83</v>
      </c>
      <c r="S2611" s="29">
        <v>0</v>
      </c>
      <c r="T2611" s="29" t="s">
        <v>64</v>
      </c>
    </row>
    <row r="2612" spans="14:20" s="22" customFormat="1" ht="15" hidden="1" customHeight="1" x14ac:dyDescent="0.25">
      <c r="N2612" s="29" t="str">
        <f t="shared" ref="N2612:N2675" si="82">T2612&amp;O2612&amp;P2612</f>
        <v>nie ubiegam sięŁódzkieParadyż_PL115</v>
      </c>
      <c r="O2612" s="29" t="s">
        <v>223</v>
      </c>
      <c r="P2612" s="31" t="str">
        <f t="shared" si="81"/>
        <v>Paradyż_PL115</v>
      </c>
      <c r="Q2612" s="32" t="s">
        <v>589</v>
      </c>
      <c r="R2612" s="32" t="s">
        <v>101</v>
      </c>
      <c r="S2612" s="29">
        <v>0</v>
      </c>
      <c r="T2612" s="29" t="s">
        <v>64</v>
      </c>
    </row>
    <row r="2613" spans="14:20" s="22" customFormat="1" ht="15" hidden="1" customHeight="1" x14ac:dyDescent="0.25">
      <c r="N2613" s="29" t="str">
        <f t="shared" si="82"/>
        <v>nie ubiegam sięŁódzkieParzęczew_PL114</v>
      </c>
      <c r="O2613" s="29" t="s">
        <v>223</v>
      </c>
      <c r="P2613" s="31" t="str">
        <f t="shared" si="81"/>
        <v>Parzęczew_PL114</v>
      </c>
      <c r="Q2613" s="32" t="s">
        <v>588</v>
      </c>
      <c r="R2613" s="32" t="s">
        <v>85</v>
      </c>
      <c r="S2613" s="29">
        <v>0</v>
      </c>
      <c r="T2613" s="29" t="s">
        <v>64</v>
      </c>
    </row>
    <row r="2614" spans="14:20" s="22" customFormat="1" ht="15" hidden="1" customHeight="1" x14ac:dyDescent="0.25">
      <c r="N2614" s="29" t="str">
        <f t="shared" si="82"/>
        <v>nie ubiegam sięŁódzkiePątnów_PL116</v>
      </c>
      <c r="O2614" s="29" t="s">
        <v>223</v>
      </c>
      <c r="P2614" s="31" t="str">
        <f t="shared" si="81"/>
        <v>Pątnów_PL116</v>
      </c>
      <c r="Q2614" s="32" t="s">
        <v>590</v>
      </c>
      <c r="R2614" s="32" t="s">
        <v>172</v>
      </c>
      <c r="S2614" s="29">
        <v>0</v>
      </c>
      <c r="T2614" s="29" t="s">
        <v>64</v>
      </c>
    </row>
    <row r="2615" spans="14:20" s="22" customFormat="1" ht="15" hidden="1" customHeight="1" x14ac:dyDescent="0.25">
      <c r="N2615" s="29" t="str">
        <f t="shared" si="82"/>
        <v>nie ubiegam sięŁódzkiePęczniew_PL116</v>
      </c>
      <c r="O2615" s="29" t="s">
        <v>223</v>
      </c>
      <c r="P2615" s="31" t="str">
        <f t="shared" si="81"/>
        <v>Pęczniew_PL116</v>
      </c>
      <c r="Q2615" s="32" t="s">
        <v>590</v>
      </c>
      <c r="R2615" s="32" t="s">
        <v>151</v>
      </c>
      <c r="S2615" s="29">
        <v>0</v>
      </c>
      <c r="T2615" s="29" t="s">
        <v>64</v>
      </c>
    </row>
    <row r="2616" spans="14:20" s="22" customFormat="1" ht="15" hidden="1" customHeight="1" x14ac:dyDescent="0.25">
      <c r="N2616" s="29" t="str">
        <f t="shared" si="82"/>
        <v>nie ubiegam sięŁódzkiePiątek_PL117</v>
      </c>
      <c r="O2616" s="29" t="s">
        <v>223</v>
      </c>
      <c r="P2616" s="31" t="str">
        <f t="shared" si="81"/>
        <v>Piątek_PL117</v>
      </c>
      <c r="Q2616" s="32" t="s">
        <v>591</v>
      </c>
      <c r="R2616" s="32" t="s">
        <v>197</v>
      </c>
      <c r="S2616" s="29">
        <v>0</v>
      </c>
      <c r="T2616" s="29" t="s">
        <v>64</v>
      </c>
    </row>
    <row r="2617" spans="14:20" s="22" customFormat="1" ht="15" hidden="1" customHeight="1" x14ac:dyDescent="0.25">
      <c r="N2617" s="29" t="str">
        <f t="shared" si="82"/>
        <v>nie ubiegam sięŁódzkiePoddębice_PL116</v>
      </c>
      <c r="O2617" s="29" t="s">
        <v>223</v>
      </c>
      <c r="P2617" s="31" t="str">
        <f t="shared" si="81"/>
        <v>Poddębice_PL116</v>
      </c>
      <c r="Q2617" s="32" t="s">
        <v>590</v>
      </c>
      <c r="R2617" s="32" t="s">
        <v>152</v>
      </c>
      <c r="S2617" s="29">
        <v>0</v>
      </c>
      <c r="T2617" s="29" t="s">
        <v>64</v>
      </c>
    </row>
    <row r="2618" spans="14:20" s="22" customFormat="1" ht="15" hidden="1" customHeight="1" x14ac:dyDescent="0.25">
      <c r="N2618" s="29" t="str">
        <f t="shared" si="82"/>
        <v>nie ubiegam sięŁódzkiePoświętne_PL115</v>
      </c>
      <c r="O2618" s="29" t="s">
        <v>223</v>
      </c>
      <c r="P2618" s="31" t="str">
        <f t="shared" si="81"/>
        <v>Poświętne_PL115</v>
      </c>
      <c r="Q2618" s="32" t="s">
        <v>589</v>
      </c>
      <c r="R2618" s="32" t="s">
        <v>102</v>
      </c>
      <c r="S2618" s="29">
        <v>0</v>
      </c>
      <c r="T2618" s="29" t="s">
        <v>64</v>
      </c>
    </row>
    <row r="2619" spans="14:20" s="22" customFormat="1" ht="15" hidden="1" customHeight="1" x14ac:dyDescent="0.25">
      <c r="N2619" s="29" t="str">
        <f t="shared" si="82"/>
        <v>nie ubiegam sięŁódzkiePrzedbórz_PL115</v>
      </c>
      <c r="O2619" s="29" t="s">
        <v>223</v>
      </c>
      <c r="P2619" s="31" t="str">
        <f t="shared" si="81"/>
        <v>Przedbórz_PL115</v>
      </c>
      <c r="Q2619" s="32" t="s">
        <v>589</v>
      </c>
      <c r="R2619" s="32" t="s">
        <v>125</v>
      </c>
      <c r="S2619" s="29">
        <v>0</v>
      </c>
      <c r="T2619" s="29" t="s">
        <v>64</v>
      </c>
    </row>
    <row r="2620" spans="14:20" s="22" customFormat="1" ht="15" hidden="1" customHeight="1" x14ac:dyDescent="0.25">
      <c r="N2620" s="29" t="str">
        <f t="shared" si="82"/>
        <v>nie ubiegam sięŁódzkieRawa Mazowiecka_PL117</v>
      </c>
      <c r="O2620" s="29" t="s">
        <v>223</v>
      </c>
      <c r="P2620" s="31" t="str">
        <f t="shared" si="81"/>
        <v>Rawa Mazowiecka_PL117</v>
      </c>
      <c r="Q2620" s="32" t="s">
        <v>591</v>
      </c>
      <c r="R2620" s="32" t="s">
        <v>211</v>
      </c>
      <c r="S2620" s="29">
        <v>0</v>
      </c>
      <c r="T2620" s="29" t="s">
        <v>64</v>
      </c>
    </row>
    <row r="2621" spans="14:20" s="22" customFormat="1" ht="15" hidden="1" customHeight="1" x14ac:dyDescent="0.25">
      <c r="N2621" s="29" t="str">
        <f t="shared" si="82"/>
        <v>nie ubiegam sięŁódzkieRegnów_PL117</v>
      </c>
      <c r="O2621" s="29" t="s">
        <v>223</v>
      </c>
      <c r="P2621" s="31" t="str">
        <f t="shared" si="81"/>
        <v>Regnów_PL117</v>
      </c>
      <c r="Q2621" s="32" t="s">
        <v>591</v>
      </c>
      <c r="R2621" s="32" t="s">
        <v>212</v>
      </c>
      <c r="S2621" s="29">
        <v>0</v>
      </c>
      <c r="T2621" s="29" t="s">
        <v>64</v>
      </c>
    </row>
    <row r="2622" spans="14:20" s="22" customFormat="1" ht="15" hidden="1" customHeight="1" x14ac:dyDescent="0.25">
      <c r="N2622" s="29" t="str">
        <f t="shared" si="82"/>
        <v>nie ubiegam sięŁódzkieRęczno_PL115</v>
      </c>
      <c r="O2622" s="29" t="s">
        <v>223</v>
      </c>
      <c r="P2622" s="31" t="str">
        <f t="shared" si="81"/>
        <v>Ręczno_PL115</v>
      </c>
      <c r="Q2622" s="32" t="s">
        <v>589</v>
      </c>
      <c r="R2622" s="32" t="s">
        <v>111</v>
      </c>
      <c r="S2622" s="29">
        <v>0</v>
      </c>
      <c r="T2622" s="29" t="s">
        <v>64</v>
      </c>
    </row>
    <row r="2623" spans="14:20" s="22" customFormat="1" ht="15" hidden="1" customHeight="1" x14ac:dyDescent="0.25">
      <c r="N2623" s="29" t="str">
        <f t="shared" si="82"/>
        <v>nie ubiegam sięŁódzkieRogów_PL114</v>
      </c>
      <c r="O2623" s="29" t="s">
        <v>223</v>
      </c>
      <c r="P2623" s="31" t="str">
        <f t="shared" si="81"/>
        <v>Rogów_PL114</v>
      </c>
      <c r="Q2623" s="32" t="s">
        <v>588</v>
      </c>
      <c r="R2623" s="32" t="s">
        <v>91</v>
      </c>
      <c r="S2623" s="29">
        <v>0</v>
      </c>
      <c r="T2623" s="29" t="s">
        <v>64</v>
      </c>
    </row>
    <row r="2624" spans="14:20" s="22" customFormat="1" ht="15" hidden="1" customHeight="1" x14ac:dyDescent="0.25">
      <c r="N2624" s="29" t="str">
        <f t="shared" si="82"/>
        <v>nie ubiegam sięŁódzkieRokiciny_PL115</v>
      </c>
      <c r="O2624" s="29" t="s">
        <v>223</v>
      </c>
      <c r="P2624" s="31" t="str">
        <f t="shared" si="81"/>
        <v>Rokiciny_PL115</v>
      </c>
      <c r="Q2624" s="32" t="s">
        <v>589</v>
      </c>
      <c r="R2624" s="32" t="s">
        <v>133</v>
      </c>
      <c r="S2624" s="29">
        <v>0</v>
      </c>
      <c r="T2624" s="29" t="s">
        <v>64</v>
      </c>
    </row>
    <row r="2625" spans="14:20" s="22" customFormat="1" ht="15" hidden="1" customHeight="1" x14ac:dyDescent="0.25">
      <c r="N2625" s="29" t="str">
        <f t="shared" si="82"/>
        <v>nie ubiegam sięŁódzkieRozprza_PL115</v>
      </c>
      <c r="O2625" s="29" t="s">
        <v>223</v>
      </c>
      <c r="P2625" s="31" t="str">
        <f t="shared" si="81"/>
        <v>Rozprza_PL115</v>
      </c>
      <c r="Q2625" s="32" t="s">
        <v>589</v>
      </c>
      <c r="R2625" s="32" t="s">
        <v>112</v>
      </c>
      <c r="S2625" s="29">
        <v>0</v>
      </c>
      <c r="T2625" s="29" t="s">
        <v>64</v>
      </c>
    </row>
    <row r="2626" spans="14:20" s="22" customFormat="1" ht="15" hidden="1" customHeight="1" x14ac:dyDescent="0.25">
      <c r="N2626" s="29" t="str">
        <f t="shared" si="82"/>
        <v>nie ubiegam sięŁódzkieRusiec_PL115</v>
      </c>
      <c r="O2626" s="29" t="s">
        <v>223</v>
      </c>
      <c r="P2626" s="31" t="str">
        <f t="shared" si="81"/>
        <v>Rusiec_PL115</v>
      </c>
      <c r="Q2626" s="32" t="s">
        <v>589</v>
      </c>
      <c r="R2626" s="32" t="s">
        <v>96</v>
      </c>
      <c r="S2626" s="29">
        <v>0</v>
      </c>
      <c r="T2626" s="29" t="s">
        <v>64</v>
      </c>
    </row>
    <row r="2627" spans="14:20" s="22" customFormat="1" ht="15" hidden="1" customHeight="1" x14ac:dyDescent="0.25">
      <c r="N2627" s="29" t="str">
        <f t="shared" si="82"/>
        <v>nie ubiegam sięŁódzkieRząśnia_PL116</v>
      </c>
      <c r="O2627" s="29" t="s">
        <v>223</v>
      </c>
      <c r="P2627" s="31" t="str">
        <f t="shared" si="81"/>
        <v>Rząśnia_PL116</v>
      </c>
      <c r="Q2627" s="32" t="s">
        <v>590</v>
      </c>
      <c r="R2627" s="32" t="s">
        <v>146</v>
      </c>
      <c r="S2627" s="29">
        <v>0</v>
      </c>
      <c r="T2627" s="29" t="s">
        <v>64</v>
      </c>
    </row>
    <row r="2628" spans="14:20" s="22" customFormat="1" ht="15" hidden="1" customHeight="1" x14ac:dyDescent="0.25">
      <c r="N2628" s="29" t="str">
        <f t="shared" si="82"/>
        <v>nie ubiegam sięŁódzkieRzeczyca_PL115</v>
      </c>
      <c r="O2628" s="29" t="s">
        <v>223</v>
      </c>
      <c r="P2628" s="31" t="str">
        <f t="shared" si="81"/>
        <v>Rzeczyca_PL115</v>
      </c>
      <c r="Q2628" s="32" t="s">
        <v>589</v>
      </c>
      <c r="R2628" s="32" t="s">
        <v>134</v>
      </c>
      <c r="S2628" s="29">
        <v>0</v>
      </c>
      <c r="T2628" s="29" t="s">
        <v>64</v>
      </c>
    </row>
    <row r="2629" spans="14:20" s="22" customFormat="1" ht="15" hidden="1" customHeight="1" x14ac:dyDescent="0.25">
      <c r="N2629" s="29" t="str">
        <f t="shared" si="82"/>
        <v>nie ubiegam sięŁódzkieSadkowice_PL117</v>
      </c>
      <c r="O2629" s="29" t="s">
        <v>223</v>
      </c>
      <c r="P2629" s="31" t="str">
        <f t="shared" si="81"/>
        <v>Sadkowice_PL117</v>
      </c>
      <c r="Q2629" s="32" t="s">
        <v>591</v>
      </c>
      <c r="R2629" s="32" t="s">
        <v>213</v>
      </c>
      <c r="S2629" s="29">
        <v>0</v>
      </c>
      <c r="T2629" s="29" t="s">
        <v>64</v>
      </c>
    </row>
    <row r="2630" spans="14:20" s="22" customFormat="1" ht="15" hidden="1" customHeight="1" x14ac:dyDescent="0.25">
      <c r="N2630" s="29" t="str">
        <f t="shared" si="82"/>
        <v>nie ubiegam sięŁódzkieSędziejowice_PL116</v>
      </c>
      <c r="O2630" s="29" t="s">
        <v>223</v>
      </c>
      <c r="P2630" s="31" t="str">
        <f t="shared" si="81"/>
        <v>Sędziejowice_PL116</v>
      </c>
      <c r="Q2630" s="32" t="s">
        <v>590</v>
      </c>
      <c r="R2630" s="32" t="s">
        <v>140</v>
      </c>
      <c r="S2630" s="29">
        <v>0</v>
      </c>
      <c r="T2630" s="29" t="s">
        <v>64</v>
      </c>
    </row>
    <row r="2631" spans="14:20" s="22" customFormat="1" ht="15" hidden="1" customHeight="1" x14ac:dyDescent="0.25">
      <c r="N2631" s="29" t="str">
        <f t="shared" si="82"/>
        <v>nie ubiegam sięŁódzkieSiemkowice_PL116</v>
      </c>
      <c r="O2631" s="29" t="s">
        <v>223</v>
      </c>
      <c r="P2631" s="31" t="str">
        <f t="shared" si="81"/>
        <v>Siemkowice_PL116</v>
      </c>
      <c r="Q2631" s="32" t="s">
        <v>590</v>
      </c>
      <c r="R2631" s="32" t="s">
        <v>147</v>
      </c>
      <c r="S2631" s="29">
        <v>0</v>
      </c>
      <c r="T2631" s="29" t="s">
        <v>64</v>
      </c>
    </row>
    <row r="2632" spans="14:20" s="22" customFormat="1" ht="15" hidden="1" customHeight="1" x14ac:dyDescent="0.25">
      <c r="N2632" s="29" t="str">
        <f t="shared" si="82"/>
        <v>nie ubiegam sięŁódzkieSieradz_PL116</v>
      </c>
      <c r="O2632" s="29" t="s">
        <v>223</v>
      </c>
      <c r="P2632" s="31" t="str">
        <f t="shared" si="81"/>
        <v>Sieradz_PL116</v>
      </c>
      <c r="Q2632" s="32" t="s">
        <v>590</v>
      </c>
      <c r="R2632" s="32" t="s">
        <v>162</v>
      </c>
      <c r="S2632" s="29">
        <v>0</v>
      </c>
      <c r="T2632" s="29" t="s">
        <v>64</v>
      </c>
    </row>
    <row r="2633" spans="14:20" s="22" customFormat="1" ht="15" hidden="1" customHeight="1" x14ac:dyDescent="0.25">
      <c r="N2633" s="29" t="str">
        <f t="shared" si="82"/>
        <v>nie ubiegam sięŁódzkieSkierniewice_PL117</v>
      </c>
      <c r="O2633" s="29" t="s">
        <v>223</v>
      </c>
      <c r="P2633" s="31" t="str">
        <f t="shared" si="81"/>
        <v>Skierniewice_PL117</v>
      </c>
      <c r="Q2633" s="32" t="s">
        <v>591</v>
      </c>
      <c r="R2633" s="32" t="s">
        <v>221</v>
      </c>
      <c r="S2633" s="29">
        <v>0</v>
      </c>
      <c r="T2633" s="29" t="s">
        <v>64</v>
      </c>
    </row>
    <row r="2634" spans="14:20" s="22" customFormat="1" ht="15" hidden="1" customHeight="1" x14ac:dyDescent="0.25">
      <c r="N2634" s="29" t="str">
        <f t="shared" si="82"/>
        <v>nie ubiegam sięŁódzkieSkomlin_PL116</v>
      </c>
      <c r="O2634" s="29" t="s">
        <v>223</v>
      </c>
      <c r="P2634" s="31" t="str">
        <f t="shared" si="81"/>
        <v>Skomlin_PL116</v>
      </c>
      <c r="Q2634" s="32" t="s">
        <v>590</v>
      </c>
      <c r="R2634" s="32" t="s">
        <v>173</v>
      </c>
      <c r="S2634" s="29">
        <v>0</v>
      </c>
      <c r="T2634" s="29" t="s">
        <v>64</v>
      </c>
    </row>
    <row r="2635" spans="14:20" s="22" customFormat="1" ht="15" hidden="1" customHeight="1" x14ac:dyDescent="0.25">
      <c r="N2635" s="29" t="str">
        <f t="shared" si="82"/>
        <v>nie ubiegam sięŁódzkieSławno_PL115</v>
      </c>
      <c r="O2635" s="29" t="s">
        <v>223</v>
      </c>
      <c r="P2635" s="31" t="str">
        <f t="shared" si="81"/>
        <v>Sławno_PL115</v>
      </c>
      <c r="Q2635" s="32" t="s">
        <v>589</v>
      </c>
      <c r="R2635" s="32" t="s">
        <v>103</v>
      </c>
      <c r="S2635" s="29">
        <v>0</v>
      </c>
      <c r="T2635" s="29" t="s">
        <v>64</v>
      </c>
    </row>
    <row r="2636" spans="14:20" s="22" customFormat="1" ht="15" hidden="1" customHeight="1" x14ac:dyDescent="0.25">
      <c r="N2636" s="29" t="str">
        <f t="shared" si="82"/>
        <v>nie ubiegam sięŁódzkieSłupia_PL117</v>
      </c>
      <c r="O2636" s="29" t="s">
        <v>223</v>
      </c>
      <c r="P2636" s="31" t="str">
        <f t="shared" si="81"/>
        <v>Słupia_PL117</v>
      </c>
      <c r="Q2636" s="32" t="s">
        <v>591</v>
      </c>
      <c r="R2636" s="32" t="s">
        <v>222</v>
      </c>
      <c r="S2636" s="29">
        <v>0</v>
      </c>
      <c r="T2636" s="29" t="s">
        <v>64</v>
      </c>
    </row>
    <row r="2637" spans="14:20" s="22" customFormat="1" ht="15" hidden="1" customHeight="1" x14ac:dyDescent="0.25">
      <c r="N2637" s="29" t="str">
        <f t="shared" si="82"/>
        <v>nie ubiegam sięŁódzkieSokolniki_PL116</v>
      </c>
      <c r="O2637" s="29" t="s">
        <v>223</v>
      </c>
      <c r="P2637" s="31" t="str">
        <f t="shared" si="81"/>
        <v>Sokolniki_PL116</v>
      </c>
      <c r="Q2637" s="32" t="s">
        <v>590</v>
      </c>
      <c r="R2637" s="32" t="s">
        <v>180</v>
      </c>
      <c r="S2637" s="29">
        <v>0</v>
      </c>
      <c r="T2637" s="29" t="s">
        <v>64</v>
      </c>
    </row>
    <row r="2638" spans="14:20" s="22" customFormat="1" ht="15" hidden="1" customHeight="1" x14ac:dyDescent="0.25">
      <c r="N2638" s="29" t="str">
        <f t="shared" si="82"/>
        <v>nie ubiegam sięŁódzkieStryków_PL114</v>
      </c>
      <c r="O2638" s="29" t="s">
        <v>223</v>
      </c>
      <c r="P2638" s="31" t="str">
        <f t="shared" si="81"/>
        <v>Stryków_PL114</v>
      </c>
      <c r="Q2638" s="32" t="s">
        <v>588</v>
      </c>
      <c r="R2638" s="32" t="s">
        <v>86</v>
      </c>
      <c r="S2638" s="29">
        <v>0</v>
      </c>
      <c r="T2638" s="29" t="s">
        <v>64</v>
      </c>
    </row>
    <row r="2639" spans="14:20" s="22" customFormat="1" ht="15" hidden="1" customHeight="1" x14ac:dyDescent="0.25">
      <c r="N2639" s="29" t="str">
        <f t="shared" si="82"/>
        <v>nie ubiegam sięŁódzkieStrzelce Wielkie_PL116</v>
      </c>
      <c r="O2639" s="29" t="s">
        <v>223</v>
      </c>
      <c r="P2639" s="31" t="str">
        <f t="shared" si="81"/>
        <v>Strzelce Wielkie_PL116</v>
      </c>
      <c r="Q2639" s="32" t="s">
        <v>590</v>
      </c>
      <c r="R2639" s="32" t="s">
        <v>148</v>
      </c>
      <c r="S2639" s="29">
        <v>0</v>
      </c>
      <c r="T2639" s="29" t="s">
        <v>64</v>
      </c>
    </row>
    <row r="2640" spans="14:20" s="22" customFormat="1" ht="15" hidden="1" customHeight="1" x14ac:dyDescent="0.25">
      <c r="N2640" s="29" t="str">
        <f t="shared" si="82"/>
        <v>nie ubiegam sięŁódzkieStrzelce_PL117</v>
      </c>
      <c r="O2640" s="29" t="s">
        <v>223</v>
      </c>
      <c r="P2640" s="31" t="str">
        <f t="shared" si="81"/>
        <v>Strzelce_PL117</v>
      </c>
      <c r="Q2640" s="32" t="s">
        <v>591</v>
      </c>
      <c r="R2640" s="32" t="s">
        <v>192</v>
      </c>
      <c r="S2640" s="29">
        <v>0</v>
      </c>
      <c r="T2640" s="29" t="s">
        <v>64</v>
      </c>
    </row>
    <row r="2641" spans="14:20" s="22" customFormat="1" ht="15" hidden="1" customHeight="1" x14ac:dyDescent="0.25">
      <c r="N2641" s="29" t="str">
        <f t="shared" si="82"/>
        <v>nie ubiegam sięŁódzkieSulejów_PL115</v>
      </c>
      <c r="O2641" s="29" t="s">
        <v>223</v>
      </c>
      <c r="P2641" s="31" t="str">
        <f t="shared" si="81"/>
        <v>Sulejów_PL115</v>
      </c>
      <c r="Q2641" s="32" t="s">
        <v>589</v>
      </c>
      <c r="R2641" s="32" t="s">
        <v>113</v>
      </c>
      <c r="S2641" s="29">
        <v>0</v>
      </c>
      <c r="T2641" s="29" t="s">
        <v>64</v>
      </c>
    </row>
    <row r="2642" spans="14:20" s="22" customFormat="1" ht="15" hidden="1" customHeight="1" x14ac:dyDescent="0.25">
      <c r="N2642" s="29" t="str">
        <f t="shared" si="82"/>
        <v>nie ubiegam sięŁódzkieSulmierzyce_PL116</v>
      </c>
      <c r="O2642" s="29" t="s">
        <v>223</v>
      </c>
      <c r="P2642" s="31" t="str">
        <f t="shared" si="81"/>
        <v>Sulmierzyce_PL116</v>
      </c>
      <c r="Q2642" s="32" t="s">
        <v>590</v>
      </c>
      <c r="R2642" s="32" t="s">
        <v>149</v>
      </c>
      <c r="S2642" s="29">
        <v>0</v>
      </c>
      <c r="T2642" s="29" t="s">
        <v>64</v>
      </c>
    </row>
    <row r="2643" spans="14:20" s="22" customFormat="1" ht="15" hidden="1" customHeight="1" x14ac:dyDescent="0.25">
      <c r="N2643" s="29" t="str">
        <f t="shared" si="82"/>
        <v>nie ubiegam sięŁódzkieSzadek_PL116</v>
      </c>
      <c r="O2643" s="29" t="s">
        <v>223</v>
      </c>
      <c r="P2643" s="31" t="str">
        <f t="shared" si="81"/>
        <v>Szadek_PL116</v>
      </c>
      <c r="Q2643" s="32" t="s">
        <v>590</v>
      </c>
      <c r="R2643" s="32" t="s">
        <v>181</v>
      </c>
      <c r="S2643" s="29">
        <v>0</v>
      </c>
      <c r="T2643" s="29" t="s">
        <v>64</v>
      </c>
    </row>
    <row r="2644" spans="14:20" s="22" customFormat="1" ht="15" hidden="1" customHeight="1" x14ac:dyDescent="0.25">
      <c r="N2644" s="29" t="str">
        <f t="shared" si="82"/>
        <v>nie ubiegam sięŁódzkieSzczerców_PL115</v>
      </c>
      <c r="O2644" s="29" t="s">
        <v>223</v>
      </c>
      <c r="P2644" s="31" t="str">
        <f t="shared" si="81"/>
        <v>Szczerców_PL115</v>
      </c>
      <c r="Q2644" s="32" t="s">
        <v>589</v>
      </c>
      <c r="R2644" s="32" t="s">
        <v>97</v>
      </c>
      <c r="S2644" s="29">
        <v>0</v>
      </c>
      <c r="T2644" s="29" t="s">
        <v>64</v>
      </c>
    </row>
    <row r="2645" spans="14:20" s="22" customFormat="1" ht="15" hidden="1" customHeight="1" x14ac:dyDescent="0.25">
      <c r="N2645" s="29" t="str">
        <f t="shared" si="82"/>
        <v>nie ubiegam sięŁódzkieŚwinice Warckie_PL117</v>
      </c>
      <c r="O2645" s="29" t="s">
        <v>223</v>
      </c>
      <c r="P2645" s="31" t="str">
        <f t="shared" si="81"/>
        <v>Świnice Warckie_PL117</v>
      </c>
      <c r="Q2645" s="32" t="s">
        <v>591</v>
      </c>
      <c r="R2645" s="32" t="s">
        <v>198</v>
      </c>
      <c r="S2645" s="29">
        <v>0</v>
      </c>
      <c r="T2645" s="29" t="s">
        <v>64</v>
      </c>
    </row>
    <row r="2646" spans="14:20" s="22" customFormat="1" ht="15" hidden="1" customHeight="1" x14ac:dyDescent="0.25">
      <c r="N2646" s="29" t="str">
        <f t="shared" si="82"/>
        <v>nie ubiegam sięŁódzkieTomaszów Mazowiecki_PL115</v>
      </c>
      <c r="O2646" s="29" t="s">
        <v>223</v>
      </c>
      <c r="P2646" s="31" t="str">
        <f t="shared" si="81"/>
        <v>Tomaszów Mazowiecki_PL115</v>
      </c>
      <c r="Q2646" s="32" t="s">
        <v>589</v>
      </c>
      <c r="R2646" s="32" t="s">
        <v>135</v>
      </c>
      <c r="S2646" s="29">
        <v>0</v>
      </c>
      <c r="T2646" s="29" t="s">
        <v>64</v>
      </c>
    </row>
    <row r="2647" spans="14:20" s="22" customFormat="1" ht="15" hidden="1" customHeight="1" x14ac:dyDescent="0.25">
      <c r="N2647" s="29" t="str">
        <f t="shared" si="82"/>
        <v>nie ubiegam sięŁódzkieTuszyn_PL114</v>
      </c>
      <c r="O2647" s="29" t="s">
        <v>223</v>
      </c>
      <c r="P2647" s="31" t="str">
        <f t="shared" si="81"/>
        <v>Tuszyn_PL114</v>
      </c>
      <c r="Q2647" s="32" t="s">
        <v>588</v>
      </c>
      <c r="R2647" s="32" t="s">
        <v>79</v>
      </c>
      <c r="S2647" s="29">
        <v>0</v>
      </c>
      <c r="T2647" s="29" t="s">
        <v>64</v>
      </c>
    </row>
    <row r="2648" spans="14:20" s="22" customFormat="1" ht="15" hidden="1" customHeight="1" x14ac:dyDescent="0.25">
      <c r="N2648" s="29" t="str">
        <f t="shared" si="82"/>
        <v>nie ubiegam sięŁódzkieUjazd_PL115</v>
      </c>
      <c r="O2648" s="29" t="s">
        <v>223</v>
      </c>
      <c r="P2648" s="31" t="str">
        <f t="shared" si="81"/>
        <v>Ujazd_PL115</v>
      </c>
      <c r="Q2648" s="32" t="s">
        <v>589</v>
      </c>
      <c r="R2648" s="32" t="s">
        <v>136</v>
      </c>
      <c r="S2648" s="29">
        <v>0</v>
      </c>
      <c r="T2648" s="29" t="s">
        <v>64</v>
      </c>
    </row>
    <row r="2649" spans="14:20" s="22" customFormat="1" ht="15" hidden="1" customHeight="1" x14ac:dyDescent="0.25">
      <c r="N2649" s="29" t="str">
        <f t="shared" si="82"/>
        <v>nie ubiegam sięŁódzkieUniejów_PL116</v>
      </c>
      <c r="O2649" s="29" t="s">
        <v>223</v>
      </c>
      <c r="P2649" s="31" t="str">
        <f t="shared" si="81"/>
        <v>Uniejów_PL116</v>
      </c>
      <c r="Q2649" s="32" t="s">
        <v>590</v>
      </c>
      <c r="R2649" s="32" t="s">
        <v>153</v>
      </c>
      <c r="S2649" s="29">
        <v>0</v>
      </c>
      <c r="T2649" s="29" t="s">
        <v>64</v>
      </c>
    </row>
    <row r="2650" spans="14:20" s="22" customFormat="1" ht="15" hidden="1" customHeight="1" x14ac:dyDescent="0.25">
      <c r="N2650" s="29" t="str">
        <f t="shared" si="82"/>
        <v>nie ubiegam sięŁódzkieWarta_PL116</v>
      </c>
      <c r="O2650" s="29" t="s">
        <v>223</v>
      </c>
      <c r="P2650" s="31" t="str">
        <f t="shared" si="81"/>
        <v>Warta_PL116</v>
      </c>
      <c r="Q2650" s="32" t="s">
        <v>590</v>
      </c>
      <c r="R2650" s="32" t="s">
        <v>163</v>
      </c>
      <c r="S2650" s="29">
        <v>0</v>
      </c>
      <c r="T2650" s="29" t="s">
        <v>64</v>
      </c>
    </row>
    <row r="2651" spans="14:20" s="22" customFormat="1" ht="15" hidden="1" customHeight="1" x14ac:dyDescent="0.25">
      <c r="N2651" s="29" t="str">
        <f t="shared" si="82"/>
        <v>nie ubiegam sięŁódzkieWartkowice_PL116</v>
      </c>
      <c r="O2651" s="29" t="s">
        <v>223</v>
      </c>
      <c r="P2651" s="31" t="str">
        <f t="shared" si="81"/>
        <v>Wartkowice_PL116</v>
      </c>
      <c r="Q2651" s="32" t="s">
        <v>590</v>
      </c>
      <c r="R2651" s="32" t="s">
        <v>154</v>
      </c>
      <c r="S2651" s="29">
        <v>0</v>
      </c>
      <c r="T2651" s="29" t="s">
        <v>64</v>
      </c>
    </row>
    <row r="2652" spans="14:20" s="22" customFormat="1" ht="15" hidden="1" customHeight="1" x14ac:dyDescent="0.25">
      <c r="N2652" s="29" t="str">
        <f t="shared" si="82"/>
        <v>nie ubiegam sięŁódzkieWidawa_PL116</v>
      </c>
      <c r="O2652" s="29" t="s">
        <v>223</v>
      </c>
      <c r="P2652" s="31" t="str">
        <f t="shared" si="81"/>
        <v>Widawa_PL116</v>
      </c>
      <c r="Q2652" s="32" t="s">
        <v>590</v>
      </c>
      <c r="R2652" s="32" t="s">
        <v>141</v>
      </c>
      <c r="S2652" s="29">
        <v>0</v>
      </c>
      <c r="T2652" s="29" t="s">
        <v>64</v>
      </c>
    </row>
    <row r="2653" spans="14:20" s="22" customFormat="1" ht="15" hidden="1" customHeight="1" x14ac:dyDescent="0.25">
      <c r="N2653" s="29" t="str">
        <f t="shared" si="82"/>
        <v>nie ubiegam sięŁódzkieWielgomłyny_PL115</v>
      </c>
      <c r="O2653" s="29" t="s">
        <v>223</v>
      </c>
      <c r="P2653" s="31" t="str">
        <f t="shared" si="81"/>
        <v>Wielgomłyny_PL115</v>
      </c>
      <c r="Q2653" s="32" t="s">
        <v>589</v>
      </c>
      <c r="R2653" s="32" t="s">
        <v>126</v>
      </c>
      <c r="S2653" s="29">
        <v>0</v>
      </c>
      <c r="T2653" s="29" t="s">
        <v>64</v>
      </c>
    </row>
    <row r="2654" spans="14:20" s="22" customFormat="1" ht="15" hidden="1" customHeight="1" x14ac:dyDescent="0.25">
      <c r="N2654" s="29" t="str">
        <f t="shared" si="82"/>
        <v>nie ubiegam sięŁódzkieWierzchlas_PL116</v>
      </c>
      <c r="O2654" s="29" t="s">
        <v>223</v>
      </c>
      <c r="P2654" s="31" t="str">
        <f t="shared" si="81"/>
        <v>Wierzchlas_PL116</v>
      </c>
      <c r="Q2654" s="32" t="s">
        <v>590</v>
      </c>
      <c r="R2654" s="32" t="s">
        <v>174</v>
      </c>
      <c r="S2654" s="29">
        <v>0</v>
      </c>
      <c r="T2654" s="29" t="s">
        <v>64</v>
      </c>
    </row>
    <row r="2655" spans="14:20" s="22" customFormat="1" ht="15" hidden="1" customHeight="1" x14ac:dyDescent="0.25">
      <c r="N2655" s="29" t="str">
        <f t="shared" si="82"/>
        <v>nie ubiegam sięŁódzkieWitonia_PL117</v>
      </c>
      <c r="O2655" s="29" t="s">
        <v>223</v>
      </c>
      <c r="P2655" s="31" t="str">
        <f t="shared" si="81"/>
        <v>Witonia_PL117</v>
      </c>
      <c r="Q2655" s="32" t="s">
        <v>591</v>
      </c>
      <c r="R2655" s="32" t="s">
        <v>199</v>
      </c>
      <c r="S2655" s="29">
        <v>0</v>
      </c>
      <c r="T2655" s="29" t="s">
        <v>64</v>
      </c>
    </row>
    <row r="2656" spans="14:20" s="22" customFormat="1" ht="15" hidden="1" customHeight="1" x14ac:dyDescent="0.25">
      <c r="N2656" s="29" t="str">
        <f t="shared" si="82"/>
        <v>nie ubiegam sięŁódzkieWodzierady_PL116</v>
      </c>
      <c r="O2656" s="29" t="s">
        <v>223</v>
      </c>
      <c r="P2656" s="31" t="str">
        <f t="shared" si="81"/>
        <v>Wodzierady_PL116</v>
      </c>
      <c r="Q2656" s="32" t="s">
        <v>590</v>
      </c>
      <c r="R2656" s="32" t="s">
        <v>142</v>
      </c>
      <c r="S2656" s="29">
        <v>0</v>
      </c>
      <c r="T2656" s="29" t="s">
        <v>64</v>
      </c>
    </row>
    <row r="2657" spans="14:20" s="22" customFormat="1" ht="15" hidden="1" customHeight="1" x14ac:dyDescent="0.25">
      <c r="N2657" s="29" t="str">
        <f t="shared" si="82"/>
        <v>nie ubiegam sięŁódzkieWola Krzysztoporska_PL115</v>
      </c>
      <c r="O2657" s="29" t="s">
        <v>223</v>
      </c>
      <c r="P2657" s="31" t="str">
        <f t="shared" si="81"/>
        <v>Wola Krzysztoporska_PL115</v>
      </c>
      <c r="Q2657" s="32" t="s">
        <v>589</v>
      </c>
      <c r="R2657" s="32" t="s">
        <v>114</v>
      </c>
      <c r="S2657" s="29">
        <v>0</v>
      </c>
      <c r="T2657" s="29" t="s">
        <v>64</v>
      </c>
    </row>
    <row r="2658" spans="14:20" s="22" customFormat="1" ht="15" hidden="1" customHeight="1" x14ac:dyDescent="0.25">
      <c r="N2658" s="29" t="str">
        <f t="shared" si="82"/>
        <v>nie ubiegam sięŁódzkieWolbórz_PL115</v>
      </c>
      <c r="O2658" s="29" t="s">
        <v>223</v>
      </c>
      <c r="P2658" s="31" t="str">
        <f t="shared" si="81"/>
        <v>Wolbórz_PL115</v>
      </c>
      <c r="Q2658" s="32" t="s">
        <v>589</v>
      </c>
      <c r="R2658" s="32" t="s">
        <v>115</v>
      </c>
      <c r="S2658" s="29">
        <v>0</v>
      </c>
      <c r="T2658" s="29" t="s">
        <v>64</v>
      </c>
    </row>
    <row r="2659" spans="14:20" s="22" customFormat="1" ht="15" hidden="1" customHeight="1" x14ac:dyDescent="0.25">
      <c r="N2659" s="29" t="str">
        <f t="shared" si="82"/>
        <v>nie ubiegam sięŁódzkieWróblew_PL116</v>
      </c>
      <c r="O2659" s="29" t="s">
        <v>223</v>
      </c>
      <c r="P2659" s="31" t="str">
        <f t="shared" si="81"/>
        <v>Wróblew_PL116</v>
      </c>
      <c r="Q2659" s="32" t="s">
        <v>590</v>
      </c>
      <c r="R2659" s="32" t="s">
        <v>164</v>
      </c>
      <c r="S2659" s="29">
        <v>0</v>
      </c>
      <c r="T2659" s="29" t="s">
        <v>64</v>
      </c>
    </row>
    <row r="2660" spans="14:20" s="22" customFormat="1" ht="15" hidden="1" customHeight="1" x14ac:dyDescent="0.25">
      <c r="N2660" s="29" t="str">
        <f t="shared" si="82"/>
        <v>nie ubiegam sięŁódzkieZadzim_PL116</v>
      </c>
      <c r="O2660" s="29" t="s">
        <v>223</v>
      </c>
      <c r="P2660" s="31" t="str">
        <f t="shared" si="81"/>
        <v>Zadzim_PL116</v>
      </c>
      <c r="Q2660" s="32" t="s">
        <v>590</v>
      </c>
      <c r="R2660" s="32" t="s">
        <v>155</v>
      </c>
      <c r="S2660" s="29">
        <v>0</v>
      </c>
      <c r="T2660" s="29" t="s">
        <v>64</v>
      </c>
    </row>
    <row r="2661" spans="14:20" s="22" customFormat="1" ht="15" hidden="1" customHeight="1" x14ac:dyDescent="0.25">
      <c r="N2661" s="29" t="str">
        <f t="shared" si="82"/>
        <v>nie ubiegam sięŁódzkieZapolice_PL116</v>
      </c>
      <c r="O2661" s="29" t="s">
        <v>223</v>
      </c>
      <c r="P2661" s="31" t="str">
        <f t="shared" si="81"/>
        <v>Zapolice_PL116</v>
      </c>
      <c r="Q2661" s="32" t="s">
        <v>590</v>
      </c>
      <c r="R2661" s="32" t="s">
        <v>182</v>
      </c>
      <c r="S2661" s="29">
        <v>0</v>
      </c>
      <c r="T2661" s="29" t="s">
        <v>64</v>
      </c>
    </row>
    <row r="2662" spans="14:20" s="22" customFormat="1" ht="15" hidden="1" customHeight="1" x14ac:dyDescent="0.25">
      <c r="N2662" s="29" t="str">
        <f t="shared" si="82"/>
        <v>nie ubiegam sięŁódzkieZduny_PL117</v>
      </c>
      <c r="O2662" s="29" t="s">
        <v>223</v>
      </c>
      <c r="P2662" s="31" t="str">
        <f t="shared" si="81"/>
        <v>Zduny_PL117</v>
      </c>
      <c r="Q2662" s="32" t="s">
        <v>591</v>
      </c>
      <c r="R2662" s="32" t="s">
        <v>208</v>
      </c>
      <c r="S2662" s="29">
        <v>0</v>
      </c>
      <c r="T2662" s="29" t="s">
        <v>64</v>
      </c>
    </row>
    <row r="2663" spans="14:20" s="22" customFormat="1" ht="15" hidden="1" customHeight="1" x14ac:dyDescent="0.25">
      <c r="N2663" s="29" t="str">
        <f t="shared" si="82"/>
        <v>nie ubiegam sięŁódzkieZduńska Wola_PL116</v>
      </c>
      <c r="O2663" s="29" t="s">
        <v>223</v>
      </c>
      <c r="P2663" s="31" t="str">
        <f t="shared" si="81"/>
        <v>Zduńska Wola_PL116</v>
      </c>
      <c r="Q2663" s="32" t="s">
        <v>590</v>
      </c>
      <c r="R2663" s="32" t="s">
        <v>183</v>
      </c>
      <c r="S2663" s="29">
        <v>0</v>
      </c>
      <c r="T2663" s="29" t="s">
        <v>64</v>
      </c>
    </row>
    <row r="2664" spans="14:20" s="22" customFormat="1" ht="15" hidden="1" customHeight="1" x14ac:dyDescent="0.25">
      <c r="N2664" s="29" t="str">
        <f t="shared" si="82"/>
        <v>nie ubiegam sięŁódzkieZgierz_PL114</v>
      </c>
      <c r="O2664" s="29" t="s">
        <v>223</v>
      </c>
      <c r="P2664" s="31" t="str">
        <f t="shared" si="81"/>
        <v>Zgierz_PL114</v>
      </c>
      <c r="Q2664" s="32" t="s">
        <v>588</v>
      </c>
      <c r="R2664" s="32" t="s">
        <v>87</v>
      </c>
      <c r="S2664" s="29">
        <v>0</v>
      </c>
      <c r="T2664" s="29" t="s">
        <v>64</v>
      </c>
    </row>
    <row r="2665" spans="14:20" s="22" customFormat="1" ht="15" hidden="1" customHeight="1" x14ac:dyDescent="0.25">
      <c r="N2665" s="29" t="str">
        <f t="shared" si="82"/>
        <v>nie ubiegam sięŁódzkieZłoczew_PL116</v>
      </c>
      <c r="O2665" s="29" t="s">
        <v>223</v>
      </c>
      <c r="P2665" s="31" t="str">
        <f t="shared" si="81"/>
        <v>Złoczew_PL116</v>
      </c>
      <c r="Q2665" s="32" t="s">
        <v>590</v>
      </c>
      <c r="R2665" s="32" t="s">
        <v>165</v>
      </c>
      <c r="S2665" s="29">
        <v>0</v>
      </c>
      <c r="T2665" s="29" t="s">
        <v>64</v>
      </c>
    </row>
    <row r="2666" spans="14:20" s="22" customFormat="1" ht="15" hidden="1" customHeight="1" x14ac:dyDescent="0.25">
      <c r="N2666" s="29" t="str">
        <f t="shared" si="82"/>
        <v>nie ubiegam sięŁódzkieŻarnów_PL115</v>
      </c>
      <c r="O2666" s="29" t="s">
        <v>223</v>
      </c>
      <c r="P2666" s="31" t="str">
        <f t="shared" si="81"/>
        <v>Żarnów_PL115</v>
      </c>
      <c r="Q2666" s="32" t="s">
        <v>589</v>
      </c>
      <c r="R2666" s="32" t="s">
        <v>104</v>
      </c>
      <c r="S2666" s="29">
        <v>0</v>
      </c>
      <c r="T2666" s="29" t="s">
        <v>64</v>
      </c>
    </row>
    <row r="2667" spans="14:20" s="22" customFormat="1" ht="15" hidden="1" customHeight="1" x14ac:dyDescent="0.25">
      <c r="N2667" s="29" t="str">
        <f t="shared" si="82"/>
        <v>nie ubiegam sięŁódzkieŻelechlinek_PL115</v>
      </c>
      <c r="O2667" s="29" t="s">
        <v>223</v>
      </c>
      <c r="P2667" s="31" t="str">
        <f t="shared" si="81"/>
        <v>Żelechlinek_PL115</v>
      </c>
      <c r="Q2667" s="32" t="s">
        <v>589</v>
      </c>
      <c r="R2667" s="32" t="s">
        <v>137</v>
      </c>
      <c r="S2667" s="29">
        <v>0</v>
      </c>
      <c r="T2667" s="29" t="s">
        <v>64</v>
      </c>
    </row>
    <row r="2668" spans="14:20" s="22" customFormat="1" ht="15" hidden="1" customHeight="1" x14ac:dyDescent="0.25">
      <c r="N2668" s="29" t="str">
        <f t="shared" si="82"/>
        <v>nie ubiegam sięŁódzkieŻytno_PL115</v>
      </c>
      <c r="O2668" s="29" t="s">
        <v>223</v>
      </c>
      <c r="P2668" s="31" t="str">
        <f t="shared" si="81"/>
        <v>Żytno_PL115</v>
      </c>
      <c r="Q2668" s="32" t="s">
        <v>589</v>
      </c>
      <c r="R2668" s="32" t="s">
        <v>127</v>
      </c>
      <c r="S2668" s="29">
        <v>0</v>
      </c>
      <c r="T2668" s="29" t="s">
        <v>64</v>
      </c>
    </row>
    <row r="2669" spans="14:20" s="22" customFormat="1" ht="15" hidden="1" customHeight="1" x14ac:dyDescent="0.25">
      <c r="N2669" s="29" t="str">
        <f t="shared" si="82"/>
        <v>nie ubiegam sięMałopolskieAlwernia_PL216</v>
      </c>
      <c r="O2669" s="29" t="s">
        <v>474</v>
      </c>
      <c r="P2669" s="31" t="str">
        <f t="shared" si="81"/>
        <v>Alwernia_PL216</v>
      </c>
      <c r="Q2669" s="32" t="s">
        <v>599</v>
      </c>
      <c r="R2669" s="32" t="s">
        <v>545</v>
      </c>
      <c r="S2669" s="29">
        <v>0</v>
      </c>
      <c r="T2669" s="29" t="s">
        <v>64</v>
      </c>
    </row>
    <row r="2670" spans="14:20" s="22" customFormat="1" ht="15" hidden="1" customHeight="1" x14ac:dyDescent="0.25">
      <c r="N2670" s="29" t="str">
        <f t="shared" si="82"/>
        <v>nie ubiegam sięMałopolskieBabice_PL216</v>
      </c>
      <c r="O2670" s="29" t="s">
        <v>474</v>
      </c>
      <c r="P2670" s="31" t="str">
        <f t="shared" si="81"/>
        <v>Babice_PL216</v>
      </c>
      <c r="Q2670" s="32" t="s">
        <v>599</v>
      </c>
      <c r="R2670" s="32" t="s">
        <v>546</v>
      </c>
      <c r="S2670" s="29">
        <v>0</v>
      </c>
      <c r="T2670" s="29" t="s">
        <v>64</v>
      </c>
    </row>
    <row r="2671" spans="14:20" s="22" customFormat="1" ht="15" hidden="1" customHeight="1" x14ac:dyDescent="0.25">
      <c r="N2671" s="29" t="str">
        <f t="shared" si="82"/>
        <v>nie ubiegam sięMałopolskieBiskupice_PL214</v>
      </c>
      <c r="O2671" s="29" t="s">
        <v>474</v>
      </c>
      <c r="P2671" s="31" t="str">
        <f t="shared" si="81"/>
        <v>Biskupice_PL214</v>
      </c>
      <c r="Q2671" s="32" t="s">
        <v>597</v>
      </c>
      <c r="R2671" s="32" t="s">
        <v>511</v>
      </c>
      <c r="S2671" s="29">
        <v>0</v>
      </c>
      <c r="T2671" s="29" t="s">
        <v>64</v>
      </c>
    </row>
    <row r="2672" spans="14:20" s="22" customFormat="1" ht="15" hidden="1" customHeight="1" x14ac:dyDescent="0.25">
      <c r="N2672" s="29" t="str">
        <f t="shared" si="82"/>
        <v>nie ubiegam sięMałopolskieBobowa_PL215</v>
      </c>
      <c r="O2672" s="29" t="s">
        <v>474</v>
      </c>
      <c r="P2672" s="31" t="str">
        <f t="shared" si="81"/>
        <v>Bobowa_PL215</v>
      </c>
      <c r="Q2672" s="32" t="s">
        <v>598</v>
      </c>
      <c r="R2672" s="32" t="s">
        <v>513</v>
      </c>
      <c r="S2672" s="29">
        <v>0</v>
      </c>
      <c r="T2672" s="29" t="s">
        <v>64</v>
      </c>
    </row>
    <row r="2673" spans="14:20" s="22" customFormat="1" ht="15" hidden="1" customHeight="1" x14ac:dyDescent="0.25">
      <c r="N2673" s="29" t="str">
        <f t="shared" si="82"/>
        <v>nie ubiegam sięMałopolskieBolesław_PL217</v>
      </c>
      <c r="O2673" s="29" t="s">
        <v>474</v>
      </c>
      <c r="P2673" s="31" t="str">
        <f t="shared" si="81"/>
        <v>Bolesław_PL217</v>
      </c>
      <c r="Q2673" s="32" t="s">
        <v>600</v>
      </c>
      <c r="R2673" s="32" t="s">
        <v>568</v>
      </c>
      <c r="S2673" s="29">
        <v>0</v>
      </c>
      <c r="T2673" s="29" t="s">
        <v>64</v>
      </c>
    </row>
    <row r="2674" spans="14:20" s="22" customFormat="1" ht="15" hidden="1" customHeight="1" x14ac:dyDescent="0.25">
      <c r="N2674" s="29" t="str">
        <f t="shared" si="82"/>
        <v>nie ubiegam sięMałopolskieBorzęcin_PL217</v>
      </c>
      <c r="O2674" s="29" t="s">
        <v>474</v>
      </c>
      <c r="P2674" s="31" t="str">
        <f t="shared" si="81"/>
        <v>Borzęcin_PL217</v>
      </c>
      <c r="Q2674" s="32" t="s">
        <v>600</v>
      </c>
      <c r="R2674" s="32" t="s">
        <v>562</v>
      </c>
      <c r="S2674" s="29">
        <v>0</v>
      </c>
      <c r="T2674" s="29" t="s">
        <v>64</v>
      </c>
    </row>
    <row r="2675" spans="14:20" s="22" customFormat="1" ht="15" hidden="1" customHeight="1" x14ac:dyDescent="0.25">
      <c r="N2675" s="29" t="str">
        <f t="shared" si="82"/>
        <v>nie ubiegam sięMałopolskieBrzeźnica_PL216</v>
      </c>
      <c r="O2675" s="29" t="s">
        <v>474</v>
      </c>
      <c r="P2675" s="31" t="str">
        <f t="shared" ref="P2675:P2738" si="83">R2675&amp;Q2675</f>
        <v>Brzeźnica_PL216</v>
      </c>
      <c r="Q2675" s="32" t="s">
        <v>599</v>
      </c>
      <c r="R2675" s="32" t="s">
        <v>558</v>
      </c>
      <c r="S2675" s="29">
        <v>0</v>
      </c>
      <c r="T2675" s="29" t="s">
        <v>64</v>
      </c>
    </row>
    <row r="2676" spans="14:20" s="22" customFormat="1" ht="15" hidden="1" customHeight="1" x14ac:dyDescent="0.25">
      <c r="N2676" s="29" t="str">
        <f t="shared" ref="N2676:N2739" si="84">T2676&amp;O2676&amp;P2676</f>
        <v>nie ubiegam sięMałopolskieBudzów_PL216</v>
      </c>
      <c r="O2676" s="29" t="s">
        <v>474</v>
      </c>
      <c r="P2676" s="31" t="str">
        <f t="shared" si="83"/>
        <v>Budzów_PL216</v>
      </c>
      <c r="Q2676" s="32" t="s">
        <v>599</v>
      </c>
      <c r="R2676" s="32" t="s">
        <v>553</v>
      </c>
      <c r="S2676" s="29">
        <v>0</v>
      </c>
      <c r="T2676" s="29" t="s">
        <v>64</v>
      </c>
    </row>
    <row r="2677" spans="14:20" s="22" customFormat="1" ht="15" hidden="1" customHeight="1" x14ac:dyDescent="0.25">
      <c r="N2677" s="29" t="str">
        <f t="shared" si="84"/>
        <v>nie ubiegam sięMałopolskieBukowina Tatrzańska_PL215</v>
      </c>
      <c r="O2677" s="29" t="s">
        <v>474</v>
      </c>
      <c r="P2677" s="31" t="str">
        <f t="shared" si="83"/>
        <v>Bukowina Tatrzańska_PL215</v>
      </c>
      <c r="Q2677" s="32" t="s">
        <v>598</v>
      </c>
      <c r="R2677" s="32" t="s">
        <v>543</v>
      </c>
      <c r="S2677" s="29">
        <v>0</v>
      </c>
      <c r="T2677" s="29" t="s">
        <v>64</v>
      </c>
    </row>
    <row r="2678" spans="14:20" s="22" customFormat="1" ht="15" hidden="1" customHeight="1" x14ac:dyDescent="0.25">
      <c r="N2678" s="29" t="str">
        <f t="shared" si="84"/>
        <v>nie ubiegam sięMałopolskieBystra-Sidzina_PL216</v>
      </c>
      <c r="O2678" s="29" t="s">
        <v>474</v>
      </c>
      <c r="P2678" s="31" t="str">
        <f t="shared" si="83"/>
        <v>Bystra-Sidzina_PL216</v>
      </c>
      <c r="Q2678" s="32" t="s">
        <v>599</v>
      </c>
      <c r="R2678" s="32" t="s">
        <v>554</v>
      </c>
      <c r="S2678" s="29">
        <v>0</v>
      </c>
      <c r="T2678" s="29" t="s">
        <v>64</v>
      </c>
    </row>
    <row r="2679" spans="14:20" s="22" customFormat="1" ht="15" hidden="1" customHeight="1" x14ac:dyDescent="0.25">
      <c r="N2679" s="29" t="str">
        <f t="shared" si="84"/>
        <v>nie ubiegam sięMałopolskieCharsznica_PL214</v>
      </c>
      <c r="O2679" s="29" t="s">
        <v>474</v>
      </c>
      <c r="P2679" s="31" t="str">
        <f t="shared" si="83"/>
        <v>Charsznica_PL214</v>
      </c>
      <c r="Q2679" s="32" t="s">
        <v>597</v>
      </c>
      <c r="R2679" s="32" t="s">
        <v>492</v>
      </c>
      <c r="S2679" s="29">
        <v>0</v>
      </c>
      <c r="T2679" s="29" t="s">
        <v>64</v>
      </c>
    </row>
    <row r="2680" spans="14:20" s="22" customFormat="1" ht="15" hidden="1" customHeight="1" x14ac:dyDescent="0.25">
      <c r="N2680" s="29" t="str">
        <f t="shared" si="84"/>
        <v>nie ubiegam sięMałopolskieCiężkowice_PL217</v>
      </c>
      <c r="O2680" s="29" t="s">
        <v>474</v>
      </c>
      <c r="P2680" s="31" t="str">
        <f t="shared" si="83"/>
        <v>Ciężkowice_PL217</v>
      </c>
      <c r="Q2680" s="32" t="s">
        <v>600</v>
      </c>
      <c r="R2680" s="32" t="s">
        <v>574</v>
      </c>
      <c r="S2680" s="29">
        <v>0</v>
      </c>
      <c r="T2680" s="29" t="s">
        <v>64</v>
      </c>
    </row>
    <row r="2681" spans="14:20" s="22" customFormat="1" ht="15" hidden="1" customHeight="1" x14ac:dyDescent="0.25">
      <c r="N2681" s="29" t="str">
        <f t="shared" si="84"/>
        <v>nie ubiegam sięMałopolskieCzarny Dunajec_PL215</v>
      </c>
      <c r="O2681" s="29" t="s">
        <v>474</v>
      </c>
      <c r="P2681" s="31" t="str">
        <f t="shared" si="83"/>
        <v>Czarny Dunajec_PL215</v>
      </c>
      <c r="Q2681" s="32" t="s">
        <v>598</v>
      </c>
      <c r="R2681" s="32" t="s">
        <v>535</v>
      </c>
      <c r="S2681" s="29">
        <v>0</v>
      </c>
      <c r="T2681" s="29" t="s">
        <v>64</v>
      </c>
    </row>
    <row r="2682" spans="14:20" s="22" customFormat="1" ht="15" hidden="1" customHeight="1" x14ac:dyDescent="0.25">
      <c r="N2682" s="29" t="str">
        <f t="shared" si="84"/>
        <v>nie ubiegam sięMałopolskieCzchów_PL217</v>
      </c>
      <c r="O2682" s="29" t="s">
        <v>474</v>
      </c>
      <c r="P2682" s="31" t="str">
        <f t="shared" si="83"/>
        <v>Czchów_PL217</v>
      </c>
      <c r="Q2682" s="32" t="s">
        <v>600</v>
      </c>
      <c r="R2682" s="32" t="s">
        <v>563</v>
      </c>
      <c r="S2682" s="29">
        <v>0</v>
      </c>
      <c r="T2682" s="29" t="s">
        <v>64</v>
      </c>
    </row>
    <row r="2683" spans="14:20" s="22" customFormat="1" ht="15" hidden="1" customHeight="1" x14ac:dyDescent="0.25">
      <c r="N2683" s="29" t="str">
        <f t="shared" si="84"/>
        <v>nie ubiegam sięMałopolskieCzernichów_PL214</v>
      </c>
      <c r="O2683" s="29" t="s">
        <v>474</v>
      </c>
      <c r="P2683" s="31" t="str">
        <f t="shared" si="83"/>
        <v>Czernichów_PL214</v>
      </c>
      <c r="Q2683" s="32" t="s">
        <v>597</v>
      </c>
      <c r="R2683" s="32" t="s">
        <v>482</v>
      </c>
      <c r="S2683" s="29">
        <v>0</v>
      </c>
      <c r="T2683" s="29" t="s">
        <v>64</v>
      </c>
    </row>
    <row r="2684" spans="14:20" s="22" customFormat="1" ht="15" hidden="1" customHeight="1" x14ac:dyDescent="0.25">
      <c r="N2684" s="29" t="str">
        <f t="shared" si="84"/>
        <v>nie ubiegam sięMałopolskieCzorsztyn_PL215</v>
      </c>
      <c r="O2684" s="29" t="s">
        <v>474</v>
      </c>
      <c r="P2684" s="31" t="str">
        <f t="shared" si="83"/>
        <v>Czorsztyn_PL215</v>
      </c>
      <c r="Q2684" s="32" t="s">
        <v>598</v>
      </c>
      <c r="R2684" s="32" t="s">
        <v>536</v>
      </c>
      <c r="S2684" s="29">
        <v>0</v>
      </c>
      <c r="T2684" s="29" t="s">
        <v>64</v>
      </c>
    </row>
    <row r="2685" spans="14:20" s="22" customFormat="1" ht="15" hidden="1" customHeight="1" x14ac:dyDescent="0.25">
      <c r="N2685" s="29" t="str">
        <f t="shared" si="84"/>
        <v>nie ubiegam sięMałopolskieDębno_PL217</v>
      </c>
      <c r="O2685" s="29" t="s">
        <v>474</v>
      </c>
      <c r="P2685" s="31" t="str">
        <f t="shared" si="83"/>
        <v>Dębno_PL217</v>
      </c>
      <c r="Q2685" s="32" t="s">
        <v>600</v>
      </c>
      <c r="R2685" s="32" t="s">
        <v>564</v>
      </c>
      <c r="S2685" s="29">
        <v>0</v>
      </c>
      <c r="T2685" s="29" t="s">
        <v>64</v>
      </c>
    </row>
    <row r="2686" spans="14:20" s="22" customFormat="1" ht="15" hidden="1" customHeight="1" x14ac:dyDescent="0.25">
      <c r="N2686" s="29" t="str">
        <f t="shared" si="84"/>
        <v>nie ubiegam sięMałopolskieDobra_PL215</v>
      </c>
      <c r="O2686" s="29" t="s">
        <v>474</v>
      </c>
      <c r="P2686" s="31" t="str">
        <f t="shared" si="83"/>
        <v>Dobra_PL215</v>
      </c>
      <c r="Q2686" s="32" t="s">
        <v>598</v>
      </c>
      <c r="R2686" s="32" t="s">
        <v>519</v>
      </c>
      <c r="S2686" s="29">
        <v>0</v>
      </c>
      <c r="T2686" s="29" t="s">
        <v>64</v>
      </c>
    </row>
    <row r="2687" spans="14:20" s="22" customFormat="1" ht="15" hidden="1" customHeight="1" x14ac:dyDescent="0.25">
      <c r="N2687" s="29" t="str">
        <f t="shared" si="84"/>
        <v>nie ubiegam sięMałopolskieDrwinia_PL214</v>
      </c>
      <c r="O2687" s="29" t="s">
        <v>474</v>
      </c>
      <c r="P2687" s="31" t="str">
        <f t="shared" si="83"/>
        <v>Drwinia_PL214</v>
      </c>
      <c r="Q2687" s="32" t="s">
        <v>597</v>
      </c>
      <c r="R2687" s="32" t="s">
        <v>475</v>
      </c>
      <c r="S2687" s="29">
        <v>0</v>
      </c>
      <c r="T2687" s="29" t="s">
        <v>64</v>
      </c>
    </row>
    <row r="2688" spans="14:20" s="22" customFormat="1" ht="15" hidden="1" customHeight="1" x14ac:dyDescent="0.25">
      <c r="N2688" s="29" t="str">
        <f t="shared" si="84"/>
        <v>nie ubiegam sięMałopolskieGdów_PL214</v>
      </c>
      <c r="O2688" s="29" t="s">
        <v>474</v>
      </c>
      <c r="P2688" s="31" t="str">
        <f t="shared" si="83"/>
        <v>Gdów_PL214</v>
      </c>
      <c r="Q2688" s="32" t="s">
        <v>597</v>
      </c>
      <c r="R2688" s="32" t="s">
        <v>512</v>
      </c>
      <c r="S2688" s="29">
        <v>0</v>
      </c>
      <c r="T2688" s="29" t="s">
        <v>64</v>
      </c>
    </row>
    <row r="2689" spans="14:20" s="22" customFormat="1" ht="15" hidden="1" customHeight="1" x14ac:dyDescent="0.25">
      <c r="N2689" s="29" t="str">
        <f t="shared" si="84"/>
        <v>nie ubiegam sięMałopolskieGnojnik_PL217</v>
      </c>
      <c r="O2689" s="29" t="s">
        <v>474</v>
      </c>
      <c r="P2689" s="31" t="str">
        <f t="shared" si="83"/>
        <v>Gnojnik_PL217</v>
      </c>
      <c r="Q2689" s="32" t="s">
        <v>600</v>
      </c>
      <c r="R2689" s="32" t="s">
        <v>565</v>
      </c>
      <c r="S2689" s="29">
        <v>0</v>
      </c>
      <c r="T2689" s="29" t="s">
        <v>64</v>
      </c>
    </row>
    <row r="2690" spans="14:20" s="22" customFormat="1" ht="15" hidden="1" customHeight="1" x14ac:dyDescent="0.25">
      <c r="N2690" s="29" t="str">
        <f t="shared" si="84"/>
        <v>nie ubiegam sięMałopolskieGołcza_PL214</v>
      </c>
      <c r="O2690" s="29" t="s">
        <v>474</v>
      </c>
      <c r="P2690" s="31" t="str">
        <f t="shared" si="83"/>
        <v>Gołcza_PL214</v>
      </c>
      <c r="Q2690" s="32" t="s">
        <v>597</v>
      </c>
      <c r="R2690" s="32" t="s">
        <v>493</v>
      </c>
      <c r="S2690" s="29">
        <v>0</v>
      </c>
      <c r="T2690" s="29" t="s">
        <v>64</v>
      </c>
    </row>
    <row r="2691" spans="14:20" s="22" customFormat="1" ht="15" hidden="1" customHeight="1" x14ac:dyDescent="0.25">
      <c r="N2691" s="29" t="str">
        <f t="shared" si="84"/>
        <v>nie ubiegam sięMałopolskieGręboszów_PL217</v>
      </c>
      <c r="O2691" s="29" t="s">
        <v>474</v>
      </c>
      <c r="P2691" s="31" t="str">
        <f t="shared" si="83"/>
        <v>Gręboszów_PL217</v>
      </c>
      <c r="Q2691" s="32" t="s">
        <v>600</v>
      </c>
      <c r="R2691" s="32" t="s">
        <v>569</v>
      </c>
      <c r="S2691" s="29">
        <v>0</v>
      </c>
      <c r="T2691" s="29" t="s">
        <v>64</v>
      </c>
    </row>
    <row r="2692" spans="14:20" s="22" customFormat="1" ht="15" hidden="1" customHeight="1" x14ac:dyDescent="0.25">
      <c r="N2692" s="29" t="str">
        <f t="shared" si="84"/>
        <v>nie ubiegam sięMałopolskieGromnik_PL217</v>
      </c>
      <c r="O2692" s="29" t="s">
        <v>474</v>
      </c>
      <c r="P2692" s="31" t="str">
        <f t="shared" si="83"/>
        <v>Gromnik_PL217</v>
      </c>
      <c r="Q2692" s="32" t="s">
        <v>600</v>
      </c>
      <c r="R2692" s="32" t="s">
        <v>575</v>
      </c>
      <c r="S2692" s="29">
        <v>0</v>
      </c>
      <c r="T2692" s="29" t="s">
        <v>64</v>
      </c>
    </row>
    <row r="2693" spans="14:20" s="22" customFormat="1" ht="15" hidden="1" customHeight="1" x14ac:dyDescent="0.25">
      <c r="N2693" s="29" t="str">
        <f t="shared" si="84"/>
        <v>nie ubiegam sięMałopolskieGródek nad Dunajcem_PL215</v>
      </c>
      <c r="O2693" s="29" t="s">
        <v>474</v>
      </c>
      <c r="P2693" s="31" t="str">
        <f t="shared" si="83"/>
        <v>Gródek nad Dunajcem_PL215</v>
      </c>
      <c r="Q2693" s="32" t="s">
        <v>598</v>
      </c>
      <c r="R2693" s="32" t="s">
        <v>527</v>
      </c>
      <c r="S2693" s="29">
        <v>0</v>
      </c>
      <c r="T2693" s="29" t="s">
        <v>64</v>
      </c>
    </row>
    <row r="2694" spans="14:20" s="22" customFormat="1" ht="15" hidden="1" customHeight="1" x14ac:dyDescent="0.25">
      <c r="N2694" s="29" t="str">
        <f t="shared" si="84"/>
        <v>nie ubiegam sięMałopolskieIgołomia-Wawrzeńczyce_PL214</v>
      </c>
      <c r="O2694" s="29" t="s">
        <v>474</v>
      </c>
      <c r="P2694" s="31" t="str">
        <f t="shared" si="83"/>
        <v>Igołomia-Wawrzeńczyce_PL214</v>
      </c>
      <c r="Q2694" s="32" t="s">
        <v>597</v>
      </c>
      <c r="R2694" s="32" t="s">
        <v>483</v>
      </c>
      <c r="S2694" s="29">
        <v>0</v>
      </c>
      <c r="T2694" s="29" t="s">
        <v>64</v>
      </c>
    </row>
    <row r="2695" spans="14:20" s="22" customFormat="1" ht="15" hidden="1" customHeight="1" x14ac:dyDescent="0.25">
      <c r="N2695" s="29" t="str">
        <f t="shared" si="84"/>
        <v>nie ubiegam sięMałopolskieIwanowice_PL214</v>
      </c>
      <c r="O2695" s="29" t="s">
        <v>474</v>
      </c>
      <c r="P2695" s="31" t="str">
        <f t="shared" si="83"/>
        <v>Iwanowice_PL214</v>
      </c>
      <c r="Q2695" s="32" t="s">
        <v>597</v>
      </c>
      <c r="R2695" s="32" t="s">
        <v>484</v>
      </c>
      <c r="S2695" s="29">
        <v>0</v>
      </c>
      <c r="T2695" s="29" t="s">
        <v>64</v>
      </c>
    </row>
    <row r="2696" spans="14:20" s="22" customFormat="1" ht="15" hidden="1" customHeight="1" x14ac:dyDescent="0.25">
      <c r="N2696" s="29" t="str">
        <f t="shared" si="84"/>
        <v>nie ubiegam sięMałopolskieIwkowa_PL217</v>
      </c>
      <c r="O2696" s="29" t="s">
        <v>474</v>
      </c>
      <c r="P2696" s="31" t="str">
        <f t="shared" si="83"/>
        <v>Iwkowa_PL217</v>
      </c>
      <c r="Q2696" s="32" t="s">
        <v>600</v>
      </c>
      <c r="R2696" s="32" t="s">
        <v>566</v>
      </c>
      <c r="S2696" s="29">
        <v>0</v>
      </c>
      <c r="T2696" s="29" t="s">
        <v>64</v>
      </c>
    </row>
    <row r="2697" spans="14:20" s="22" customFormat="1" ht="15" hidden="1" customHeight="1" x14ac:dyDescent="0.25">
      <c r="N2697" s="29" t="str">
        <f t="shared" si="84"/>
        <v>nie ubiegam sięMałopolskieJabłonka_PL215</v>
      </c>
      <c r="O2697" s="29" t="s">
        <v>474</v>
      </c>
      <c r="P2697" s="31" t="str">
        <f t="shared" si="83"/>
        <v>Jabłonka_PL215</v>
      </c>
      <c r="Q2697" s="32" t="s">
        <v>598</v>
      </c>
      <c r="R2697" s="32" t="s">
        <v>537</v>
      </c>
      <c r="S2697" s="29">
        <v>0</v>
      </c>
      <c r="T2697" s="29" t="s">
        <v>64</v>
      </c>
    </row>
    <row r="2698" spans="14:20" s="22" customFormat="1" ht="15" hidden="1" customHeight="1" x14ac:dyDescent="0.25">
      <c r="N2698" s="29" t="str">
        <f t="shared" si="84"/>
        <v>nie ubiegam sięMałopolskieJerzmanowice-Przeginia_PL214</v>
      </c>
      <c r="O2698" s="29" t="s">
        <v>474</v>
      </c>
      <c r="P2698" s="31" t="str">
        <f t="shared" si="83"/>
        <v>Jerzmanowice-Przeginia_PL214</v>
      </c>
      <c r="Q2698" s="32" t="s">
        <v>597</v>
      </c>
      <c r="R2698" s="32" t="s">
        <v>485</v>
      </c>
      <c r="S2698" s="29">
        <v>0</v>
      </c>
      <c r="T2698" s="29" t="s">
        <v>64</v>
      </c>
    </row>
    <row r="2699" spans="14:20" s="22" customFormat="1" ht="15" hidden="1" customHeight="1" x14ac:dyDescent="0.25">
      <c r="N2699" s="29" t="str">
        <f t="shared" si="84"/>
        <v>nie ubiegam sięMałopolskieJodłownik_PL215</v>
      </c>
      <c r="O2699" s="29" t="s">
        <v>474</v>
      </c>
      <c r="P2699" s="31" t="str">
        <f t="shared" si="83"/>
        <v>Jodłownik_PL215</v>
      </c>
      <c r="Q2699" s="32" t="s">
        <v>598</v>
      </c>
      <c r="R2699" s="32" t="s">
        <v>520</v>
      </c>
      <c r="S2699" s="29">
        <v>0</v>
      </c>
      <c r="T2699" s="29" t="s">
        <v>64</v>
      </c>
    </row>
    <row r="2700" spans="14:20" s="22" customFormat="1" ht="15" hidden="1" customHeight="1" x14ac:dyDescent="0.25">
      <c r="N2700" s="29" t="str">
        <f t="shared" si="84"/>
        <v>nie ubiegam sięMałopolskieJordanów_PL216</v>
      </c>
      <c r="O2700" s="29" t="s">
        <v>474</v>
      </c>
      <c r="P2700" s="31" t="str">
        <f t="shared" si="83"/>
        <v>Jordanów_PL216</v>
      </c>
      <c r="Q2700" s="32" t="s">
        <v>599</v>
      </c>
      <c r="R2700" s="32" t="s">
        <v>552</v>
      </c>
      <c r="S2700" s="29">
        <v>0</v>
      </c>
      <c r="T2700" s="29" t="s">
        <v>64</v>
      </c>
    </row>
    <row r="2701" spans="14:20" s="22" customFormat="1" ht="15" hidden="1" customHeight="1" x14ac:dyDescent="0.25">
      <c r="N2701" s="29" t="str">
        <f t="shared" si="84"/>
        <v>nie ubiegam sięMałopolskieJordanów_PL216</v>
      </c>
      <c r="O2701" s="29" t="s">
        <v>474</v>
      </c>
      <c r="P2701" s="31" t="str">
        <f t="shared" si="83"/>
        <v>Jordanów_PL216</v>
      </c>
      <c r="Q2701" s="32" t="s">
        <v>599</v>
      </c>
      <c r="R2701" s="32" t="s">
        <v>552</v>
      </c>
      <c r="S2701" s="29">
        <v>0</v>
      </c>
      <c r="T2701" s="29" t="s">
        <v>64</v>
      </c>
    </row>
    <row r="2702" spans="14:20" s="22" customFormat="1" ht="15" hidden="1" customHeight="1" x14ac:dyDescent="0.25">
      <c r="N2702" s="29" t="str">
        <f t="shared" si="84"/>
        <v>nie ubiegam sięMałopolskieKamienica_PL215</v>
      </c>
      <c r="O2702" s="29" t="s">
        <v>474</v>
      </c>
      <c r="P2702" s="31" t="str">
        <f t="shared" si="83"/>
        <v>Kamienica_PL215</v>
      </c>
      <c r="Q2702" s="32" t="s">
        <v>598</v>
      </c>
      <c r="R2702" s="32" t="s">
        <v>521</v>
      </c>
      <c r="S2702" s="29">
        <v>0</v>
      </c>
      <c r="T2702" s="29" t="s">
        <v>64</v>
      </c>
    </row>
    <row r="2703" spans="14:20" s="22" customFormat="1" ht="15" hidden="1" customHeight="1" x14ac:dyDescent="0.25">
      <c r="N2703" s="29" t="str">
        <f t="shared" si="84"/>
        <v>nie ubiegam sięMałopolskieKamionka Wielka_PL215</v>
      </c>
      <c r="O2703" s="29" t="s">
        <v>474</v>
      </c>
      <c r="P2703" s="31" t="str">
        <f t="shared" si="83"/>
        <v>Kamionka Wielka_PL215</v>
      </c>
      <c r="Q2703" s="32" t="s">
        <v>598</v>
      </c>
      <c r="R2703" s="32" t="s">
        <v>528</v>
      </c>
      <c r="S2703" s="29">
        <v>0</v>
      </c>
      <c r="T2703" s="29" t="s">
        <v>64</v>
      </c>
    </row>
    <row r="2704" spans="14:20" s="22" customFormat="1" ht="15" hidden="1" customHeight="1" x14ac:dyDescent="0.25">
      <c r="N2704" s="29" t="str">
        <f t="shared" si="84"/>
        <v>nie ubiegam sięMałopolskieKlucze_PL216</v>
      </c>
      <c r="O2704" s="29" t="s">
        <v>474</v>
      </c>
      <c r="P2704" s="31" t="str">
        <f t="shared" si="83"/>
        <v>Klucze_PL216</v>
      </c>
      <c r="Q2704" s="32" t="s">
        <v>599</v>
      </c>
      <c r="R2704" s="32" t="s">
        <v>547</v>
      </c>
      <c r="S2704" s="29">
        <v>0</v>
      </c>
      <c r="T2704" s="29" t="s">
        <v>64</v>
      </c>
    </row>
    <row r="2705" spans="14:20" s="22" customFormat="1" ht="15" hidden="1" customHeight="1" x14ac:dyDescent="0.25">
      <c r="N2705" s="29" t="str">
        <f t="shared" si="84"/>
        <v>nie ubiegam sięMałopolskieKoniusza_PL214</v>
      </c>
      <c r="O2705" s="29" t="s">
        <v>474</v>
      </c>
      <c r="P2705" s="31" t="str">
        <f t="shared" si="83"/>
        <v>Koniusza_PL214</v>
      </c>
      <c r="Q2705" s="32" t="s">
        <v>597</v>
      </c>
      <c r="R2705" s="32" t="s">
        <v>505</v>
      </c>
      <c r="S2705" s="29">
        <v>0</v>
      </c>
      <c r="T2705" s="29" t="s">
        <v>64</v>
      </c>
    </row>
    <row r="2706" spans="14:20" s="22" customFormat="1" ht="15" hidden="1" customHeight="1" x14ac:dyDescent="0.25">
      <c r="N2706" s="29" t="str">
        <f t="shared" si="84"/>
        <v>nie ubiegam sięMałopolskieKorzenna_PL215</v>
      </c>
      <c r="O2706" s="29" t="s">
        <v>474</v>
      </c>
      <c r="P2706" s="31" t="str">
        <f t="shared" si="83"/>
        <v>Korzenna_PL215</v>
      </c>
      <c r="Q2706" s="32" t="s">
        <v>598</v>
      </c>
      <c r="R2706" s="32" t="s">
        <v>529</v>
      </c>
      <c r="S2706" s="29">
        <v>0</v>
      </c>
      <c r="T2706" s="29" t="s">
        <v>64</v>
      </c>
    </row>
    <row r="2707" spans="14:20" s="22" customFormat="1" ht="15" hidden="1" customHeight="1" x14ac:dyDescent="0.25">
      <c r="N2707" s="29" t="str">
        <f t="shared" si="84"/>
        <v>nie ubiegam sięMałopolskieKoszyce_PL214</v>
      </c>
      <c r="O2707" s="29" t="s">
        <v>474</v>
      </c>
      <c r="P2707" s="31" t="str">
        <f t="shared" si="83"/>
        <v>Koszyce_PL214</v>
      </c>
      <c r="Q2707" s="32" t="s">
        <v>597</v>
      </c>
      <c r="R2707" s="32" t="s">
        <v>506</v>
      </c>
      <c r="S2707" s="29">
        <v>0</v>
      </c>
      <c r="T2707" s="29" t="s">
        <v>64</v>
      </c>
    </row>
    <row r="2708" spans="14:20" s="22" customFormat="1" ht="15" hidden="1" customHeight="1" x14ac:dyDescent="0.25">
      <c r="N2708" s="29" t="str">
        <f t="shared" si="84"/>
        <v>nie ubiegam sięMałopolskieKościelisko_PL215</v>
      </c>
      <c r="O2708" s="29" t="s">
        <v>474</v>
      </c>
      <c r="P2708" s="31" t="str">
        <f t="shared" si="83"/>
        <v>Kościelisko_PL215</v>
      </c>
      <c r="Q2708" s="32" t="s">
        <v>598</v>
      </c>
      <c r="R2708" s="32" t="s">
        <v>544</v>
      </c>
      <c r="S2708" s="29">
        <v>0</v>
      </c>
      <c r="T2708" s="29" t="s">
        <v>64</v>
      </c>
    </row>
    <row r="2709" spans="14:20" s="22" customFormat="1" ht="15" hidden="1" customHeight="1" x14ac:dyDescent="0.25">
      <c r="N2709" s="29" t="str">
        <f t="shared" si="84"/>
        <v>nie ubiegam sięMałopolskieKozłów_PL214</v>
      </c>
      <c r="O2709" s="29" t="s">
        <v>474</v>
      </c>
      <c r="P2709" s="31" t="str">
        <f t="shared" si="83"/>
        <v>Kozłów_PL214</v>
      </c>
      <c r="Q2709" s="32" t="s">
        <v>597</v>
      </c>
      <c r="R2709" s="32" t="s">
        <v>494</v>
      </c>
      <c r="S2709" s="29">
        <v>0</v>
      </c>
      <c r="T2709" s="29" t="s">
        <v>64</v>
      </c>
    </row>
    <row r="2710" spans="14:20" s="22" customFormat="1" ht="15" hidden="1" customHeight="1" x14ac:dyDescent="0.25">
      <c r="N2710" s="29" t="str">
        <f t="shared" si="84"/>
        <v>nie ubiegam sięMałopolskieKrościenko nad Dunajcem_PL215</v>
      </c>
      <c r="O2710" s="29" t="s">
        <v>474</v>
      </c>
      <c r="P2710" s="31" t="str">
        <f t="shared" si="83"/>
        <v>Krościenko nad Dunajcem_PL215</v>
      </c>
      <c r="Q2710" s="32" t="s">
        <v>598</v>
      </c>
      <c r="R2710" s="32" t="s">
        <v>538</v>
      </c>
      <c r="S2710" s="29">
        <v>0</v>
      </c>
      <c r="T2710" s="29" t="s">
        <v>64</v>
      </c>
    </row>
    <row r="2711" spans="14:20" s="22" customFormat="1" ht="15" hidden="1" customHeight="1" x14ac:dyDescent="0.25">
      <c r="N2711" s="29" t="str">
        <f t="shared" si="84"/>
        <v>nie ubiegam sięMałopolskieKrynica-Zdrój_PL215</v>
      </c>
      <c r="O2711" s="29" t="s">
        <v>474</v>
      </c>
      <c r="P2711" s="31" t="str">
        <f t="shared" si="83"/>
        <v>Krynica-Zdrój_PL215</v>
      </c>
      <c r="Q2711" s="32" t="s">
        <v>598</v>
      </c>
      <c r="R2711" s="32" t="s">
        <v>530</v>
      </c>
      <c r="S2711" s="29">
        <v>0</v>
      </c>
      <c r="T2711" s="29" t="s">
        <v>64</v>
      </c>
    </row>
    <row r="2712" spans="14:20" s="22" customFormat="1" ht="15" hidden="1" customHeight="1" x14ac:dyDescent="0.25">
      <c r="N2712" s="29" t="str">
        <f t="shared" si="84"/>
        <v>nie ubiegam sięMałopolskieKrzeszowice_PL214</v>
      </c>
      <c r="O2712" s="29" t="s">
        <v>474</v>
      </c>
      <c r="P2712" s="31" t="str">
        <f t="shared" si="83"/>
        <v>Krzeszowice_PL214</v>
      </c>
      <c r="Q2712" s="32" t="s">
        <v>597</v>
      </c>
      <c r="R2712" s="32" t="s">
        <v>486</v>
      </c>
      <c r="S2712" s="29">
        <v>0</v>
      </c>
      <c r="T2712" s="29" t="s">
        <v>64</v>
      </c>
    </row>
    <row r="2713" spans="14:20" s="22" customFormat="1" ht="15" hidden="1" customHeight="1" x14ac:dyDescent="0.25">
      <c r="N2713" s="29" t="str">
        <f t="shared" si="84"/>
        <v>nie ubiegam sięMałopolskieKsiąż Wielki_PL214</v>
      </c>
      <c r="O2713" s="29" t="s">
        <v>474</v>
      </c>
      <c r="P2713" s="31" t="str">
        <f t="shared" si="83"/>
        <v>Książ Wielki_PL214</v>
      </c>
      <c r="Q2713" s="32" t="s">
        <v>597</v>
      </c>
      <c r="R2713" s="32" t="s">
        <v>495</v>
      </c>
      <c r="S2713" s="29">
        <v>0</v>
      </c>
      <c r="T2713" s="29" t="s">
        <v>64</v>
      </c>
    </row>
    <row r="2714" spans="14:20" s="22" customFormat="1" ht="15" hidden="1" customHeight="1" x14ac:dyDescent="0.25">
      <c r="N2714" s="29" t="str">
        <f t="shared" si="84"/>
        <v>nie ubiegam sięMałopolskieLanckorona_PL216</v>
      </c>
      <c r="O2714" s="29" t="s">
        <v>474</v>
      </c>
      <c r="P2714" s="31" t="str">
        <f t="shared" si="83"/>
        <v>Lanckorona_PL216</v>
      </c>
      <c r="Q2714" s="32" t="s">
        <v>599</v>
      </c>
      <c r="R2714" s="32" t="s">
        <v>559</v>
      </c>
      <c r="S2714" s="29">
        <v>0</v>
      </c>
      <c r="T2714" s="29" t="s">
        <v>64</v>
      </c>
    </row>
    <row r="2715" spans="14:20" s="22" customFormat="1" ht="15" hidden="1" customHeight="1" x14ac:dyDescent="0.25">
      <c r="N2715" s="29" t="str">
        <f t="shared" si="84"/>
        <v>nie ubiegam sięMałopolskieLaskowa_PL215</v>
      </c>
      <c r="O2715" s="29" t="s">
        <v>474</v>
      </c>
      <c r="P2715" s="31" t="str">
        <f t="shared" si="83"/>
        <v>Laskowa_PL215</v>
      </c>
      <c r="Q2715" s="32" t="s">
        <v>598</v>
      </c>
      <c r="R2715" s="32" t="s">
        <v>522</v>
      </c>
      <c r="S2715" s="29">
        <v>0</v>
      </c>
      <c r="T2715" s="29" t="s">
        <v>64</v>
      </c>
    </row>
    <row r="2716" spans="14:20" s="22" customFormat="1" ht="15" hidden="1" customHeight="1" x14ac:dyDescent="0.25">
      <c r="N2716" s="29" t="str">
        <f t="shared" si="84"/>
        <v>nie ubiegam sięMałopolskieLimanowa (gmina wiejska)_PL215</v>
      </c>
      <c r="O2716" s="29" t="s">
        <v>474</v>
      </c>
      <c r="P2716" s="31" t="str">
        <f t="shared" si="83"/>
        <v>Limanowa (gmina wiejska)_PL215</v>
      </c>
      <c r="Q2716" s="32" t="s">
        <v>598</v>
      </c>
      <c r="R2716" s="32" t="s">
        <v>585</v>
      </c>
      <c r="S2716" s="29">
        <v>0</v>
      </c>
      <c r="T2716" s="29" t="s">
        <v>64</v>
      </c>
    </row>
    <row r="2717" spans="14:20" s="22" customFormat="1" ht="15" hidden="1" customHeight="1" x14ac:dyDescent="0.25">
      <c r="N2717" s="29" t="str">
        <f t="shared" si="84"/>
        <v>nie ubiegam sięMałopolskieLipinki_PL215</v>
      </c>
      <c r="O2717" s="29" t="s">
        <v>474</v>
      </c>
      <c r="P2717" s="31" t="str">
        <f t="shared" si="83"/>
        <v>Lipinki_PL215</v>
      </c>
      <c r="Q2717" s="32" t="s">
        <v>598</v>
      </c>
      <c r="R2717" s="32" t="s">
        <v>514</v>
      </c>
      <c r="S2717" s="29">
        <v>0</v>
      </c>
      <c r="T2717" s="29" t="s">
        <v>64</v>
      </c>
    </row>
    <row r="2718" spans="14:20" s="22" customFormat="1" ht="15" hidden="1" customHeight="1" x14ac:dyDescent="0.25">
      <c r="N2718" s="29" t="str">
        <f t="shared" si="84"/>
        <v>nie ubiegam sięMałopolskieLipnica Murowana_PL214</v>
      </c>
      <c r="O2718" s="29" t="s">
        <v>474</v>
      </c>
      <c r="P2718" s="31" t="str">
        <f t="shared" si="83"/>
        <v>Lipnica Murowana_PL214</v>
      </c>
      <c r="Q2718" s="32" t="s">
        <v>597</v>
      </c>
      <c r="R2718" s="32" t="s">
        <v>476</v>
      </c>
      <c r="S2718" s="29">
        <v>0</v>
      </c>
      <c r="T2718" s="29" t="s">
        <v>64</v>
      </c>
    </row>
    <row r="2719" spans="14:20" s="22" customFormat="1" ht="15" hidden="1" customHeight="1" x14ac:dyDescent="0.25">
      <c r="N2719" s="29" t="str">
        <f t="shared" si="84"/>
        <v>nie ubiegam sięMałopolskieLipnica Wielka_PL215</v>
      </c>
      <c r="O2719" s="29" t="s">
        <v>474</v>
      </c>
      <c r="P2719" s="31" t="str">
        <f t="shared" si="83"/>
        <v>Lipnica Wielka_PL215</v>
      </c>
      <c r="Q2719" s="32" t="s">
        <v>598</v>
      </c>
      <c r="R2719" s="32" t="s">
        <v>539</v>
      </c>
      <c r="S2719" s="29">
        <v>0</v>
      </c>
      <c r="T2719" s="29" t="s">
        <v>64</v>
      </c>
    </row>
    <row r="2720" spans="14:20" s="22" customFormat="1" ht="15" hidden="1" customHeight="1" x14ac:dyDescent="0.25">
      <c r="N2720" s="29" t="str">
        <f t="shared" si="84"/>
        <v>nie ubiegam sięMałopolskieLiszki_PL214</v>
      </c>
      <c r="O2720" s="29" t="s">
        <v>474</v>
      </c>
      <c r="P2720" s="31" t="str">
        <f t="shared" si="83"/>
        <v>Liszki_PL214</v>
      </c>
      <c r="Q2720" s="32" t="s">
        <v>597</v>
      </c>
      <c r="R2720" s="32" t="s">
        <v>487</v>
      </c>
      <c r="S2720" s="29">
        <v>0</v>
      </c>
      <c r="T2720" s="29" t="s">
        <v>64</v>
      </c>
    </row>
    <row r="2721" spans="14:20" s="22" customFormat="1" ht="15" hidden="1" customHeight="1" x14ac:dyDescent="0.25">
      <c r="N2721" s="29" t="str">
        <f t="shared" si="84"/>
        <v>nie ubiegam sięMałopolskieLubień_PL214</v>
      </c>
      <c r="O2721" s="29" t="s">
        <v>474</v>
      </c>
      <c r="P2721" s="31" t="str">
        <f t="shared" si="83"/>
        <v>Lubień_PL214</v>
      </c>
      <c r="Q2721" s="32" t="s">
        <v>597</v>
      </c>
      <c r="R2721" s="32" t="s">
        <v>499</v>
      </c>
      <c r="S2721" s="29">
        <v>0</v>
      </c>
      <c r="T2721" s="29" t="s">
        <v>64</v>
      </c>
    </row>
    <row r="2722" spans="14:20" s="22" customFormat="1" ht="15" hidden="1" customHeight="1" x14ac:dyDescent="0.25">
      <c r="N2722" s="29" t="str">
        <f t="shared" si="84"/>
        <v>nie ubiegam sięMałopolskieŁabowa_PL215</v>
      </c>
      <c r="O2722" s="29" t="s">
        <v>474</v>
      </c>
      <c r="P2722" s="31" t="str">
        <f t="shared" si="83"/>
        <v>Łabowa_PL215</v>
      </c>
      <c r="Q2722" s="32" t="s">
        <v>598</v>
      </c>
      <c r="R2722" s="32" t="s">
        <v>531</v>
      </c>
      <c r="S2722" s="29">
        <v>0</v>
      </c>
      <c r="T2722" s="29" t="s">
        <v>64</v>
      </c>
    </row>
    <row r="2723" spans="14:20" s="22" customFormat="1" ht="15" hidden="1" customHeight="1" x14ac:dyDescent="0.25">
      <c r="N2723" s="29" t="str">
        <f t="shared" si="84"/>
        <v>nie ubiegam sięMałopolskieŁapanów_PL214</v>
      </c>
      <c r="O2723" s="29" t="s">
        <v>474</v>
      </c>
      <c r="P2723" s="31" t="str">
        <f t="shared" si="83"/>
        <v>Łapanów_PL214</v>
      </c>
      <c r="Q2723" s="32" t="s">
        <v>597</v>
      </c>
      <c r="R2723" s="32" t="s">
        <v>477</v>
      </c>
      <c r="S2723" s="29">
        <v>0</v>
      </c>
      <c r="T2723" s="29" t="s">
        <v>64</v>
      </c>
    </row>
    <row r="2724" spans="14:20" s="22" customFormat="1" ht="15" hidden="1" customHeight="1" x14ac:dyDescent="0.25">
      <c r="N2724" s="29" t="str">
        <f t="shared" si="84"/>
        <v>nie ubiegam sięMałopolskieŁapsze Niżne_PL215</v>
      </c>
      <c r="O2724" s="29" t="s">
        <v>474</v>
      </c>
      <c r="P2724" s="31" t="str">
        <f t="shared" si="83"/>
        <v>Łapsze Niżne_PL215</v>
      </c>
      <c r="Q2724" s="32" t="s">
        <v>598</v>
      </c>
      <c r="R2724" s="32" t="s">
        <v>540</v>
      </c>
      <c r="S2724" s="29">
        <v>0</v>
      </c>
      <c r="T2724" s="29" t="s">
        <v>64</v>
      </c>
    </row>
    <row r="2725" spans="14:20" s="22" customFormat="1" ht="15" hidden="1" customHeight="1" x14ac:dyDescent="0.25">
      <c r="N2725" s="29" t="str">
        <f t="shared" si="84"/>
        <v>nie ubiegam sięMałopolskieŁącko_PL215</v>
      </c>
      <c r="O2725" s="29" t="s">
        <v>474</v>
      </c>
      <c r="P2725" s="31" t="str">
        <f t="shared" si="83"/>
        <v>Łącko_PL215</v>
      </c>
      <c r="Q2725" s="32" t="s">
        <v>598</v>
      </c>
      <c r="R2725" s="32" t="s">
        <v>532</v>
      </c>
      <c r="S2725" s="29">
        <v>0</v>
      </c>
      <c r="T2725" s="29" t="s">
        <v>64</v>
      </c>
    </row>
    <row r="2726" spans="14:20" s="22" customFormat="1" ht="15" hidden="1" customHeight="1" x14ac:dyDescent="0.25">
      <c r="N2726" s="29" t="str">
        <f t="shared" si="84"/>
        <v>nie ubiegam sięMałopolskieŁososina Dolna_PL215</v>
      </c>
      <c r="O2726" s="29" t="s">
        <v>474</v>
      </c>
      <c r="P2726" s="31" t="str">
        <f t="shared" si="83"/>
        <v>Łososina Dolna_PL215</v>
      </c>
      <c r="Q2726" s="32" t="s">
        <v>598</v>
      </c>
      <c r="R2726" s="32" t="s">
        <v>533</v>
      </c>
      <c r="S2726" s="29">
        <v>0</v>
      </c>
      <c r="T2726" s="29" t="s">
        <v>64</v>
      </c>
    </row>
    <row r="2727" spans="14:20" s="22" customFormat="1" ht="15" hidden="1" customHeight="1" x14ac:dyDescent="0.25">
      <c r="N2727" s="29" t="str">
        <f t="shared" si="84"/>
        <v>nie ubiegam sięMałopolskieŁukowica_PL215</v>
      </c>
      <c r="O2727" s="29" t="s">
        <v>474</v>
      </c>
      <c r="P2727" s="31" t="str">
        <f t="shared" si="83"/>
        <v>Łukowica_PL215</v>
      </c>
      <c r="Q2727" s="32" t="s">
        <v>598</v>
      </c>
      <c r="R2727" s="32" t="s">
        <v>523</v>
      </c>
      <c r="S2727" s="29">
        <v>0</v>
      </c>
      <c r="T2727" s="29" t="s">
        <v>64</v>
      </c>
    </row>
    <row r="2728" spans="14:20" s="22" customFormat="1" ht="15" hidden="1" customHeight="1" x14ac:dyDescent="0.25">
      <c r="N2728" s="29" t="str">
        <f t="shared" si="84"/>
        <v>nie ubiegam sięMałopolskieŁużna_PL215</v>
      </c>
      <c r="O2728" s="29" t="s">
        <v>474</v>
      </c>
      <c r="P2728" s="31" t="str">
        <f t="shared" si="83"/>
        <v>Łużna_PL215</v>
      </c>
      <c r="Q2728" s="32" t="s">
        <v>598</v>
      </c>
      <c r="R2728" s="32" t="s">
        <v>515</v>
      </c>
      <c r="S2728" s="29">
        <v>0</v>
      </c>
      <c r="T2728" s="29" t="s">
        <v>64</v>
      </c>
    </row>
    <row r="2729" spans="14:20" s="22" customFormat="1" ht="15" hidden="1" customHeight="1" x14ac:dyDescent="0.25">
      <c r="N2729" s="29" t="str">
        <f t="shared" si="84"/>
        <v>nie ubiegam sięMałopolskieMędrzechów_PL217</v>
      </c>
      <c r="O2729" s="29" t="s">
        <v>474</v>
      </c>
      <c r="P2729" s="31" t="str">
        <f t="shared" si="83"/>
        <v>Mędrzechów_PL217</v>
      </c>
      <c r="Q2729" s="32" t="s">
        <v>600</v>
      </c>
      <c r="R2729" s="32" t="s">
        <v>570</v>
      </c>
      <c r="S2729" s="29">
        <v>0</v>
      </c>
      <c r="T2729" s="29" t="s">
        <v>64</v>
      </c>
    </row>
    <row r="2730" spans="14:20" s="22" customFormat="1" ht="15" hidden="1" customHeight="1" x14ac:dyDescent="0.25">
      <c r="N2730" s="29" t="str">
        <f t="shared" si="84"/>
        <v>nie ubiegam sięMałopolskieMichałowice_PL214</v>
      </c>
      <c r="O2730" s="29" t="s">
        <v>474</v>
      </c>
      <c r="P2730" s="31" t="str">
        <f t="shared" si="83"/>
        <v>Michałowice_PL214</v>
      </c>
      <c r="Q2730" s="32" t="s">
        <v>597</v>
      </c>
      <c r="R2730" s="32" t="s">
        <v>488</v>
      </c>
      <c r="S2730" s="29">
        <v>0</v>
      </c>
      <c r="T2730" s="29" t="s">
        <v>64</v>
      </c>
    </row>
    <row r="2731" spans="14:20" s="22" customFormat="1" ht="15" hidden="1" customHeight="1" x14ac:dyDescent="0.25">
      <c r="N2731" s="29" t="str">
        <f t="shared" si="84"/>
        <v>nie ubiegam sięMałopolskieMiechów_PL214</v>
      </c>
      <c r="O2731" s="29" t="s">
        <v>474</v>
      </c>
      <c r="P2731" s="31" t="str">
        <f t="shared" si="83"/>
        <v>Miechów_PL214</v>
      </c>
      <c r="Q2731" s="32" t="s">
        <v>597</v>
      </c>
      <c r="R2731" s="32" t="s">
        <v>496</v>
      </c>
      <c r="S2731" s="29">
        <v>0</v>
      </c>
      <c r="T2731" s="29" t="s">
        <v>64</v>
      </c>
    </row>
    <row r="2732" spans="14:20" s="22" customFormat="1" ht="15" hidden="1" customHeight="1" x14ac:dyDescent="0.25">
      <c r="N2732" s="29" t="str">
        <f t="shared" si="84"/>
        <v>nie ubiegam sięMałopolskieMogilany_PL214</v>
      </c>
      <c r="O2732" s="29" t="s">
        <v>474</v>
      </c>
      <c r="P2732" s="31" t="str">
        <f t="shared" si="83"/>
        <v>Mogilany_PL214</v>
      </c>
      <c r="Q2732" s="32" t="s">
        <v>597</v>
      </c>
      <c r="R2732" s="32" t="s">
        <v>489</v>
      </c>
      <c r="S2732" s="29">
        <v>0</v>
      </c>
      <c r="T2732" s="29" t="s">
        <v>64</v>
      </c>
    </row>
    <row r="2733" spans="14:20" s="22" customFormat="1" ht="15" hidden="1" customHeight="1" x14ac:dyDescent="0.25">
      <c r="N2733" s="29" t="str">
        <f t="shared" si="84"/>
        <v>nie ubiegam sięMałopolskieMoszczenica_PL215</v>
      </c>
      <c r="O2733" s="29" t="s">
        <v>474</v>
      </c>
      <c r="P2733" s="31" t="str">
        <f t="shared" si="83"/>
        <v>Moszczenica_PL215</v>
      </c>
      <c r="Q2733" s="32" t="s">
        <v>598</v>
      </c>
      <c r="R2733" s="32" t="s">
        <v>110</v>
      </c>
      <c r="S2733" s="29">
        <v>0</v>
      </c>
      <c r="T2733" s="29" t="s">
        <v>64</v>
      </c>
    </row>
    <row r="2734" spans="14:20" s="22" customFormat="1" ht="15" hidden="1" customHeight="1" x14ac:dyDescent="0.25">
      <c r="N2734" s="29" t="str">
        <f t="shared" si="84"/>
        <v>nie ubiegam sięMałopolskieMucharz_PL216</v>
      </c>
      <c r="O2734" s="29" t="s">
        <v>474</v>
      </c>
      <c r="P2734" s="31" t="str">
        <f t="shared" si="83"/>
        <v>Mucharz_PL216</v>
      </c>
      <c r="Q2734" s="32" t="s">
        <v>599</v>
      </c>
      <c r="R2734" s="32" t="s">
        <v>560</v>
      </c>
      <c r="S2734" s="29">
        <v>0</v>
      </c>
      <c r="T2734" s="29" t="s">
        <v>64</v>
      </c>
    </row>
    <row r="2735" spans="14:20" s="22" customFormat="1" ht="15" hidden="1" customHeight="1" x14ac:dyDescent="0.25">
      <c r="N2735" s="29" t="str">
        <f t="shared" si="84"/>
        <v>nie ubiegam sięMałopolskieMyślenice_PL214</v>
      </c>
      <c r="O2735" s="29" t="s">
        <v>474</v>
      </c>
      <c r="P2735" s="31" t="str">
        <f t="shared" si="83"/>
        <v>Myślenice_PL214</v>
      </c>
      <c r="Q2735" s="32" t="s">
        <v>597</v>
      </c>
      <c r="R2735" s="32" t="s">
        <v>500</v>
      </c>
      <c r="S2735" s="29">
        <v>0</v>
      </c>
      <c r="T2735" s="29" t="s">
        <v>64</v>
      </c>
    </row>
    <row r="2736" spans="14:20" s="22" customFormat="1" ht="15" hidden="1" customHeight="1" x14ac:dyDescent="0.25">
      <c r="N2736" s="29" t="str">
        <f t="shared" si="84"/>
        <v>nie ubiegam sięMałopolskieNiedźwiedź_PL215</v>
      </c>
      <c r="O2736" s="29" t="s">
        <v>474</v>
      </c>
      <c r="P2736" s="31" t="str">
        <f t="shared" si="83"/>
        <v>Niedźwiedź_PL215</v>
      </c>
      <c r="Q2736" s="32" t="s">
        <v>598</v>
      </c>
      <c r="R2736" s="32" t="s">
        <v>524</v>
      </c>
      <c r="S2736" s="29">
        <v>0</v>
      </c>
      <c r="T2736" s="29" t="s">
        <v>64</v>
      </c>
    </row>
    <row r="2737" spans="14:20" s="22" customFormat="1" ht="15" hidden="1" customHeight="1" x14ac:dyDescent="0.25">
      <c r="N2737" s="29" t="str">
        <f t="shared" si="84"/>
        <v>nie ubiegam sięMałopolskieNowe Brzesko_PL214</v>
      </c>
      <c r="O2737" s="29" t="s">
        <v>474</v>
      </c>
      <c r="P2737" s="31" t="str">
        <f t="shared" si="83"/>
        <v>Nowe Brzesko_PL214</v>
      </c>
      <c r="Q2737" s="32" t="s">
        <v>597</v>
      </c>
      <c r="R2737" s="32" t="s">
        <v>507</v>
      </c>
      <c r="S2737" s="29">
        <v>0</v>
      </c>
      <c r="T2737" s="29" t="s">
        <v>64</v>
      </c>
    </row>
    <row r="2738" spans="14:20" s="22" customFormat="1" ht="15" hidden="1" customHeight="1" x14ac:dyDescent="0.25">
      <c r="N2738" s="29" t="str">
        <f t="shared" si="84"/>
        <v>nie ubiegam sięMałopolskieNowy Targ (gmina wiejska)_PL215</v>
      </c>
      <c r="O2738" s="29" t="s">
        <v>474</v>
      </c>
      <c r="P2738" s="31" t="str">
        <f t="shared" si="83"/>
        <v>Nowy Targ (gmina wiejska)_PL215</v>
      </c>
      <c r="Q2738" s="32" t="s">
        <v>598</v>
      </c>
      <c r="R2738" s="32" t="s">
        <v>586</v>
      </c>
      <c r="S2738" s="29">
        <v>0</v>
      </c>
      <c r="T2738" s="29" t="s">
        <v>64</v>
      </c>
    </row>
    <row r="2739" spans="14:20" s="22" customFormat="1" ht="15" hidden="1" customHeight="1" x14ac:dyDescent="0.25">
      <c r="N2739" s="29" t="str">
        <f t="shared" si="84"/>
        <v>nie ubiegam sięMałopolskieNowy Wiśnicz_PL214</v>
      </c>
      <c r="O2739" s="29" t="s">
        <v>474</v>
      </c>
      <c r="P2739" s="31" t="str">
        <f t="shared" ref="P2739:P2802" si="85">R2739&amp;Q2739</f>
        <v>Nowy Wiśnicz_PL214</v>
      </c>
      <c r="Q2739" s="32" t="s">
        <v>597</v>
      </c>
      <c r="R2739" s="32" t="s">
        <v>478</v>
      </c>
      <c r="S2739" s="29">
        <v>0</v>
      </c>
      <c r="T2739" s="29" t="s">
        <v>64</v>
      </c>
    </row>
    <row r="2740" spans="14:20" s="22" customFormat="1" ht="15" hidden="1" customHeight="1" x14ac:dyDescent="0.25">
      <c r="N2740" s="29" t="str">
        <f t="shared" ref="N2740:N2803" si="86">T2740&amp;O2740&amp;P2740</f>
        <v>nie ubiegam sięMałopolskieOchotnica Dolna_PL215</v>
      </c>
      <c r="O2740" s="29" t="s">
        <v>474</v>
      </c>
      <c r="P2740" s="31" t="str">
        <f t="shared" si="85"/>
        <v>Ochotnica Dolna_PL215</v>
      </c>
      <c r="Q2740" s="32" t="s">
        <v>598</v>
      </c>
      <c r="R2740" s="32" t="s">
        <v>541</v>
      </c>
      <c r="S2740" s="29">
        <v>0</v>
      </c>
      <c r="T2740" s="29" t="s">
        <v>64</v>
      </c>
    </row>
    <row r="2741" spans="14:20" s="22" customFormat="1" ht="15" hidden="1" customHeight="1" x14ac:dyDescent="0.25">
      <c r="N2741" s="29" t="str">
        <f t="shared" si="86"/>
        <v>nie ubiegam sięMałopolskieOlesno_PL217</v>
      </c>
      <c r="O2741" s="29" t="s">
        <v>474</v>
      </c>
      <c r="P2741" s="31" t="str">
        <f t="shared" si="85"/>
        <v>Olesno_PL217</v>
      </c>
      <c r="Q2741" s="32" t="s">
        <v>600</v>
      </c>
      <c r="R2741" s="32" t="s">
        <v>571</v>
      </c>
      <c r="S2741" s="29">
        <v>0</v>
      </c>
      <c r="T2741" s="29" t="s">
        <v>64</v>
      </c>
    </row>
    <row r="2742" spans="14:20" s="22" customFormat="1" ht="15" hidden="1" customHeight="1" x14ac:dyDescent="0.25">
      <c r="N2742" s="29" t="str">
        <f t="shared" si="86"/>
        <v>nie ubiegam sięMałopolskiePałecznica_PL214</v>
      </c>
      <c r="O2742" s="29" t="s">
        <v>474</v>
      </c>
      <c r="P2742" s="31" t="str">
        <f t="shared" si="85"/>
        <v>Pałecznica_PL214</v>
      </c>
      <c r="Q2742" s="32" t="s">
        <v>597</v>
      </c>
      <c r="R2742" s="32" t="s">
        <v>508</v>
      </c>
      <c r="S2742" s="29">
        <v>0</v>
      </c>
      <c r="T2742" s="29" t="s">
        <v>64</v>
      </c>
    </row>
    <row r="2743" spans="14:20" s="22" customFormat="1" ht="15" hidden="1" customHeight="1" x14ac:dyDescent="0.25">
      <c r="N2743" s="29" t="str">
        <f t="shared" si="86"/>
        <v>nie ubiegam sięMałopolskiePcim_PL214</v>
      </c>
      <c r="O2743" s="29" t="s">
        <v>474</v>
      </c>
      <c r="P2743" s="31" t="str">
        <f t="shared" si="85"/>
        <v>Pcim_PL214</v>
      </c>
      <c r="Q2743" s="32" t="s">
        <v>597</v>
      </c>
      <c r="R2743" s="32" t="s">
        <v>501</v>
      </c>
      <c r="S2743" s="29">
        <v>0</v>
      </c>
      <c r="T2743" s="29" t="s">
        <v>64</v>
      </c>
    </row>
    <row r="2744" spans="14:20" s="22" customFormat="1" ht="15" hidden="1" customHeight="1" x14ac:dyDescent="0.25">
      <c r="N2744" s="29" t="str">
        <f t="shared" si="86"/>
        <v>nie ubiegam sięMałopolskiePleśna_PL217</v>
      </c>
      <c r="O2744" s="29" t="s">
        <v>474</v>
      </c>
      <c r="P2744" s="31" t="str">
        <f t="shared" si="85"/>
        <v>Pleśna_PL217</v>
      </c>
      <c r="Q2744" s="32" t="s">
        <v>600</v>
      </c>
      <c r="R2744" s="32" t="s">
        <v>576</v>
      </c>
      <c r="S2744" s="29">
        <v>0</v>
      </c>
      <c r="T2744" s="29" t="s">
        <v>64</v>
      </c>
    </row>
    <row r="2745" spans="14:20" s="22" customFormat="1" ht="15" hidden="1" customHeight="1" x14ac:dyDescent="0.25">
      <c r="N2745" s="29" t="str">
        <f t="shared" si="86"/>
        <v>nie ubiegam sięMałopolskiePodegrodzie_PL215</v>
      </c>
      <c r="O2745" s="29" t="s">
        <v>474</v>
      </c>
      <c r="P2745" s="31" t="str">
        <f t="shared" si="85"/>
        <v>Podegrodzie_PL215</v>
      </c>
      <c r="Q2745" s="32" t="s">
        <v>598</v>
      </c>
      <c r="R2745" s="32" t="s">
        <v>534</v>
      </c>
      <c r="S2745" s="29">
        <v>0</v>
      </c>
      <c r="T2745" s="29" t="s">
        <v>64</v>
      </c>
    </row>
    <row r="2746" spans="14:20" s="22" customFormat="1" ht="15" hidden="1" customHeight="1" x14ac:dyDescent="0.25">
      <c r="N2746" s="29" t="str">
        <f t="shared" si="86"/>
        <v>nie ubiegam sięMałopolskiePolanka Wielka_PL216</v>
      </c>
      <c r="O2746" s="29" t="s">
        <v>474</v>
      </c>
      <c r="P2746" s="31" t="str">
        <f t="shared" si="85"/>
        <v>Polanka Wielka_PL216</v>
      </c>
      <c r="Q2746" s="32" t="s">
        <v>599</v>
      </c>
      <c r="R2746" s="32" t="s">
        <v>550</v>
      </c>
      <c r="S2746" s="29">
        <v>0</v>
      </c>
      <c r="T2746" s="29" t="s">
        <v>64</v>
      </c>
    </row>
    <row r="2747" spans="14:20" s="22" customFormat="1" ht="15" hidden="1" customHeight="1" x14ac:dyDescent="0.25">
      <c r="N2747" s="29" t="str">
        <f t="shared" si="86"/>
        <v>nie ubiegam sięMałopolskieProszowice_PL214</v>
      </c>
      <c r="O2747" s="29" t="s">
        <v>474</v>
      </c>
      <c r="P2747" s="31" t="str">
        <f t="shared" si="85"/>
        <v>Proszowice_PL214</v>
      </c>
      <c r="Q2747" s="32" t="s">
        <v>597</v>
      </c>
      <c r="R2747" s="32" t="s">
        <v>509</v>
      </c>
      <c r="S2747" s="29">
        <v>0</v>
      </c>
      <c r="T2747" s="29" t="s">
        <v>64</v>
      </c>
    </row>
    <row r="2748" spans="14:20" s="22" customFormat="1" ht="15" hidden="1" customHeight="1" x14ac:dyDescent="0.25">
      <c r="N2748" s="29" t="str">
        <f t="shared" si="86"/>
        <v>nie ubiegam sięMałopolskiePrzeciszów_PL216</v>
      </c>
      <c r="O2748" s="29" t="s">
        <v>474</v>
      </c>
      <c r="P2748" s="31" t="str">
        <f t="shared" si="85"/>
        <v>Przeciszów_PL216</v>
      </c>
      <c r="Q2748" s="32" t="s">
        <v>599</v>
      </c>
      <c r="R2748" s="32" t="s">
        <v>551</v>
      </c>
      <c r="S2748" s="29">
        <v>0</v>
      </c>
      <c r="T2748" s="29" t="s">
        <v>64</v>
      </c>
    </row>
    <row r="2749" spans="14:20" s="22" customFormat="1" ht="15" hidden="1" customHeight="1" x14ac:dyDescent="0.25">
      <c r="N2749" s="29" t="str">
        <f t="shared" si="86"/>
        <v>nie ubiegam sięMałopolskieRaba Wyżna_PL215</v>
      </c>
      <c r="O2749" s="29" t="s">
        <v>474</v>
      </c>
      <c r="P2749" s="31" t="str">
        <f t="shared" si="85"/>
        <v>Raba Wyżna_PL215</v>
      </c>
      <c r="Q2749" s="32" t="s">
        <v>598</v>
      </c>
      <c r="R2749" s="32" t="s">
        <v>542</v>
      </c>
      <c r="S2749" s="29">
        <v>0</v>
      </c>
      <c r="T2749" s="29" t="s">
        <v>64</v>
      </c>
    </row>
    <row r="2750" spans="14:20" s="22" customFormat="1" ht="15" hidden="1" customHeight="1" x14ac:dyDescent="0.25">
      <c r="N2750" s="29" t="str">
        <f t="shared" si="86"/>
        <v>nie ubiegam sięMałopolskieRaciechowice_PL214</v>
      </c>
      <c r="O2750" s="29" t="s">
        <v>474</v>
      </c>
      <c r="P2750" s="31" t="str">
        <f t="shared" si="85"/>
        <v>Raciechowice_PL214</v>
      </c>
      <c r="Q2750" s="32" t="s">
        <v>597</v>
      </c>
      <c r="R2750" s="32" t="s">
        <v>502</v>
      </c>
      <c r="S2750" s="29">
        <v>0</v>
      </c>
      <c r="T2750" s="29" t="s">
        <v>64</v>
      </c>
    </row>
    <row r="2751" spans="14:20" s="22" customFormat="1" ht="15" hidden="1" customHeight="1" x14ac:dyDescent="0.25">
      <c r="N2751" s="29" t="str">
        <f t="shared" si="86"/>
        <v>nie ubiegam sięMałopolskieRacławice_PL214</v>
      </c>
      <c r="O2751" s="29" t="s">
        <v>474</v>
      </c>
      <c r="P2751" s="31" t="str">
        <f t="shared" si="85"/>
        <v>Racławice_PL214</v>
      </c>
      <c r="Q2751" s="32" t="s">
        <v>597</v>
      </c>
      <c r="R2751" s="32" t="s">
        <v>497</v>
      </c>
      <c r="S2751" s="29">
        <v>0</v>
      </c>
      <c r="T2751" s="29" t="s">
        <v>64</v>
      </c>
    </row>
    <row r="2752" spans="14:20" s="22" customFormat="1" ht="15" hidden="1" customHeight="1" x14ac:dyDescent="0.25">
      <c r="N2752" s="29" t="str">
        <f t="shared" si="86"/>
        <v>nie ubiegam sięMałopolskieRadgoszcz_PL217</v>
      </c>
      <c r="O2752" s="29" t="s">
        <v>474</v>
      </c>
      <c r="P2752" s="31" t="str">
        <f t="shared" si="85"/>
        <v>Radgoszcz_PL217</v>
      </c>
      <c r="Q2752" s="32" t="s">
        <v>600</v>
      </c>
      <c r="R2752" s="32" t="s">
        <v>572</v>
      </c>
      <c r="S2752" s="29">
        <v>0</v>
      </c>
      <c r="T2752" s="29" t="s">
        <v>64</v>
      </c>
    </row>
    <row r="2753" spans="14:20" s="22" customFormat="1" ht="15" hidden="1" customHeight="1" x14ac:dyDescent="0.25">
      <c r="N2753" s="29" t="str">
        <f t="shared" si="86"/>
        <v>nie ubiegam sięMałopolskieRadziemice_PL214</v>
      </c>
      <c r="O2753" s="29" t="s">
        <v>474</v>
      </c>
      <c r="P2753" s="31" t="str">
        <f t="shared" si="85"/>
        <v>Radziemice_PL214</v>
      </c>
      <c r="Q2753" s="32" t="s">
        <v>597</v>
      </c>
      <c r="R2753" s="32" t="s">
        <v>510</v>
      </c>
      <c r="S2753" s="29">
        <v>0</v>
      </c>
      <c r="T2753" s="29" t="s">
        <v>64</v>
      </c>
    </row>
    <row r="2754" spans="14:20" s="22" customFormat="1" ht="15" hidden="1" customHeight="1" x14ac:dyDescent="0.25">
      <c r="N2754" s="29" t="str">
        <f t="shared" si="86"/>
        <v>nie ubiegam sięMałopolskieRopa_PL215</v>
      </c>
      <c r="O2754" s="29" t="s">
        <v>474</v>
      </c>
      <c r="P2754" s="31" t="str">
        <f t="shared" si="85"/>
        <v>Ropa_PL215</v>
      </c>
      <c r="Q2754" s="32" t="s">
        <v>598</v>
      </c>
      <c r="R2754" s="32" t="s">
        <v>516</v>
      </c>
      <c r="S2754" s="29">
        <v>0</v>
      </c>
      <c r="T2754" s="29" t="s">
        <v>64</v>
      </c>
    </row>
    <row r="2755" spans="14:20" s="22" customFormat="1" ht="15" hidden="1" customHeight="1" x14ac:dyDescent="0.25">
      <c r="N2755" s="29" t="str">
        <f t="shared" si="86"/>
        <v>nie ubiegam sięMałopolskieRyglice_PL217</v>
      </c>
      <c r="O2755" s="29" t="s">
        <v>474</v>
      </c>
      <c r="P2755" s="31" t="str">
        <f t="shared" si="85"/>
        <v>Ryglice_PL217</v>
      </c>
      <c r="Q2755" s="32" t="s">
        <v>600</v>
      </c>
      <c r="R2755" s="32" t="s">
        <v>577</v>
      </c>
      <c r="S2755" s="29">
        <v>0</v>
      </c>
      <c r="T2755" s="29" t="s">
        <v>64</v>
      </c>
    </row>
    <row r="2756" spans="14:20" s="22" customFormat="1" ht="15" hidden="1" customHeight="1" x14ac:dyDescent="0.25">
      <c r="N2756" s="29" t="str">
        <f t="shared" si="86"/>
        <v>nie ubiegam sięMałopolskieRzepiennik Strzyżewski_PL217</v>
      </c>
      <c r="O2756" s="29" t="s">
        <v>474</v>
      </c>
      <c r="P2756" s="31" t="str">
        <f t="shared" si="85"/>
        <v>Rzepiennik Strzyżewski_PL217</v>
      </c>
      <c r="Q2756" s="32" t="s">
        <v>600</v>
      </c>
      <c r="R2756" s="32" t="s">
        <v>578</v>
      </c>
      <c r="S2756" s="29">
        <v>0</v>
      </c>
      <c r="T2756" s="29" t="s">
        <v>64</v>
      </c>
    </row>
    <row r="2757" spans="14:20" s="22" customFormat="1" ht="15" hidden="1" customHeight="1" x14ac:dyDescent="0.25">
      <c r="N2757" s="29" t="str">
        <f t="shared" si="86"/>
        <v>nie ubiegam sięMałopolskieRzezawa_PL214</v>
      </c>
      <c r="O2757" s="29" t="s">
        <v>474</v>
      </c>
      <c r="P2757" s="31" t="str">
        <f t="shared" si="85"/>
        <v>Rzezawa_PL214</v>
      </c>
      <c r="Q2757" s="32" t="s">
        <v>597</v>
      </c>
      <c r="R2757" s="32" t="s">
        <v>479</v>
      </c>
      <c r="S2757" s="29">
        <v>0</v>
      </c>
      <c r="T2757" s="29" t="s">
        <v>64</v>
      </c>
    </row>
    <row r="2758" spans="14:20" s="22" customFormat="1" ht="15" hidden="1" customHeight="1" x14ac:dyDescent="0.25">
      <c r="N2758" s="29" t="str">
        <f t="shared" si="86"/>
        <v>nie ubiegam sięMałopolskieSękowa_PL215</v>
      </c>
      <c r="O2758" s="29" t="s">
        <v>474</v>
      </c>
      <c r="P2758" s="31" t="str">
        <f t="shared" si="85"/>
        <v>Sękowa_PL215</v>
      </c>
      <c r="Q2758" s="32" t="s">
        <v>598</v>
      </c>
      <c r="R2758" s="32" t="s">
        <v>517</v>
      </c>
      <c r="S2758" s="29">
        <v>0</v>
      </c>
      <c r="T2758" s="29" t="s">
        <v>64</v>
      </c>
    </row>
    <row r="2759" spans="14:20" s="22" customFormat="1" ht="15" hidden="1" customHeight="1" x14ac:dyDescent="0.25">
      <c r="N2759" s="29" t="str">
        <f t="shared" si="86"/>
        <v>nie ubiegam sięMałopolskieSkrzyszów_PL217</v>
      </c>
      <c r="O2759" s="29" t="s">
        <v>474</v>
      </c>
      <c r="P2759" s="31" t="str">
        <f t="shared" si="85"/>
        <v>Skrzyszów_PL217</v>
      </c>
      <c r="Q2759" s="32" t="s">
        <v>600</v>
      </c>
      <c r="R2759" s="32" t="s">
        <v>579</v>
      </c>
      <c r="S2759" s="29">
        <v>0</v>
      </c>
      <c r="T2759" s="29" t="s">
        <v>64</v>
      </c>
    </row>
    <row r="2760" spans="14:20" s="22" customFormat="1" ht="15" hidden="1" customHeight="1" x14ac:dyDescent="0.25">
      <c r="N2760" s="29" t="str">
        <f t="shared" si="86"/>
        <v>nie ubiegam sięMałopolskieSłaboszów_PL214</v>
      </c>
      <c r="O2760" s="29" t="s">
        <v>474</v>
      </c>
      <c r="P2760" s="31" t="str">
        <f t="shared" si="85"/>
        <v>Słaboszów_PL214</v>
      </c>
      <c r="Q2760" s="32" t="s">
        <v>597</v>
      </c>
      <c r="R2760" s="32" t="s">
        <v>498</v>
      </c>
      <c r="S2760" s="29">
        <v>0</v>
      </c>
      <c r="T2760" s="29" t="s">
        <v>64</v>
      </c>
    </row>
    <row r="2761" spans="14:20" s="22" customFormat="1" ht="15" hidden="1" customHeight="1" x14ac:dyDescent="0.25">
      <c r="N2761" s="29" t="str">
        <f t="shared" si="86"/>
        <v>nie ubiegam sięMałopolskieSłomniki_PL214</v>
      </c>
      <c r="O2761" s="29" t="s">
        <v>474</v>
      </c>
      <c r="P2761" s="31" t="str">
        <f t="shared" si="85"/>
        <v>Słomniki_PL214</v>
      </c>
      <c r="Q2761" s="32" t="s">
        <v>597</v>
      </c>
      <c r="R2761" s="32" t="s">
        <v>490</v>
      </c>
      <c r="S2761" s="29">
        <v>0</v>
      </c>
      <c r="T2761" s="29" t="s">
        <v>64</v>
      </c>
    </row>
    <row r="2762" spans="14:20" s="22" customFormat="1" ht="15" hidden="1" customHeight="1" x14ac:dyDescent="0.25">
      <c r="N2762" s="29" t="str">
        <f t="shared" si="86"/>
        <v>nie ubiegam sięMałopolskieSłopnice_PL215</v>
      </c>
      <c r="O2762" s="29" t="s">
        <v>474</v>
      </c>
      <c r="P2762" s="31" t="str">
        <f t="shared" si="85"/>
        <v>Słopnice_PL215</v>
      </c>
      <c r="Q2762" s="32" t="s">
        <v>598</v>
      </c>
      <c r="R2762" s="32" t="s">
        <v>525</v>
      </c>
      <c r="S2762" s="29">
        <v>0</v>
      </c>
      <c r="T2762" s="29" t="s">
        <v>64</v>
      </c>
    </row>
    <row r="2763" spans="14:20" s="22" customFormat="1" ht="15" hidden="1" customHeight="1" x14ac:dyDescent="0.25">
      <c r="N2763" s="29" t="str">
        <f t="shared" si="86"/>
        <v>nie ubiegam sięMałopolskieSpytkowice (p.nowosądecki)_PL215</v>
      </c>
      <c r="O2763" s="29" t="s">
        <v>474</v>
      </c>
      <c r="P2763" s="31" t="str">
        <f t="shared" si="85"/>
        <v>Spytkowice (p.nowosądecki)_PL215</v>
      </c>
      <c r="Q2763" s="32" t="s">
        <v>598</v>
      </c>
      <c r="R2763" s="32" t="s">
        <v>2073</v>
      </c>
      <c r="S2763" s="29">
        <v>0</v>
      </c>
      <c r="T2763" s="29" t="s">
        <v>64</v>
      </c>
    </row>
    <row r="2764" spans="14:20" s="22" customFormat="1" ht="15" hidden="1" customHeight="1" x14ac:dyDescent="0.25">
      <c r="N2764" s="29" t="str">
        <f t="shared" si="86"/>
        <v>nie ubiegam sięMałopolskieSpytkowice (p.oświęcimski)_PL216</v>
      </c>
      <c r="O2764" s="29" t="s">
        <v>474</v>
      </c>
      <c r="P2764" s="31" t="str">
        <f t="shared" si="85"/>
        <v>Spytkowice (p.oświęcimski)_PL216</v>
      </c>
      <c r="Q2764" s="32" t="s">
        <v>599</v>
      </c>
      <c r="R2764" s="32" t="s">
        <v>2072</v>
      </c>
      <c r="S2764" s="29">
        <v>0</v>
      </c>
      <c r="T2764" s="29" t="s">
        <v>64</v>
      </c>
    </row>
    <row r="2765" spans="14:20" s="22" customFormat="1" ht="15" hidden="1" customHeight="1" x14ac:dyDescent="0.25">
      <c r="N2765" s="29" t="str">
        <f t="shared" si="86"/>
        <v>nie ubiegam sięMałopolskieStryszawa_PL216</v>
      </c>
      <c r="O2765" s="29" t="s">
        <v>474</v>
      </c>
      <c r="P2765" s="31" t="str">
        <f t="shared" si="85"/>
        <v>Stryszawa_PL216</v>
      </c>
      <c r="Q2765" s="32" t="s">
        <v>599</v>
      </c>
      <c r="R2765" s="32" t="s">
        <v>555</v>
      </c>
      <c r="S2765" s="29">
        <v>0</v>
      </c>
      <c r="T2765" s="29" t="s">
        <v>64</v>
      </c>
    </row>
    <row r="2766" spans="14:20" s="22" customFormat="1" ht="15" hidden="1" customHeight="1" x14ac:dyDescent="0.25">
      <c r="N2766" s="29" t="str">
        <f t="shared" si="86"/>
        <v>nie ubiegam sięMałopolskieStryszów_PL216</v>
      </c>
      <c r="O2766" s="29" t="s">
        <v>474</v>
      </c>
      <c r="P2766" s="31" t="str">
        <f t="shared" si="85"/>
        <v>Stryszów_PL216</v>
      </c>
      <c r="Q2766" s="32" t="s">
        <v>599</v>
      </c>
      <c r="R2766" s="32" t="s">
        <v>561</v>
      </c>
      <c r="S2766" s="29">
        <v>0</v>
      </c>
      <c r="T2766" s="29" t="s">
        <v>64</v>
      </c>
    </row>
    <row r="2767" spans="14:20" s="22" customFormat="1" ht="15" hidden="1" customHeight="1" x14ac:dyDescent="0.25">
      <c r="N2767" s="29" t="str">
        <f t="shared" si="86"/>
        <v>nie ubiegam sięMałopolskieSzczucin_PL217</v>
      </c>
      <c r="O2767" s="29" t="s">
        <v>474</v>
      </c>
      <c r="P2767" s="31" t="str">
        <f t="shared" si="85"/>
        <v>Szczucin_PL217</v>
      </c>
      <c r="Q2767" s="32" t="s">
        <v>600</v>
      </c>
      <c r="R2767" s="32" t="s">
        <v>573</v>
      </c>
      <c r="S2767" s="29">
        <v>0</v>
      </c>
      <c r="T2767" s="29" t="s">
        <v>64</v>
      </c>
    </row>
    <row r="2768" spans="14:20" s="22" customFormat="1" ht="15" hidden="1" customHeight="1" x14ac:dyDescent="0.25">
      <c r="N2768" s="29" t="str">
        <f t="shared" si="86"/>
        <v>nie ubiegam sięMałopolskieSzczurowa_PL217</v>
      </c>
      <c r="O2768" s="29" t="s">
        <v>474</v>
      </c>
      <c r="P2768" s="31" t="str">
        <f t="shared" si="85"/>
        <v>Szczurowa_PL217</v>
      </c>
      <c r="Q2768" s="32" t="s">
        <v>600</v>
      </c>
      <c r="R2768" s="32" t="s">
        <v>567</v>
      </c>
      <c r="S2768" s="29">
        <v>0</v>
      </c>
      <c r="T2768" s="29" t="s">
        <v>64</v>
      </c>
    </row>
    <row r="2769" spans="14:20" s="22" customFormat="1" ht="15" hidden="1" customHeight="1" x14ac:dyDescent="0.25">
      <c r="N2769" s="29" t="str">
        <f t="shared" si="86"/>
        <v>nie ubiegam sięMałopolskieSzerzyny_PL217</v>
      </c>
      <c r="O2769" s="29" t="s">
        <v>474</v>
      </c>
      <c r="P2769" s="31" t="str">
        <f t="shared" si="85"/>
        <v>Szerzyny_PL217</v>
      </c>
      <c r="Q2769" s="32" t="s">
        <v>600</v>
      </c>
      <c r="R2769" s="32" t="s">
        <v>584</v>
      </c>
      <c r="S2769" s="29">
        <v>0</v>
      </c>
      <c r="T2769" s="29" t="s">
        <v>64</v>
      </c>
    </row>
    <row r="2770" spans="14:20" s="22" customFormat="1" ht="15" hidden="1" customHeight="1" x14ac:dyDescent="0.25">
      <c r="N2770" s="29" t="str">
        <f t="shared" si="86"/>
        <v>nie ubiegam sięMałopolskieTokarnia_PL214</v>
      </c>
      <c r="O2770" s="29" t="s">
        <v>474</v>
      </c>
      <c r="P2770" s="31" t="str">
        <f t="shared" si="85"/>
        <v>Tokarnia_PL214</v>
      </c>
      <c r="Q2770" s="32" t="s">
        <v>597</v>
      </c>
      <c r="R2770" s="32" t="s">
        <v>503</v>
      </c>
      <c r="S2770" s="29">
        <v>0</v>
      </c>
      <c r="T2770" s="29" t="s">
        <v>64</v>
      </c>
    </row>
    <row r="2771" spans="14:20" s="22" customFormat="1" ht="15" hidden="1" customHeight="1" x14ac:dyDescent="0.25">
      <c r="N2771" s="29" t="str">
        <f t="shared" si="86"/>
        <v>nie ubiegam sięMałopolskieTrzciana_PL214</v>
      </c>
      <c r="O2771" s="29" t="s">
        <v>474</v>
      </c>
      <c r="P2771" s="31" t="str">
        <f t="shared" si="85"/>
        <v>Trzciana_PL214</v>
      </c>
      <c r="Q2771" s="32" t="s">
        <v>597</v>
      </c>
      <c r="R2771" s="32" t="s">
        <v>480</v>
      </c>
      <c r="S2771" s="29">
        <v>0</v>
      </c>
      <c r="T2771" s="29" t="s">
        <v>64</v>
      </c>
    </row>
    <row r="2772" spans="14:20" s="22" customFormat="1" ht="15" hidden="1" customHeight="1" x14ac:dyDescent="0.25">
      <c r="N2772" s="29" t="str">
        <f t="shared" si="86"/>
        <v>nie ubiegam sięMałopolskieTrzyciąż_PL216</v>
      </c>
      <c r="O2772" s="29" t="s">
        <v>474</v>
      </c>
      <c r="P2772" s="31" t="str">
        <f t="shared" si="85"/>
        <v>Trzyciąż_PL216</v>
      </c>
      <c r="Q2772" s="32" t="s">
        <v>599</v>
      </c>
      <c r="R2772" s="32" t="s">
        <v>548</v>
      </c>
      <c r="S2772" s="29">
        <v>0</v>
      </c>
      <c r="T2772" s="29" t="s">
        <v>64</v>
      </c>
    </row>
    <row r="2773" spans="14:20" s="22" customFormat="1" ht="15" hidden="1" customHeight="1" x14ac:dyDescent="0.25">
      <c r="N2773" s="29" t="str">
        <f t="shared" si="86"/>
        <v>nie ubiegam sięMałopolskieTymbark_PL215</v>
      </c>
      <c r="O2773" s="29" t="s">
        <v>474</v>
      </c>
      <c r="P2773" s="31" t="str">
        <f t="shared" si="85"/>
        <v>Tymbark_PL215</v>
      </c>
      <c r="Q2773" s="32" t="s">
        <v>598</v>
      </c>
      <c r="R2773" s="32" t="s">
        <v>526</v>
      </c>
      <c r="S2773" s="29">
        <v>0</v>
      </c>
      <c r="T2773" s="29" t="s">
        <v>64</v>
      </c>
    </row>
    <row r="2774" spans="14:20" s="22" customFormat="1" ht="15" hidden="1" customHeight="1" x14ac:dyDescent="0.25">
      <c r="N2774" s="29" t="str">
        <f t="shared" si="86"/>
        <v>nie ubiegam sięMałopolskieUście Gorlickie_PL215</v>
      </c>
      <c r="O2774" s="29" t="s">
        <v>474</v>
      </c>
      <c r="P2774" s="31" t="str">
        <f t="shared" si="85"/>
        <v>Uście Gorlickie_PL215</v>
      </c>
      <c r="Q2774" s="32" t="s">
        <v>598</v>
      </c>
      <c r="R2774" s="32" t="s">
        <v>518</v>
      </c>
      <c r="S2774" s="29">
        <v>0</v>
      </c>
      <c r="T2774" s="29" t="s">
        <v>64</v>
      </c>
    </row>
    <row r="2775" spans="14:20" s="22" customFormat="1" ht="15" hidden="1" customHeight="1" x14ac:dyDescent="0.25">
      <c r="N2775" s="29" t="str">
        <f t="shared" si="86"/>
        <v>nie ubiegam sięMałopolskieWietrzychowice_PL217</v>
      </c>
      <c r="O2775" s="29" t="s">
        <v>474</v>
      </c>
      <c r="P2775" s="31" t="str">
        <f t="shared" si="85"/>
        <v>Wietrzychowice_PL217</v>
      </c>
      <c r="Q2775" s="32" t="s">
        <v>600</v>
      </c>
      <c r="R2775" s="32" t="s">
        <v>580</v>
      </c>
      <c r="S2775" s="29">
        <v>0</v>
      </c>
      <c r="T2775" s="29" t="s">
        <v>64</v>
      </c>
    </row>
    <row r="2776" spans="14:20" s="22" customFormat="1" ht="15" hidden="1" customHeight="1" x14ac:dyDescent="0.25">
      <c r="N2776" s="29" t="str">
        <f t="shared" si="86"/>
        <v>nie ubiegam sięMałopolskieWiśniowa_PL214</v>
      </c>
      <c r="O2776" s="29" t="s">
        <v>474</v>
      </c>
      <c r="P2776" s="31" t="str">
        <f t="shared" si="85"/>
        <v>Wiśniowa_PL214</v>
      </c>
      <c r="Q2776" s="32" t="s">
        <v>597</v>
      </c>
      <c r="R2776" s="32" t="s">
        <v>504</v>
      </c>
      <c r="S2776" s="29">
        <v>0</v>
      </c>
      <c r="T2776" s="29" t="s">
        <v>64</v>
      </c>
    </row>
    <row r="2777" spans="14:20" s="22" customFormat="1" ht="15" hidden="1" customHeight="1" x14ac:dyDescent="0.25">
      <c r="N2777" s="29" t="str">
        <f t="shared" si="86"/>
        <v>nie ubiegam sięMałopolskieWojnicz_PL217</v>
      </c>
      <c r="O2777" s="29" t="s">
        <v>474</v>
      </c>
      <c r="P2777" s="31" t="str">
        <f t="shared" si="85"/>
        <v>Wojnicz_PL217</v>
      </c>
      <c r="Q2777" s="32" t="s">
        <v>600</v>
      </c>
      <c r="R2777" s="32" t="s">
        <v>581</v>
      </c>
      <c r="S2777" s="29">
        <v>0</v>
      </c>
      <c r="T2777" s="29" t="s">
        <v>64</v>
      </c>
    </row>
    <row r="2778" spans="14:20" s="22" customFormat="1" ht="15" hidden="1" customHeight="1" x14ac:dyDescent="0.25">
      <c r="N2778" s="29" t="str">
        <f t="shared" si="86"/>
        <v>nie ubiegam sięMałopolskieWolbrom_PL216</v>
      </c>
      <c r="O2778" s="29" t="s">
        <v>474</v>
      </c>
      <c r="P2778" s="31" t="str">
        <f t="shared" si="85"/>
        <v>Wolbrom_PL216</v>
      </c>
      <c r="Q2778" s="32" t="s">
        <v>599</v>
      </c>
      <c r="R2778" s="32" t="s">
        <v>549</v>
      </c>
      <c r="S2778" s="29">
        <v>0</v>
      </c>
      <c r="T2778" s="29" t="s">
        <v>64</v>
      </c>
    </row>
    <row r="2779" spans="14:20" s="22" customFormat="1" ht="15" hidden="1" customHeight="1" x14ac:dyDescent="0.25">
      <c r="N2779" s="29" t="str">
        <f t="shared" si="86"/>
        <v>nie ubiegam sięMałopolskieZabierzów_PL214</v>
      </c>
      <c r="O2779" s="29" t="s">
        <v>474</v>
      </c>
      <c r="P2779" s="31" t="str">
        <f t="shared" si="85"/>
        <v>Zabierzów_PL214</v>
      </c>
      <c r="Q2779" s="32" t="s">
        <v>597</v>
      </c>
      <c r="R2779" s="32" t="s">
        <v>491</v>
      </c>
      <c r="S2779" s="29">
        <v>0</v>
      </c>
      <c r="T2779" s="29" t="s">
        <v>64</v>
      </c>
    </row>
    <row r="2780" spans="14:20" s="22" customFormat="1" ht="15" hidden="1" customHeight="1" x14ac:dyDescent="0.25">
      <c r="N2780" s="29" t="str">
        <f t="shared" si="86"/>
        <v>nie ubiegam sięMałopolskieZakliczyn_PL217</v>
      </c>
      <c r="O2780" s="29" t="s">
        <v>474</v>
      </c>
      <c r="P2780" s="31" t="str">
        <f t="shared" si="85"/>
        <v>Zakliczyn_PL217</v>
      </c>
      <c r="Q2780" s="32" t="s">
        <v>600</v>
      </c>
      <c r="R2780" s="32" t="s">
        <v>582</v>
      </c>
      <c r="S2780" s="29">
        <v>0</v>
      </c>
      <c r="T2780" s="29" t="s">
        <v>64</v>
      </c>
    </row>
    <row r="2781" spans="14:20" s="22" customFormat="1" ht="15" hidden="1" customHeight="1" x14ac:dyDescent="0.25">
      <c r="N2781" s="29" t="str">
        <f t="shared" si="86"/>
        <v>nie ubiegam sięMałopolskieZawoja_PL216</v>
      </c>
      <c r="O2781" s="29" t="s">
        <v>474</v>
      </c>
      <c r="P2781" s="31" t="str">
        <f t="shared" si="85"/>
        <v>Zawoja_PL216</v>
      </c>
      <c r="Q2781" s="32" t="s">
        <v>599</v>
      </c>
      <c r="R2781" s="32" t="s">
        <v>556</v>
      </c>
      <c r="S2781" s="29">
        <v>0</v>
      </c>
      <c r="T2781" s="29" t="s">
        <v>64</v>
      </c>
    </row>
    <row r="2782" spans="14:20" s="22" customFormat="1" ht="15" hidden="1" customHeight="1" x14ac:dyDescent="0.25">
      <c r="N2782" s="29" t="str">
        <f t="shared" si="86"/>
        <v>nie ubiegam sięMałopolskieZembrzyce_PL216</v>
      </c>
      <c r="O2782" s="29" t="s">
        <v>474</v>
      </c>
      <c r="P2782" s="31" t="str">
        <f t="shared" si="85"/>
        <v>Zembrzyce_PL216</v>
      </c>
      <c r="Q2782" s="32" t="s">
        <v>599</v>
      </c>
      <c r="R2782" s="32" t="s">
        <v>557</v>
      </c>
      <c r="S2782" s="29">
        <v>0</v>
      </c>
      <c r="T2782" s="29" t="s">
        <v>64</v>
      </c>
    </row>
    <row r="2783" spans="14:20" s="22" customFormat="1" ht="15" hidden="1" customHeight="1" x14ac:dyDescent="0.25">
      <c r="N2783" s="29" t="str">
        <f t="shared" si="86"/>
        <v>nie ubiegam sięMałopolskieŻabno_PL217</v>
      </c>
      <c r="O2783" s="29" t="s">
        <v>474</v>
      </c>
      <c r="P2783" s="31" t="str">
        <f t="shared" si="85"/>
        <v>Żabno_PL217</v>
      </c>
      <c r="Q2783" s="32" t="s">
        <v>600</v>
      </c>
      <c r="R2783" s="32" t="s">
        <v>583</v>
      </c>
      <c r="S2783" s="29">
        <v>0</v>
      </c>
      <c r="T2783" s="29" t="s">
        <v>64</v>
      </c>
    </row>
    <row r="2784" spans="14:20" s="22" customFormat="1" ht="15" hidden="1" customHeight="1" x14ac:dyDescent="0.25">
      <c r="N2784" s="29" t="str">
        <f t="shared" si="86"/>
        <v>nie ubiegam sięMałopolskieŻegocina_PL214</v>
      </c>
      <c r="O2784" s="29" t="s">
        <v>474</v>
      </c>
      <c r="P2784" s="31" t="str">
        <f t="shared" si="85"/>
        <v>Żegocina_PL214</v>
      </c>
      <c r="Q2784" s="32" t="s">
        <v>597</v>
      </c>
      <c r="R2784" s="32" t="s">
        <v>481</v>
      </c>
      <c r="S2784" s="29">
        <v>0</v>
      </c>
      <c r="T2784" s="29" t="s">
        <v>64</v>
      </c>
    </row>
    <row r="2785" spans="14:20" s="22" customFormat="1" ht="15" hidden="1" customHeight="1" x14ac:dyDescent="0.25">
      <c r="N2785" s="29" t="str">
        <f t="shared" si="86"/>
        <v>nie ubiegam sięMazowieckieAndrzejewo_PL122</v>
      </c>
      <c r="O2785" s="29" t="s">
        <v>473</v>
      </c>
      <c r="P2785" s="31" t="str">
        <f t="shared" si="85"/>
        <v>Andrzejewo_PL122</v>
      </c>
      <c r="Q2785" s="32" t="s">
        <v>593</v>
      </c>
      <c r="R2785" s="32" t="s">
        <v>310</v>
      </c>
      <c r="S2785" s="29">
        <v>0</v>
      </c>
      <c r="T2785" s="29" t="s">
        <v>64</v>
      </c>
    </row>
    <row r="2786" spans="14:20" s="22" customFormat="1" ht="15" hidden="1" customHeight="1" x14ac:dyDescent="0.25">
      <c r="N2786" s="29" t="str">
        <f t="shared" si="86"/>
        <v>nie ubiegam sięMazowieckieBaboszewo_PL121</v>
      </c>
      <c r="O2786" s="29" t="s">
        <v>473</v>
      </c>
      <c r="P2786" s="31" t="str">
        <f t="shared" si="85"/>
        <v>Baboszewo_PL121</v>
      </c>
      <c r="Q2786" s="32" t="s">
        <v>592</v>
      </c>
      <c r="R2786" s="32" t="s">
        <v>263</v>
      </c>
      <c r="S2786" s="29">
        <v>0</v>
      </c>
      <c r="T2786" s="29" t="s">
        <v>64</v>
      </c>
    </row>
    <row r="2787" spans="14:20" s="22" customFormat="1" ht="15" hidden="1" customHeight="1" x14ac:dyDescent="0.25">
      <c r="N2787" s="29" t="str">
        <f t="shared" si="86"/>
        <v>nie ubiegam sięMazowieckieBaranowo_PL122</v>
      </c>
      <c r="O2787" s="29" t="s">
        <v>473</v>
      </c>
      <c r="P2787" s="31" t="str">
        <f t="shared" si="85"/>
        <v>Baranowo_PL122</v>
      </c>
      <c r="Q2787" s="32" t="s">
        <v>593</v>
      </c>
      <c r="R2787" s="32" t="s">
        <v>299</v>
      </c>
      <c r="S2787" s="29">
        <v>0</v>
      </c>
      <c r="T2787" s="29" t="s">
        <v>64</v>
      </c>
    </row>
    <row r="2788" spans="14:20" s="22" customFormat="1" ht="15" hidden="1" customHeight="1" x14ac:dyDescent="0.25">
      <c r="N2788" s="29" t="str">
        <f t="shared" si="86"/>
        <v>nie ubiegam sięMazowieckieBaranów_PL12A</v>
      </c>
      <c r="O2788" s="29" t="s">
        <v>473</v>
      </c>
      <c r="P2788" s="31" t="str">
        <f t="shared" si="85"/>
        <v>Baranów_PL12A</v>
      </c>
      <c r="Q2788" s="32" t="s">
        <v>596</v>
      </c>
      <c r="R2788" s="32" t="s">
        <v>446</v>
      </c>
      <c r="S2788" s="29">
        <v>0</v>
      </c>
      <c r="T2788" s="29" t="s">
        <v>64</v>
      </c>
    </row>
    <row r="2789" spans="14:20" s="22" customFormat="1" ht="15" hidden="1" customHeight="1" x14ac:dyDescent="0.25">
      <c r="N2789" s="29" t="str">
        <f t="shared" si="86"/>
        <v>nie ubiegam sięMazowieckieBelsk Duży_PL12A</v>
      </c>
      <c r="O2789" s="29" t="s">
        <v>473</v>
      </c>
      <c r="P2789" s="31" t="str">
        <f t="shared" si="85"/>
        <v>Belsk Duży_PL12A</v>
      </c>
      <c r="Q2789" s="32" t="s">
        <v>596</v>
      </c>
      <c r="R2789" s="32" t="s">
        <v>449</v>
      </c>
      <c r="S2789" s="29">
        <v>0</v>
      </c>
      <c r="T2789" s="29" t="s">
        <v>64</v>
      </c>
    </row>
    <row r="2790" spans="14:20" s="22" customFormat="1" ht="15" hidden="1" customHeight="1" x14ac:dyDescent="0.25">
      <c r="N2790" s="29" t="str">
        <f t="shared" si="86"/>
        <v>nie ubiegam sięMazowieckieBiałobrzegi_PL128</v>
      </c>
      <c r="O2790" s="29" t="s">
        <v>473</v>
      </c>
      <c r="P2790" s="31" t="str">
        <f t="shared" si="85"/>
        <v>Białobrzegi_PL128</v>
      </c>
      <c r="Q2790" s="32" t="s">
        <v>594</v>
      </c>
      <c r="R2790" s="32" t="s">
        <v>366</v>
      </c>
      <c r="S2790" s="29">
        <v>0</v>
      </c>
      <c r="T2790" s="29" t="s">
        <v>64</v>
      </c>
    </row>
    <row r="2791" spans="14:20" s="22" customFormat="1" ht="15" hidden="1" customHeight="1" x14ac:dyDescent="0.25">
      <c r="N2791" s="29" t="str">
        <f t="shared" si="86"/>
        <v>nie ubiegam sięMazowieckieBielany_PL122</v>
      </c>
      <c r="O2791" s="29" t="s">
        <v>473</v>
      </c>
      <c r="P2791" s="31" t="str">
        <f t="shared" si="85"/>
        <v>Bielany_PL122</v>
      </c>
      <c r="Q2791" s="32" t="s">
        <v>593</v>
      </c>
      <c r="R2791" s="32" t="s">
        <v>345</v>
      </c>
      <c r="S2791" s="29">
        <v>0</v>
      </c>
      <c r="T2791" s="29" t="s">
        <v>64</v>
      </c>
    </row>
    <row r="2792" spans="14:20" s="22" customFormat="1" ht="15" hidden="1" customHeight="1" x14ac:dyDescent="0.25">
      <c r="N2792" s="29" t="str">
        <f t="shared" si="86"/>
        <v>nie ubiegam sięMazowieckieBielsk_PL121</v>
      </c>
      <c r="O2792" s="29" t="s">
        <v>473</v>
      </c>
      <c r="P2792" s="31" t="str">
        <f t="shared" si="85"/>
        <v>Bielsk_PL121</v>
      </c>
      <c r="Q2792" s="32" t="s">
        <v>592</v>
      </c>
      <c r="R2792" s="32" t="s">
        <v>247</v>
      </c>
      <c r="S2792" s="29">
        <v>0</v>
      </c>
      <c r="T2792" s="29" t="s">
        <v>64</v>
      </c>
    </row>
    <row r="2793" spans="14:20" s="22" customFormat="1" ht="15" hidden="1" customHeight="1" x14ac:dyDescent="0.25">
      <c r="N2793" s="29" t="str">
        <f t="shared" si="86"/>
        <v>nie ubiegam sięMazowieckieBieżuń_PL121</v>
      </c>
      <c r="O2793" s="29" t="s">
        <v>473</v>
      </c>
      <c r="P2793" s="31" t="str">
        <f t="shared" si="85"/>
        <v>Bieżuń_PL121</v>
      </c>
      <c r="Q2793" s="32" t="s">
        <v>592</v>
      </c>
      <c r="R2793" s="32" t="s">
        <v>278</v>
      </c>
      <c r="S2793" s="29">
        <v>0</v>
      </c>
      <c r="T2793" s="29" t="s">
        <v>64</v>
      </c>
    </row>
    <row r="2794" spans="14:20" s="22" customFormat="1" ht="15" hidden="1" customHeight="1" x14ac:dyDescent="0.25">
      <c r="N2794" s="29" t="str">
        <f t="shared" si="86"/>
        <v>nie ubiegam sięMazowieckieBłędów_PL12A</v>
      </c>
      <c r="O2794" s="29" t="s">
        <v>473</v>
      </c>
      <c r="P2794" s="31" t="str">
        <f t="shared" si="85"/>
        <v>Błędów_PL12A</v>
      </c>
      <c r="Q2794" s="32" t="s">
        <v>596</v>
      </c>
      <c r="R2794" s="32" t="s">
        <v>450</v>
      </c>
      <c r="S2794" s="29">
        <v>0</v>
      </c>
      <c r="T2794" s="29" t="s">
        <v>64</v>
      </c>
    </row>
    <row r="2795" spans="14:20" s="22" customFormat="1" ht="15" hidden="1" customHeight="1" x14ac:dyDescent="0.25">
      <c r="N2795" s="29" t="str">
        <f t="shared" si="86"/>
        <v>nie ubiegam sięMazowieckieBodzanów_PL121</v>
      </c>
      <c r="O2795" s="29" t="s">
        <v>473</v>
      </c>
      <c r="P2795" s="31" t="str">
        <f t="shared" si="85"/>
        <v>Bodzanów_PL121</v>
      </c>
      <c r="Q2795" s="32" t="s">
        <v>592</v>
      </c>
      <c r="R2795" s="32" t="s">
        <v>248</v>
      </c>
      <c r="S2795" s="29">
        <v>0</v>
      </c>
      <c r="T2795" s="29" t="s">
        <v>64</v>
      </c>
    </row>
    <row r="2796" spans="14:20" s="22" customFormat="1" ht="15" hidden="1" customHeight="1" x14ac:dyDescent="0.25">
      <c r="N2796" s="29" t="str">
        <f t="shared" si="86"/>
        <v>nie ubiegam sięMazowieckieBoguty-Pianki_PL122</v>
      </c>
      <c r="O2796" s="29" t="s">
        <v>473</v>
      </c>
      <c r="P2796" s="31" t="str">
        <f t="shared" si="85"/>
        <v>Boguty-Pianki_PL122</v>
      </c>
      <c r="Q2796" s="32" t="s">
        <v>593</v>
      </c>
      <c r="R2796" s="32" t="s">
        <v>311</v>
      </c>
      <c r="S2796" s="29">
        <v>0</v>
      </c>
      <c r="T2796" s="29" t="s">
        <v>64</v>
      </c>
    </row>
    <row r="2797" spans="14:20" s="22" customFormat="1" ht="15" hidden="1" customHeight="1" x14ac:dyDescent="0.25">
      <c r="N2797" s="29" t="str">
        <f t="shared" si="86"/>
        <v>nie ubiegam sięMazowieckieBorkowice_PL128</v>
      </c>
      <c r="O2797" s="29" t="s">
        <v>473</v>
      </c>
      <c r="P2797" s="31" t="str">
        <f t="shared" si="85"/>
        <v>Borkowice_PL128</v>
      </c>
      <c r="Q2797" s="32" t="s">
        <v>594</v>
      </c>
      <c r="R2797" s="32" t="s">
        <v>383</v>
      </c>
      <c r="S2797" s="29">
        <v>0</v>
      </c>
      <c r="T2797" s="29" t="s">
        <v>64</v>
      </c>
    </row>
    <row r="2798" spans="14:20" s="22" customFormat="1" ht="15" hidden="1" customHeight="1" x14ac:dyDescent="0.25">
      <c r="N2798" s="29" t="str">
        <f t="shared" si="86"/>
        <v>nie ubiegam sięMazowieckieBorowie_PL129</v>
      </c>
      <c r="O2798" s="29" t="s">
        <v>473</v>
      </c>
      <c r="P2798" s="31" t="str">
        <f t="shared" si="85"/>
        <v>Borowie_PL129</v>
      </c>
      <c r="Q2798" s="32" t="s">
        <v>595</v>
      </c>
      <c r="R2798" s="32" t="s">
        <v>413</v>
      </c>
      <c r="S2798" s="29">
        <v>0</v>
      </c>
      <c r="T2798" s="29" t="s">
        <v>64</v>
      </c>
    </row>
    <row r="2799" spans="14:20" s="22" customFormat="1" ht="15" hidden="1" customHeight="1" x14ac:dyDescent="0.25">
      <c r="N2799" s="29" t="str">
        <f t="shared" si="86"/>
        <v>nie ubiegam sięMazowieckieBrańszczyk_PL122</v>
      </c>
      <c r="O2799" s="29" t="s">
        <v>473</v>
      </c>
      <c r="P2799" s="31" t="str">
        <f t="shared" si="85"/>
        <v>Brańszczyk_PL122</v>
      </c>
      <c r="Q2799" s="32" t="s">
        <v>593</v>
      </c>
      <c r="R2799" s="32" t="s">
        <v>361</v>
      </c>
      <c r="S2799" s="29">
        <v>0</v>
      </c>
      <c r="T2799" s="29" t="s">
        <v>64</v>
      </c>
    </row>
    <row r="2800" spans="14:20" s="22" customFormat="1" ht="15" hidden="1" customHeight="1" x14ac:dyDescent="0.25">
      <c r="N2800" s="29" t="str">
        <f t="shared" si="86"/>
        <v>nie ubiegam sięMazowieckieBrochów_PL12A</v>
      </c>
      <c r="O2800" s="29" t="s">
        <v>473</v>
      </c>
      <c r="P2800" s="31" t="str">
        <f t="shared" si="85"/>
        <v>Brochów_PL12A</v>
      </c>
      <c r="Q2800" s="32" t="s">
        <v>596</v>
      </c>
      <c r="R2800" s="32" t="s">
        <v>462</v>
      </c>
      <c r="S2800" s="29">
        <v>0</v>
      </c>
      <c r="T2800" s="29" t="s">
        <v>64</v>
      </c>
    </row>
    <row r="2801" spans="14:20" s="22" customFormat="1" ht="15" hidden="1" customHeight="1" x14ac:dyDescent="0.25">
      <c r="N2801" s="29" t="str">
        <f t="shared" si="86"/>
        <v>nie ubiegam sięMazowieckieBrok_PL122</v>
      </c>
      <c r="O2801" s="29" t="s">
        <v>473</v>
      </c>
      <c r="P2801" s="31" t="str">
        <f t="shared" si="85"/>
        <v>Brok_PL122</v>
      </c>
      <c r="Q2801" s="32" t="s">
        <v>593</v>
      </c>
      <c r="R2801" s="32" t="s">
        <v>312</v>
      </c>
      <c r="S2801" s="29">
        <v>0</v>
      </c>
      <c r="T2801" s="29" t="s">
        <v>64</v>
      </c>
    </row>
    <row r="2802" spans="14:20" s="22" customFormat="1" ht="15" hidden="1" customHeight="1" x14ac:dyDescent="0.25">
      <c r="N2802" s="29" t="str">
        <f t="shared" si="86"/>
        <v>nie ubiegam sięMazowieckieBrudzeń Duży_PL121</v>
      </c>
      <c r="O2802" s="29" t="s">
        <v>473</v>
      </c>
      <c r="P2802" s="31" t="str">
        <f t="shared" si="85"/>
        <v>Brudzeń Duży_PL121</v>
      </c>
      <c r="Q2802" s="32" t="s">
        <v>592</v>
      </c>
      <c r="R2802" s="32" t="s">
        <v>249</v>
      </c>
      <c r="S2802" s="29">
        <v>0</v>
      </c>
      <c r="T2802" s="29" t="s">
        <v>64</v>
      </c>
    </row>
    <row r="2803" spans="14:20" s="22" customFormat="1" ht="15" hidden="1" customHeight="1" x14ac:dyDescent="0.25">
      <c r="N2803" s="29" t="str">
        <f t="shared" si="86"/>
        <v>nie ubiegam sięMazowieckieBulkowo_PL121</v>
      </c>
      <c r="O2803" s="29" t="s">
        <v>473</v>
      </c>
      <c r="P2803" s="31" t="str">
        <f t="shared" ref="P2803:P2866" si="87">R2803&amp;Q2803</f>
        <v>Bulkowo_PL121</v>
      </c>
      <c r="Q2803" s="32" t="s">
        <v>592</v>
      </c>
      <c r="R2803" s="32" t="s">
        <v>250</v>
      </c>
      <c r="S2803" s="29">
        <v>0</v>
      </c>
      <c r="T2803" s="29" t="s">
        <v>64</v>
      </c>
    </row>
    <row r="2804" spans="14:20" s="22" customFormat="1" ht="15" hidden="1" customHeight="1" x14ac:dyDescent="0.25">
      <c r="N2804" s="29" t="str">
        <f t="shared" ref="N2804:N2867" si="88">T2804&amp;O2804&amp;P2804</f>
        <v>nie ubiegam sięMazowieckieCegłów_PL129</v>
      </c>
      <c r="O2804" s="29" t="s">
        <v>473</v>
      </c>
      <c r="P2804" s="31" t="str">
        <f t="shared" si="87"/>
        <v>Cegłów_PL129</v>
      </c>
      <c r="Q2804" s="32" t="s">
        <v>595</v>
      </c>
      <c r="R2804" s="32" t="s">
        <v>425</v>
      </c>
      <c r="S2804" s="29">
        <v>0</v>
      </c>
      <c r="T2804" s="29" t="s">
        <v>64</v>
      </c>
    </row>
    <row r="2805" spans="14:20" s="22" customFormat="1" ht="15" hidden="1" customHeight="1" x14ac:dyDescent="0.25">
      <c r="N2805" s="29" t="str">
        <f t="shared" si="88"/>
        <v>nie ubiegam sięMazowieckieCeranów_PL122</v>
      </c>
      <c r="O2805" s="29" t="s">
        <v>473</v>
      </c>
      <c r="P2805" s="31" t="str">
        <f t="shared" si="87"/>
        <v>Ceranów_PL122</v>
      </c>
      <c r="Q2805" s="32" t="s">
        <v>593</v>
      </c>
      <c r="R2805" s="32" t="s">
        <v>346</v>
      </c>
      <c r="S2805" s="29">
        <v>0</v>
      </c>
      <c r="T2805" s="29" t="s">
        <v>64</v>
      </c>
    </row>
    <row r="2806" spans="14:20" s="22" customFormat="1" ht="15" hidden="1" customHeight="1" x14ac:dyDescent="0.25">
      <c r="N2806" s="29" t="str">
        <f t="shared" si="88"/>
        <v>nie ubiegam sięMazowieckieChlewiska_PL128</v>
      </c>
      <c r="O2806" s="29" t="s">
        <v>473</v>
      </c>
      <c r="P2806" s="31" t="str">
        <f t="shared" si="87"/>
        <v>Chlewiska_PL128</v>
      </c>
      <c r="Q2806" s="32" t="s">
        <v>594</v>
      </c>
      <c r="R2806" s="32" t="s">
        <v>403</v>
      </c>
      <c r="S2806" s="29">
        <v>0</v>
      </c>
      <c r="T2806" s="29" t="s">
        <v>64</v>
      </c>
    </row>
    <row r="2807" spans="14:20" s="22" customFormat="1" ht="15" hidden="1" customHeight="1" x14ac:dyDescent="0.25">
      <c r="N2807" s="29" t="str">
        <f t="shared" si="88"/>
        <v>nie ubiegam sięMazowieckieChorzele_PL122</v>
      </c>
      <c r="O2807" s="29" t="s">
        <v>473</v>
      </c>
      <c r="P2807" s="31" t="str">
        <f t="shared" si="87"/>
        <v>Chorzele_PL122</v>
      </c>
      <c r="Q2807" s="32" t="s">
        <v>593</v>
      </c>
      <c r="R2807" s="32" t="s">
        <v>320</v>
      </c>
      <c r="S2807" s="29">
        <v>0</v>
      </c>
      <c r="T2807" s="29" t="s">
        <v>64</v>
      </c>
    </row>
    <row r="2808" spans="14:20" s="22" customFormat="1" ht="15" hidden="1" customHeight="1" x14ac:dyDescent="0.25">
      <c r="N2808" s="29" t="str">
        <f t="shared" si="88"/>
        <v>nie ubiegam sięMazowieckieChotcza_PL128</v>
      </c>
      <c r="O2808" s="29" t="s">
        <v>473</v>
      </c>
      <c r="P2808" s="31" t="str">
        <f t="shared" si="87"/>
        <v>Chotcza_PL128</v>
      </c>
      <c r="Q2808" s="32" t="s">
        <v>594</v>
      </c>
      <c r="R2808" s="32" t="s">
        <v>377</v>
      </c>
      <c r="S2808" s="29">
        <v>0</v>
      </c>
      <c r="T2808" s="29" t="s">
        <v>64</v>
      </c>
    </row>
    <row r="2809" spans="14:20" s="22" customFormat="1" ht="15" hidden="1" customHeight="1" x14ac:dyDescent="0.25">
      <c r="N2809" s="29" t="str">
        <f t="shared" si="88"/>
        <v>nie ubiegam sięMazowieckieChynów_PL12A</v>
      </c>
      <c r="O2809" s="29" t="s">
        <v>473</v>
      </c>
      <c r="P2809" s="31" t="str">
        <f t="shared" si="87"/>
        <v>Chynów_PL12A</v>
      </c>
      <c r="Q2809" s="32" t="s">
        <v>596</v>
      </c>
      <c r="R2809" s="32" t="s">
        <v>451</v>
      </c>
      <c r="S2809" s="29">
        <v>0</v>
      </c>
      <c r="T2809" s="29" t="s">
        <v>64</v>
      </c>
    </row>
    <row r="2810" spans="14:20" s="22" customFormat="1" ht="15" hidden="1" customHeight="1" x14ac:dyDescent="0.25">
      <c r="N2810" s="29" t="str">
        <f t="shared" si="88"/>
        <v>nie ubiegam sięMazowieckieCiechanów_PL121</v>
      </c>
      <c r="O2810" s="29" t="s">
        <v>473</v>
      </c>
      <c r="P2810" s="31" t="str">
        <f t="shared" si="87"/>
        <v>Ciechanów_PL121</v>
      </c>
      <c r="Q2810" s="32" t="s">
        <v>592</v>
      </c>
      <c r="R2810" s="32" t="s">
        <v>226</v>
      </c>
      <c r="S2810" s="29">
        <v>0</v>
      </c>
      <c r="T2810" s="29" t="s">
        <v>64</v>
      </c>
    </row>
    <row r="2811" spans="14:20" s="22" customFormat="1" ht="15" hidden="1" customHeight="1" x14ac:dyDescent="0.25">
      <c r="N2811" s="29" t="str">
        <f t="shared" si="88"/>
        <v>nie ubiegam sięMazowieckieCiepielów_PL128</v>
      </c>
      <c r="O2811" s="29" t="s">
        <v>473</v>
      </c>
      <c r="P2811" s="31" t="str">
        <f t="shared" si="87"/>
        <v>Ciepielów_PL128</v>
      </c>
      <c r="Q2811" s="32" t="s">
        <v>594</v>
      </c>
      <c r="R2811" s="32" t="s">
        <v>378</v>
      </c>
      <c r="S2811" s="29">
        <v>0</v>
      </c>
      <c r="T2811" s="29" t="s">
        <v>64</v>
      </c>
    </row>
    <row r="2812" spans="14:20" s="22" customFormat="1" ht="15" hidden="1" customHeight="1" x14ac:dyDescent="0.25">
      <c r="N2812" s="29" t="str">
        <f t="shared" si="88"/>
        <v>nie ubiegam sięMazowieckieCzarnia_PL122</v>
      </c>
      <c r="O2812" s="29" t="s">
        <v>473</v>
      </c>
      <c r="P2812" s="31" t="str">
        <f t="shared" si="87"/>
        <v>Czarnia_PL122</v>
      </c>
      <c r="Q2812" s="32" t="s">
        <v>593</v>
      </c>
      <c r="R2812" s="32" t="s">
        <v>300</v>
      </c>
      <c r="S2812" s="29">
        <v>0</v>
      </c>
      <c r="T2812" s="29" t="s">
        <v>64</v>
      </c>
    </row>
    <row r="2813" spans="14:20" s="22" customFormat="1" ht="15" hidden="1" customHeight="1" x14ac:dyDescent="0.25">
      <c r="N2813" s="29" t="str">
        <f t="shared" si="88"/>
        <v>nie ubiegam sięMazowieckieCzernice Borowe_PL122</v>
      </c>
      <c r="O2813" s="29" t="s">
        <v>473</v>
      </c>
      <c r="P2813" s="31" t="str">
        <f t="shared" si="87"/>
        <v>Czernice Borowe_PL122</v>
      </c>
      <c r="Q2813" s="32" t="s">
        <v>593</v>
      </c>
      <c r="R2813" s="32" t="s">
        <v>321</v>
      </c>
      <c r="S2813" s="29">
        <v>0</v>
      </c>
      <c r="T2813" s="29" t="s">
        <v>64</v>
      </c>
    </row>
    <row r="2814" spans="14:20" s="22" customFormat="1" ht="15" hidden="1" customHeight="1" x14ac:dyDescent="0.25">
      <c r="N2814" s="29" t="str">
        <f t="shared" si="88"/>
        <v>nie ubiegam sięMazowieckieCzerwin_PL122</v>
      </c>
      <c r="O2814" s="29" t="s">
        <v>473</v>
      </c>
      <c r="P2814" s="31" t="str">
        <f t="shared" si="87"/>
        <v>Czerwin_PL122</v>
      </c>
      <c r="Q2814" s="32" t="s">
        <v>593</v>
      </c>
      <c r="R2814" s="32" t="s">
        <v>301</v>
      </c>
      <c r="S2814" s="29">
        <v>0</v>
      </c>
      <c r="T2814" s="29" t="s">
        <v>64</v>
      </c>
    </row>
    <row r="2815" spans="14:20" s="22" customFormat="1" ht="15" hidden="1" customHeight="1" x14ac:dyDescent="0.25">
      <c r="N2815" s="29" t="str">
        <f t="shared" si="88"/>
        <v>nie ubiegam sięMazowieckieCzerwińsk nad Wisłą_PL121</v>
      </c>
      <c r="O2815" s="29" t="s">
        <v>473</v>
      </c>
      <c r="P2815" s="31" t="str">
        <f t="shared" si="87"/>
        <v>Czerwińsk nad Wisłą_PL121</v>
      </c>
      <c r="Q2815" s="32" t="s">
        <v>592</v>
      </c>
      <c r="R2815" s="32" t="s">
        <v>264</v>
      </c>
      <c r="S2815" s="29">
        <v>0</v>
      </c>
      <c r="T2815" s="29" t="s">
        <v>64</v>
      </c>
    </row>
    <row r="2816" spans="14:20" s="22" customFormat="1" ht="15" hidden="1" customHeight="1" x14ac:dyDescent="0.25">
      <c r="N2816" s="29" t="str">
        <f t="shared" si="88"/>
        <v>nie ubiegam sięMazowieckieCzerwonka_PL122</v>
      </c>
      <c r="O2816" s="29" t="s">
        <v>473</v>
      </c>
      <c r="P2816" s="31" t="str">
        <f t="shared" si="87"/>
        <v>Czerwonka_PL122</v>
      </c>
      <c r="Q2816" s="32" t="s">
        <v>593</v>
      </c>
      <c r="R2816" s="32" t="s">
        <v>290</v>
      </c>
      <c r="S2816" s="29">
        <v>0</v>
      </c>
      <c r="T2816" s="29" t="s">
        <v>64</v>
      </c>
    </row>
    <row r="2817" spans="14:20" s="22" customFormat="1" ht="15" hidden="1" customHeight="1" x14ac:dyDescent="0.25">
      <c r="N2817" s="29" t="str">
        <f t="shared" si="88"/>
        <v>nie ubiegam sięMazowieckieCzosnów_PL129</v>
      </c>
      <c r="O2817" s="29" t="s">
        <v>473</v>
      </c>
      <c r="P2817" s="31" t="str">
        <f t="shared" si="87"/>
        <v>Czosnów_PL129</v>
      </c>
      <c r="Q2817" s="32" t="s">
        <v>595</v>
      </c>
      <c r="R2817" s="32" t="s">
        <v>435</v>
      </c>
      <c r="S2817" s="29">
        <v>0</v>
      </c>
      <c r="T2817" s="29" t="s">
        <v>64</v>
      </c>
    </row>
    <row r="2818" spans="14:20" s="22" customFormat="1" ht="15" hidden="1" customHeight="1" x14ac:dyDescent="0.25">
      <c r="N2818" s="29" t="str">
        <f t="shared" si="88"/>
        <v>nie ubiegam sięMazowieckieDąbrówka_PL129</v>
      </c>
      <c r="O2818" s="29" t="s">
        <v>473</v>
      </c>
      <c r="P2818" s="31" t="str">
        <f t="shared" si="87"/>
        <v>Dąbrówka_PL129</v>
      </c>
      <c r="Q2818" s="32" t="s">
        <v>595</v>
      </c>
      <c r="R2818" s="32" t="s">
        <v>442</v>
      </c>
      <c r="S2818" s="29">
        <v>0</v>
      </c>
      <c r="T2818" s="29" t="s">
        <v>64</v>
      </c>
    </row>
    <row r="2819" spans="14:20" s="22" customFormat="1" ht="15" hidden="1" customHeight="1" x14ac:dyDescent="0.25">
      <c r="N2819" s="29" t="str">
        <f t="shared" si="88"/>
        <v>nie ubiegam sięMazowieckieDębe Wielkie_PL129</v>
      </c>
      <c r="O2819" s="29" t="s">
        <v>473</v>
      </c>
      <c r="P2819" s="31" t="str">
        <f t="shared" si="87"/>
        <v>Dębe Wielkie_PL129</v>
      </c>
      <c r="Q2819" s="32" t="s">
        <v>595</v>
      </c>
      <c r="R2819" s="32" t="s">
        <v>426</v>
      </c>
      <c r="S2819" s="29">
        <v>0</v>
      </c>
      <c r="T2819" s="29" t="s">
        <v>64</v>
      </c>
    </row>
    <row r="2820" spans="14:20" s="22" customFormat="1" ht="15" hidden="1" customHeight="1" x14ac:dyDescent="0.25">
      <c r="N2820" s="29" t="str">
        <f t="shared" si="88"/>
        <v>nie ubiegam sięMazowieckieDługosiodło_PL122</v>
      </c>
      <c r="O2820" s="29" t="s">
        <v>473</v>
      </c>
      <c r="P2820" s="31" t="str">
        <f t="shared" si="87"/>
        <v>Długosiodło_PL122</v>
      </c>
      <c r="Q2820" s="32" t="s">
        <v>593</v>
      </c>
      <c r="R2820" s="32" t="s">
        <v>362</v>
      </c>
      <c r="S2820" s="29">
        <v>0</v>
      </c>
      <c r="T2820" s="29" t="s">
        <v>64</v>
      </c>
    </row>
    <row r="2821" spans="14:20" s="22" customFormat="1" ht="15" hidden="1" customHeight="1" x14ac:dyDescent="0.25">
      <c r="N2821" s="29" t="str">
        <f t="shared" si="88"/>
        <v>nie ubiegam sięMazowieckieDobre_PL129</v>
      </c>
      <c r="O2821" s="29" t="s">
        <v>473</v>
      </c>
      <c r="P2821" s="31" t="str">
        <f t="shared" si="87"/>
        <v>Dobre_PL129</v>
      </c>
      <c r="Q2821" s="32" t="s">
        <v>595</v>
      </c>
      <c r="R2821" s="32" t="s">
        <v>427</v>
      </c>
      <c r="S2821" s="29">
        <v>0</v>
      </c>
      <c r="T2821" s="29" t="s">
        <v>64</v>
      </c>
    </row>
    <row r="2822" spans="14:20" s="22" customFormat="1" ht="15" hidden="1" customHeight="1" x14ac:dyDescent="0.25">
      <c r="N2822" s="29" t="str">
        <f t="shared" si="88"/>
        <v>nie ubiegam sięMazowieckieDomanice_PL122</v>
      </c>
      <c r="O2822" s="29" t="s">
        <v>473</v>
      </c>
      <c r="P2822" s="31" t="str">
        <f t="shared" si="87"/>
        <v>Domanice_PL122</v>
      </c>
      <c r="Q2822" s="32" t="s">
        <v>593</v>
      </c>
      <c r="R2822" s="32" t="s">
        <v>332</v>
      </c>
      <c r="S2822" s="29">
        <v>0</v>
      </c>
      <c r="T2822" s="29" t="s">
        <v>64</v>
      </c>
    </row>
    <row r="2823" spans="14:20" s="22" customFormat="1" ht="15" hidden="1" customHeight="1" x14ac:dyDescent="0.25">
      <c r="N2823" s="29" t="str">
        <f t="shared" si="88"/>
        <v>nie ubiegam sięMazowieckieDrobin_PL121</v>
      </c>
      <c r="O2823" s="29" t="s">
        <v>473</v>
      </c>
      <c r="P2823" s="31" t="str">
        <f t="shared" si="87"/>
        <v>Drobin_PL121</v>
      </c>
      <c r="Q2823" s="32" t="s">
        <v>592</v>
      </c>
      <c r="R2823" s="32" t="s">
        <v>251</v>
      </c>
      <c r="S2823" s="29">
        <v>0</v>
      </c>
      <c r="T2823" s="29" t="s">
        <v>64</v>
      </c>
    </row>
    <row r="2824" spans="14:20" s="22" customFormat="1" ht="15" hidden="1" customHeight="1" x14ac:dyDescent="0.25">
      <c r="N2824" s="29" t="str">
        <f t="shared" si="88"/>
        <v>nie ubiegam sięMazowieckieDzierzążnia_PL121</v>
      </c>
      <c r="O2824" s="29" t="s">
        <v>473</v>
      </c>
      <c r="P2824" s="31" t="str">
        <f t="shared" si="87"/>
        <v>Dzierzążnia_PL121</v>
      </c>
      <c r="Q2824" s="32" t="s">
        <v>592</v>
      </c>
      <c r="R2824" s="32" t="s">
        <v>265</v>
      </c>
      <c r="S2824" s="29">
        <v>0</v>
      </c>
      <c r="T2824" s="29" t="s">
        <v>64</v>
      </c>
    </row>
    <row r="2825" spans="14:20" s="22" customFormat="1" ht="15" hidden="1" customHeight="1" x14ac:dyDescent="0.25">
      <c r="N2825" s="29" t="str">
        <f t="shared" si="88"/>
        <v>nie ubiegam sięMazowieckieDzierzgowo_PL121</v>
      </c>
      <c r="O2825" s="29" t="s">
        <v>473</v>
      </c>
      <c r="P2825" s="31" t="str">
        <f t="shared" si="87"/>
        <v>Dzierzgowo_PL121</v>
      </c>
      <c r="Q2825" s="32" t="s">
        <v>592</v>
      </c>
      <c r="R2825" s="32" t="s">
        <v>238</v>
      </c>
      <c r="S2825" s="29">
        <v>0</v>
      </c>
      <c r="T2825" s="29" t="s">
        <v>64</v>
      </c>
    </row>
    <row r="2826" spans="14:20" s="22" customFormat="1" ht="15" hidden="1" customHeight="1" x14ac:dyDescent="0.25">
      <c r="N2826" s="29" t="str">
        <f t="shared" si="88"/>
        <v>nie ubiegam sięMazowieckieGarbatka-Letnisko_PL128</v>
      </c>
      <c r="O2826" s="29" t="s">
        <v>473</v>
      </c>
      <c r="P2826" s="31" t="str">
        <f t="shared" si="87"/>
        <v>Garbatka-Letnisko_PL128</v>
      </c>
      <c r="Q2826" s="32" t="s">
        <v>594</v>
      </c>
      <c r="R2826" s="32" t="s">
        <v>371</v>
      </c>
      <c r="S2826" s="29">
        <v>0</v>
      </c>
      <c r="T2826" s="29" t="s">
        <v>64</v>
      </c>
    </row>
    <row r="2827" spans="14:20" s="22" customFormat="1" ht="15" hidden="1" customHeight="1" x14ac:dyDescent="0.25">
      <c r="N2827" s="29" t="str">
        <f t="shared" si="88"/>
        <v>nie ubiegam sięMazowieckieGarwolin_PL129</v>
      </c>
      <c r="O2827" s="29" t="s">
        <v>473</v>
      </c>
      <c r="P2827" s="31" t="str">
        <f t="shared" si="87"/>
        <v>Garwolin_PL129</v>
      </c>
      <c r="Q2827" s="32" t="s">
        <v>595</v>
      </c>
      <c r="R2827" s="32" t="s">
        <v>414</v>
      </c>
      <c r="S2827" s="29">
        <v>0</v>
      </c>
      <c r="T2827" s="29" t="s">
        <v>64</v>
      </c>
    </row>
    <row r="2828" spans="14:20" s="22" customFormat="1" ht="15" hidden="1" customHeight="1" x14ac:dyDescent="0.25">
      <c r="N2828" s="29" t="str">
        <f t="shared" si="88"/>
        <v>nie ubiegam sięMazowieckieGąbin_PL121</v>
      </c>
      <c r="O2828" s="29" t="s">
        <v>473</v>
      </c>
      <c r="P2828" s="31" t="str">
        <f t="shared" si="87"/>
        <v>Gąbin_PL121</v>
      </c>
      <c r="Q2828" s="32" t="s">
        <v>592</v>
      </c>
      <c r="R2828" s="32" t="s">
        <v>252</v>
      </c>
      <c r="S2828" s="29">
        <v>0</v>
      </c>
      <c r="T2828" s="29" t="s">
        <v>64</v>
      </c>
    </row>
    <row r="2829" spans="14:20" s="22" customFormat="1" ht="15" hidden="1" customHeight="1" x14ac:dyDescent="0.25">
      <c r="N2829" s="29" t="str">
        <f t="shared" si="88"/>
        <v>nie ubiegam sięMazowieckieGielniów_PL128</v>
      </c>
      <c r="O2829" s="29" t="s">
        <v>473</v>
      </c>
      <c r="P2829" s="31" t="str">
        <f t="shared" si="87"/>
        <v>Gielniów_PL128</v>
      </c>
      <c r="Q2829" s="32" t="s">
        <v>594</v>
      </c>
      <c r="R2829" s="32" t="s">
        <v>384</v>
      </c>
      <c r="S2829" s="29">
        <v>0</v>
      </c>
      <c r="T2829" s="29" t="s">
        <v>64</v>
      </c>
    </row>
    <row r="2830" spans="14:20" s="22" customFormat="1" ht="15" hidden="1" customHeight="1" x14ac:dyDescent="0.25">
      <c r="N2830" s="29" t="str">
        <f t="shared" si="88"/>
        <v>nie ubiegam sięMazowieckieGlinojeck_PL121</v>
      </c>
      <c r="O2830" s="29" t="s">
        <v>473</v>
      </c>
      <c r="P2830" s="31" t="str">
        <f t="shared" si="87"/>
        <v>Glinojeck_PL121</v>
      </c>
      <c r="Q2830" s="32" t="s">
        <v>592</v>
      </c>
      <c r="R2830" s="32" t="s">
        <v>227</v>
      </c>
      <c r="S2830" s="29">
        <v>0</v>
      </c>
      <c r="T2830" s="29" t="s">
        <v>64</v>
      </c>
    </row>
    <row r="2831" spans="14:20" s="22" customFormat="1" ht="15" hidden="1" customHeight="1" x14ac:dyDescent="0.25">
      <c r="N2831" s="29" t="str">
        <f t="shared" si="88"/>
        <v>nie ubiegam sięMazowieckieGłowaczów_PL128</v>
      </c>
      <c r="O2831" s="29" t="s">
        <v>473</v>
      </c>
      <c r="P2831" s="31" t="str">
        <f t="shared" si="87"/>
        <v>Głowaczów_PL128</v>
      </c>
      <c r="Q2831" s="32" t="s">
        <v>594</v>
      </c>
      <c r="R2831" s="32" t="s">
        <v>372</v>
      </c>
      <c r="S2831" s="29">
        <v>0</v>
      </c>
      <c r="T2831" s="29" t="s">
        <v>64</v>
      </c>
    </row>
    <row r="2832" spans="14:20" s="22" customFormat="1" ht="15" hidden="1" customHeight="1" x14ac:dyDescent="0.25">
      <c r="N2832" s="29" t="str">
        <f t="shared" si="88"/>
        <v>nie ubiegam sięMazowieckieGniewoszów_PL128</v>
      </c>
      <c r="O2832" s="29" t="s">
        <v>473</v>
      </c>
      <c r="P2832" s="31" t="str">
        <f t="shared" si="87"/>
        <v>Gniewoszów_PL128</v>
      </c>
      <c r="Q2832" s="32" t="s">
        <v>594</v>
      </c>
      <c r="R2832" s="32" t="s">
        <v>373</v>
      </c>
      <c r="S2832" s="29">
        <v>0</v>
      </c>
      <c r="T2832" s="29" t="s">
        <v>64</v>
      </c>
    </row>
    <row r="2833" spans="14:20" s="22" customFormat="1" ht="15" hidden="1" customHeight="1" x14ac:dyDescent="0.25">
      <c r="N2833" s="29" t="str">
        <f t="shared" si="88"/>
        <v>nie ubiegam sięMazowieckieGołymin-Ośrodek_PL121</v>
      </c>
      <c r="O2833" s="29" t="s">
        <v>473</v>
      </c>
      <c r="P2833" s="31" t="str">
        <f t="shared" si="87"/>
        <v>Gołymin-Ośrodek_PL121</v>
      </c>
      <c r="Q2833" s="32" t="s">
        <v>592</v>
      </c>
      <c r="R2833" s="32" t="s">
        <v>228</v>
      </c>
      <c r="S2833" s="29">
        <v>0</v>
      </c>
      <c r="T2833" s="29" t="s">
        <v>64</v>
      </c>
    </row>
    <row r="2834" spans="14:20" s="22" customFormat="1" ht="15" hidden="1" customHeight="1" x14ac:dyDescent="0.25">
      <c r="N2834" s="29" t="str">
        <f t="shared" si="88"/>
        <v>nie ubiegam sięMazowieckieGostynin_PL121</v>
      </c>
      <c r="O2834" s="29" t="s">
        <v>473</v>
      </c>
      <c r="P2834" s="31" t="str">
        <f t="shared" si="87"/>
        <v>Gostynin_PL121</v>
      </c>
      <c r="Q2834" s="32" t="s">
        <v>592</v>
      </c>
      <c r="R2834" s="32" t="s">
        <v>234</v>
      </c>
      <c r="S2834" s="29">
        <v>0</v>
      </c>
      <c r="T2834" s="29" t="s">
        <v>64</v>
      </c>
    </row>
    <row r="2835" spans="14:20" s="22" customFormat="1" ht="15" hidden="1" customHeight="1" x14ac:dyDescent="0.25">
      <c r="N2835" s="29" t="str">
        <f t="shared" si="88"/>
        <v>nie ubiegam sięMazowieckieGoszczyn_PL12A</v>
      </c>
      <c r="O2835" s="29" t="s">
        <v>473</v>
      </c>
      <c r="P2835" s="31" t="str">
        <f t="shared" si="87"/>
        <v>Goszczyn_PL12A</v>
      </c>
      <c r="Q2835" s="32" t="s">
        <v>596</v>
      </c>
      <c r="R2835" s="32" t="s">
        <v>452</v>
      </c>
      <c r="S2835" s="29">
        <v>0</v>
      </c>
      <c r="T2835" s="29" t="s">
        <v>64</v>
      </c>
    </row>
    <row r="2836" spans="14:20" s="22" customFormat="1" ht="15" hidden="1" customHeight="1" x14ac:dyDescent="0.25">
      <c r="N2836" s="29" t="str">
        <f t="shared" si="88"/>
        <v>nie ubiegam sięMazowieckieGoworowo_PL122</v>
      </c>
      <c r="O2836" s="29" t="s">
        <v>473</v>
      </c>
      <c r="P2836" s="31" t="str">
        <f t="shared" si="87"/>
        <v>Goworowo_PL122</v>
      </c>
      <c r="Q2836" s="32" t="s">
        <v>593</v>
      </c>
      <c r="R2836" s="32" t="s">
        <v>302</v>
      </c>
      <c r="S2836" s="29">
        <v>0</v>
      </c>
      <c r="T2836" s="29" t="s">
        <v>64</v>
      </c>
    </row>
    <row r="2837" spans="14:20" s="22" customFormat="1" ht="15" hidden="1" customHeight="1" x14ac:dyDescent="0.25">
      <c r="N2837" s="29" t="str">
        <f t="shared" si="88"/>
        <v>nie ubiegam sięMazowieckieGozdowo_PL121</v>
      </c>
      <c r="O2837" s="29" t="s">
        <v>473</v>
      </c>
      <c r="P2837" s="31" t="str">
        <f t="shared" si="87"/>
        <v>Gozdowo_PL121</v>
      </c>
      <c r="Q2837" s="32" t="s">
        <v>592</v>
      </c>
      <c r="R2837" s="32" t="s">
        <v>272</v>
      </c>
      <c r="S2837" s="29">
        <v>0</v>
      </c>
      <c r="T2837" s="29" t="s">
        <v>64</v>
      </c>
    </row>
    <row r="2838" spans="14:20" s="22" customFormat="1" ht="15" hidden="1" customHeight="1" x14ac:dyDescent="0.25">
      <c r="N2838" s="29" t="str">
        <f t="shared" si="88"/>
        <v>nie ubiegam sięMazowieckieGóra Kalwaria_PL12A</v>
      </c>
      <c r="O2838" s="29" t="s">
        <v>473</v>
      </c>
      <c r="P2838" s="31" t="str">
        <f t="shared" si="87"/>
        <v>Góra Kalwaria_PL12A</v>
      </c>
      <c r="Q2838" s="32" t="s">
        <v>596</v>
      </c>
      <c r="R2838" s="32" t="s">
        <v>458</v>
      </c>
      <c r="S2838" s="29">
        <v>0</v>
      </c>
      <c r="T2838" s="29" t="s">
        <v>64</v>
      </c>
    </row>
    <row r="2839" spans="14:20" s="22" customFormat="1" ht="15" hidden="1" customHeight="1" x14ac:dyDescent="0.25">
      <c r="N2839" s="29" t="str">
        <f t="shared" si="88"/>
        <v>nie ubiegam sięMazowieckieGórzno_PL129</v>
      </c>
      <c r="O2839" s="29" t="s">
        <v>473</v>
      </c>
      <c r="P2839" s="31" t="str">
        <f t="shared" si="87"/>
        <v>Górzno_PL129</v>
      </c>
      <c r="Q2839" s="32" t="s">
        <v>595</v>
      </c>
      <c r="R2839" s="32" t="s">
        <v>415</v>
      </c>
      <c r="S2839" s="29">
        <v>0</v>
      </c>
      <c r="T2839" s="29" t="s">
        <v>64</v>
      </c>
    </row>
    <row r="2840" spans="14:20" s="22" customFormat="1" ht="15" hidden="1" customHeight="1" x14ac:dyDescent="0.25">
      <c r="N2840" s="29" t="str">
        <f t="shared" si="88"/>
        <v>nie ubiegam sięMazowieckieGózd_PL128</v>
      </c>
      <c r="O2840" s="29" t="s">
        <v>473</v>
      </c>
      <c r="P2840" s="31" t="str">
        <f t="shared" si="87"/>
        <v>Gózd_PL128</v>
      </c>
      <c r="Q2840" s="32" t="s">
        <v>594</v>
      </c>
      <c r="R2840" s="32" t="s">
        <v>391</v>
      </c>
      <c r="S2840" s="29">
        <v>0</v>
      </c>
      <c r="T2840" s="29" t="s">
        <v>64</v>
      </c>
    </row>
    <row r="2841" spans="14:20" s="22" customFormat="1" ht="15" hidden="1" customHeight="1" x14ac:dyDescent="0.25">
      <c r="N2841" s="29" t="str">
        <f t="shared" si="88"/>
        <v>nie ubiegam sięMazowieckieGrabów nad Pilicą_PL128</v>
      </c>
      <c r="O2841" s="29" t="s">
        <v>473</v>
      </c>
      <c r="P2841" s="31" t="str">
        <f t="shared" si="87"/>
        <v>Grabów nad Pilicą_PL128</v>
      </c>
      <c r="Q2841" s="32" t="s">
        <v>594</v>
      </c>
      <c r="R2841" s="32" t="s">
        <v>374</v>
      </c>
      <c r="S2841" s="29">
        <v>0</v>
      </c>
      <c r="T2841" s="29" t="s">
        <v>64</v>
      </c>
    </row>
    <row r="2842" spans="14:20" s="22" customFormat="1" ht="15" hidden="1" customHeight="1" x14ac:dyDescent="0.25">
      <c r="N2842" s="29" t="str">
        <f t="shared" si="88"/>
        <v>nie ubiegam sięMazowieckieGrębków_PL122</v>
      </c>
      <c r="O2842" s="29" t="s">
        <v>473</v>
      </c>
      <c r="P2842" s="31" t="str">
        <f t="shared" si="87"/>
        <v>Grębków_PL122</v>
      </c>
      <c r="Q2842" s="32" t="s">
        <v>593</v>
      </c>
      <c r="R2842" s="32" t="s">
        <v>353</v>
      </c>
      <c r="S2842" s="29">
        <v>0</v>
      </c>
      <c r="T2842" s="29" t="s">
        <v>64</v>
      </c>
    </row>
    <row r="2843" spans="14:20" s="22" customFormat="1" ht="15" hidden="1" customHeight="1" x14ac:dyDescent="0.25">
      <c r="N2843" s="29" t="str">
        <f t="shared" si="88"/>
        <v>nie ubiegam sięMazowieckieGrudusk_PL121</v>
      </c>
      <c r="O2843" s="29" t="s">
        <v>473</v>
      </c>
      <c r="P2843" s="31" t="str">
        <f t="shared" si="87"/>
        <v>Grudusk_PL121</v>
      </c>
      <c r="Q2843" s="32" t="s">
        <v>592</v>
      </c>
      <c r="R2843" s="32" t="s">
        <v>229</v>
      </c>
      <c r="S2843" s="29">
        <v>0</v>
      </c>
      <c r="T2843" s="29" t="s">
        <v>64</v>
      </c>
    </row>
    <row r="2844" spans="14:20" s="22" customFormat="1" ht="15" hidden="1" customHeight="1" x14ac:dyDescent="0.25">
      <c r="N2844" s="29" t="str">
        <f t="shared" si="88"/>
        <v>nie ubiegam sięMazowieckieGzy_PL122</v>
      </c>
      <c r="O2844" s="29" t="s">
        <v>473</v>
      </c>
      <c r="P2844" s="31" t="str">
        <f t="shared" si="87"/>
        <v>Gzy_PL122</v>
      </c>
      <c r="Q2844" s="32" t="s">
        <v>593</v>
      </c>
      <c r="R2844" s="32" t="s">
        <v>326</v>
      </c>
      <c r="S2844" s="29">
        <v>0</v>
      </c>
      <c r="T2844" s="29" t="s">
        <v>64</v>
      </c>
    </row>
    <row r="2845" spans="14:20" s="22" customFormat="1" ht="15" hidden="1" customHeight="1" x14ac:dyDescent="0.25">
      <c r="N2845" s="29" t="str">
        <f t="shared" si="88"/>
        <v>nie ubiegam sięMazowieckieHalinów_PL129</v>
      </c>
      <c r="O2845" s="29" t="s">
        <v>473</v>
      </c>
      <c r="P2845" s="31" t="str">
        <f t="shared" si="87"/>
        <v>Halinów_PL129</v>
      </c>
      <c r="Q2845" s="32" t="s">
        <v>595</v>
      </c>
      <c r="R2845" s="32" t="s">
        <v>428</v>
      </c>
      <c r="S2845" s="29">
        <v>0</v>
      </c>
      <c r="T2845" s="29" t="s">
        <v>64</v>
      </c>
    </row>
    <row r="2846" spans="14:20" s="22" customFormat="1" ht="15" hidden="1" customHeight="1" x14ac:dyDescent="0.25">
      <c r="N2846" s="29" t="str">
        <f t="shared" si="88"/>
        <v>nie ubiegam sięMazowieckieHuszlew_PL122</v>
      </c>
      <c r="O2846" s="29" t="s">
        <v>473</v>
      </c>
      <c r="P2846" s="31" t="str">
        <f t="shared" si="87"/>
        <v>Huszlew_PL122</v>
      </c>
      <c r="Q2846" s="32" t="s">
        <v>593</v>
      </c>
      <c r="R2846" s="32" t="s">
        <v>284</v>
      </c>
      <c r="S2846" s="29">
        <v>0</v>
      </c>
      <c r="T2846" s="29" t="s">
        <v>64</v>
      </c>
    </row>
    <row r="2847" spans="14:20" s="22" customFormat="1" ht="15" hidden="1" customHeight="1" x14ac:dyDescent="0.25">
      <c r="N2847" s="29" t="str">
        <f t="shared" si="88"/>
        <v>nie ubiegam sięMazowieckieIłów_PL12A</v>
      </c>
      <c r="O2847" s="29" t="s">
        <v>473</v>
      </c>
      <c r="P2847" s="31" t="str">
        <f t="shared" si="87"/>
        <v>Iłów_PL12A</v>
      </c>
      <c r="Q2847" s="32" t="s">
        <v>596</v>
      </c>
      <c r="R2847" s="32" t="s">
        <v>463</v>
      </c>
      <c r="S2847" s="29">
        <v>0</v>
      </c>
      <c r="T2847" s="29" t="s">
        <v>64</v>
      </c>
    </row>
    <row r="2848" spans="14:20" s="22" customFormat="1" ht="15" hidden="1" customHeight="1" x14ac:dyDescent="0.25">
      <c r="N2848" s="29" t="str">
        <f t="shared" si="88"/>
        <v>nie ubiegam sięMazowieckieIłża_PL128</v>
      </c>
      <c r="O2848" s="29" t="s">
        <v>473</v>
      </c>
      <c r="P2848" s="31" t="str">
        <f t="shared" si="87"/>
        <v>Iłża_PL128</v>
      </c>
      <c r="Q2848" s="32" t="s">
        <v>594</v>
      </c>
      <c r="R2848" s="32" t="s">
        <v>392</v>
      </c>
      <c r="S2848" s="29">
        <v>0</v>
      </c>
      <c r="T2848" s="29" t="s">
        <v>64</v>
      </c>
    </row>
    <row r="2849" spans="14:20" s="22" customFormat="1" ht="15" hidden="1" customHeight="1" x14ac:dyDescent="0.25">
      <c r="N2849" s="29" t="str">
        <f t="shared" si="88"/>
        <v>nie ubiegam sięMazowieckieJabłonna Lacka_PL122</v>
      </c>
      <c r="O2849" s="29" t="s">
        <v>473</v>
      </c>
      <c r="P2849" s="31" t="str">
        <f t="shared" si="87"/>
        <v>Jabłonna Lacka_PL122</v>
      </c>
      <c r="Q2849" s="32" t="s">
        <v>593</v>
      </c>
      <c r="R2849" s="32" t="s">
        <v>347</v>
      </c>
      <c r="S2849" s="29">
        <v>0</v>
      </c>
      <c r="T2849" s="29" t="s">
        <v>64</v>
      </c>
    </row>
    <row r="2850" spans="14:20" s="22" customFormat="1" ht="15" hidden="1" customHeight="1" x14ac:dyDescent="0.25">
      <c r="N2850" s="29" t="str">
        <f t="shared" si="88"/>
        <v>nie ubiegam sięMazowieckieJadów_PL129</v>
      </c>
      <c r="O2850" s="29" t="s">
        <v>473</v>
      </c>
      <c r="P2850" s="31" t="str">
        <f t="shared" si="87"/>
        <v>Jadów_PL129</v>
      </c>
      <c r="Q2850" s="32" t="s">
        <v>595</v>
      </c>
      <c r="R2850" s="32" t="s">
        <v>443</v>
      </c>
      <c r="S2850" s="29">
        <v>0</v>
      </c>
      <c r="T2850" s="29" t="s">
        <v>64</v>
      </c>
    </row>
    <row r="2851" spans="14:20" s="22" customFormat="1" ht="15" hidden="1" customHeight="1" x14ac:dyDescent="0.25">
      <c r="N2851" s="29" t="str">
        <f t="shared" si="88"/>
        <v>nie ubiegam sięMazowieckieJaktorów_PL12A</v>
      </c>
      <c r="O2851" s="29" t="s">
        <v>473</v>
      </c>
      <c r="P2851" s="31" t="str">
        <f t="shared" si="87"/>
        <v>Jaktorów_PL12A</v>
      </c>
      <c r="Q2851" s="32" t="s">
        <v>596</v>
      </c>
      <c r="R2851" s="32" t="s">
        <v>447</v>
      </c>
      <c r="S2851" s="29">
        <v>0</v>
      </c>
      <c r="T2851" s="29" t="s">
        <v>64</v>
      </c>
    </row>
    <row r="2852" spans="14:20" s="22" customFormat="1" ht="15" hidden="1" customHeight="1" x14ac:dyDescent="0.25">
      <c r="N2852" s="29" t="str">
        <f t="shared" si="88"/>
        <v>nie ubiegam sięMazowieckieJakubów_PL129</v>
      </c>
      <c r="O2852" s="29" t="s">
        <v>473</v>
      </c>
      <c r="P2852" s="31" t="str">
        <f t="shared" si="87"/>
        <v>Jakubów_PL129</v>
      </c>
      <c r="Q2852" s="32" t="s">
        <v>595</v>
      </c>
      <c r="R2852" s="32" t="s">
        <v>429</v>
      </c>
      <c r="S2852" s="29">
        <v>0</v>
      </c>
      <c r="T2852" s="29" t="s">
        <v>64</v>
      </c>
    </row>
    <row r="2853" spans="14:20" s="22" customFormat="1" ht="15" hidden="1" customHeight="1" x14ac:dyDescent="0.25">
      <c r="N2853" s="29" t="str">
        <f t="shared" si="88"/>
        <v>nie ubiegam sięMazowieckieJasieniec_PL12A</v>
      </c>
      <c r="O2853" s="29" t="s">
        <v>473</v>
      </c>
      <c r="P2853" s="31" t="str">
        <f t="shared" si="87"/>
        <v>Jasieniec_PL12A</v>
      </c>
      <c r="Q2853" s="32" t="s">
        <v>596</v>
      </c>
      <c r="R2853" s="32" t="s">
        <v>453</v>
      </c>
      <c r="S2853" s="29">
        <v>0</v>
      </c>
      <c r="T2853" s="29" t="s">
        <v>64</v>
      </c>
    </row>
    <row r="2854" spans="14:20" s="22" customFormat="1" ht="15" hidden="1" customHeight="1" x14ac:dyDescent="0.25">
      <c r="N2854" s="29" t="str">
        <f t="shared" si="88"/>
        <v>nie ubiegam sięMazowieckieJastrząb_PL128</v>
      </c>
      <c r="O2854" s="29" t="s">
        <v>473</v>
      </c>
      <c r="P2854" s="31" t="str">
        <f t="shared" si="87"/>
        <v>Jastrząb_PL128</v>
      </c>
      <c r="Q2854" s="32" t="s">
        <v>594</v>
      </c>
      <c r="R2854" s="32" t="s">
        <v>404</v>
      </c>
      <c r="S2854" s="29">
        <v>0</v>
      </c>
      <c r="T2854" s="29" t="s">
        <v>64</v>
      </c>
    </row>
    <row r="2855" spans="14:20" s="22" customFormat="1" ht="15" hidden="1" customHeight="1" x14ac:dyDescent="0.25">
      <c r="N2855" s="29" t="str">
        <f t="shared" si="88"/>
        <v>nie ubiegam sięMazowieckieJastrzębia_PL128</v>
      </c>
      <c r="O2855" s="29" t="s">
        <v>473</v>
      </c>
      <c r="P2855" s="31" t="str">
        <f t="shared" si="87"/>
        <v>Jastrzębia_PL128</v>
      </c>
      <c r="Q2855" s="32" t="s">
        <v>594</v>
      </c>
      <c r="R2855" s="32" t="s">
        <v>393</v>
      </c>
      <c r="S2855" s="29">
        <v>0</v>
      </c>
      <c r="T2855" s="29" t="s">
        <v>64</v>
      </c>
    </row>
    <row r="2856" spans="14:20" s="22" customFormat="1" ht="15" hidden="1" customHeight="1" x14ac:dyDescent="0.25">
      <c r="N2856" s="29" t="str">
        <f t="shared" si="88"/>
        <v>nie ubiegam sięMazowieckieJedlińsk_PL128</v>
      </c>
      <c r="O2856" s="29" t="s">
        <v>473</v>
      </c>
      <c r="P2856" s="31" t="str">
        <f t="shared" si="87"/>
        <v>Jedlińsk_PL128</v>
      </c>
      <c r="Q2856" s="32" t="s">
        <v>594</v>
      </c>
      <c r="R2856" s="32" t="s">
        <v>394</v>
      </c>
      <c r="S2856" s="29">
        <v>0</v>
      </c>
      <c r="T2856" s="29" t="s">
        <v>64</v>
      </c>
    </row>
    <row r="2857" spans="14:20" s="22" customFormat="1" ht="15" hidden="1" customHeight="1" x14ac:dyDescent="0.25">
      <c r="N2857" s="29" t="str">
        <f t="shared" si="88"/>
        <v>nie ubiegam sięMazowieckieJedlnia-Letnisko_PL128</v>
      </c>
      <c r="O2857" s="29" t="s">
        <v>473</v>
      </c>
      <c r="P2857" s="31" t="str">
        <f t="shared" si="87"/>
        <v>Jedlnia-Letnisko_PL128</v>
      </c>
      <c r="Q2857" s="32" t="s">
        <v>594</v>
      </c>
      <c r="R2857" s="32" t="s">
        <v>395</v>
      </c>
      <c r="S2857" s="29">
        <v>0</v>
      </c>
      <c r="T2857" s="29" t="s">
        <v>64</v>
      </c>
    </row>
    <row r="2858" spans="14:20" s="22" customFormat="1" ht="15" hidden="1" customHeight="1" x14ac:dyDescent="0.25">
      <c r="N2858" s="29" t="str">
        <f t="shared" si="88"/>
        <v>nie ubiegam sięMazowieckieJednorożec_PL122</v>
      </c>
      <c r="O2858" s="29" t="s">
        <v>473</v>
      </c>
      <c r="P2858" s="31" t="str">
        <f t="shared" si="87"/>
        <v>Jednorożec_PL122</v>
      </c>
      <c r="Q2858" s="32" t="s">
        <v>593</v>
      </c>
      <c r="R2858" s="32" t="s">
        <v>322</v>
      </c>
      <c r="S2858" s="29">
        <v>0</v>
      </c>
      <c r="T2858" s="29" t="s">
        <v>64</v>
      </c>
    </row>
    <row r="2859" spans="14:20" s="22" customFormat="1" ht="15" hidden="1" customHeight="1" x14ac:dyDescent="0.25">
      <c r="N2859" s="29" t="str">
        <f t="shared" si="88"/>
        <v>nie ubiegam sięMazowieckieJoniec_PL121</v>
      </c>
      <c r="O2859" s="29" t="s">
        <v>473</v>
      </c>
      <c r="P2859" s="31" t="str">
        <f t="shared" si="87"/>
        <v>Joniec_PL121</v>
      </c>
      <c r="Q2859" s="32" t="s">
        <v>592</v>
      </c>
      <c r="R2859" s="32" t="s">
        <v>266</v>
      </c>
      <c r="S2859" s="29">
        <v>0</v>
      </c>
      <c r="T2859" s="29" t="s">
        <v>64</v>
      </c>
    </row>
    <row r="2860" spans="14:20" s="22" customFormat="1" ht="15" hidden="1" customHeight="1" x14ac:dyDescent="0.25">
      <c r="N2860" s="29" t="str">
        <f t="shared" si="88"/>
        <v>nie ubiegam sięMazowieckieKadzidło_PL122</v>
      </c>
      <c r="O2860" s="29" t="s">
        <v>473</v>
      </c>
      <c r="P2860" s="31" t="str">
        <f t="shared" si="87"/>
        <v>Kadzidło_PL122</v>
      </c>
      <c r="Q2860" s="32" t="s">
        <v>593</v>
      </c>
      <c r="R2860" s="32" t="s">
        <v>303</v>
      </c>
      <c r="S2860" s="29">
        <v>0</v>
      </c>
      <c r="T2860" s="29" t="s">
        <v>64</v>
      </c>
    </row>
    <row r="2861" spans="14:20" s="22" customFormat="1" ht="15" hidden="1" customHeight="1" x14ac:dyDescent="0.25">
      <c r="N2861" s="29" t="str">
        <f t="shared" si="88"/>
        <v>nie ubiegam sięMazowieckieKałuszyn_PL129</v>
      </c>
      <c r="O2861" s="29" t="s">
        <v>473</v>
      </c>
      <c r="P2861" s="31" t="str">
        <f t="shared" si="87"/>
        <v>Kałuszyn_PL129</v>
      </c>
      <c r="Q2861" s="32" t="s">
        <v>595</v>
      </c>
      <c r="R2861" s="32" t="s">
        <v>430</v>
      </c>
      <c r="S2861" s="29">
        <v>0</v>
      </c>
      <c r="T2861" s="29" t="s">
        <v>64</v>
      </c>
    </row>
    <row r="2862" spans="14:20" s="22" customFormat="1" ht="15" hidden="1" customHeight="1" x14ac:dyDescent="0.25">
      <c r="N2862" s="29" t="str">
        <f t="shared" si="88"/>
        <v>nie ubiegam sięMazowieckieKampinos_PL12A</v>
      </c>
      <c r="O2862" s="29" t="s">
        <v>473</v>
      </c>
      <c r="P2862" s="31" t="str">
        <f t="shared" si="87"/>
        <v>Kampinos_PL12A</v>
      </c>
      <c r="Q2862" s="32" t="s">
        <v>596</v>
      </c>
      <c r="R2862" s="32" t="s">
        <v>468</v>
      </c>
      <c r="S2862" s="29">
        <v>0</v>
      </c>
      <c r="T2862" s="29" t="s">
        <v>64</v>
      </c>
    </row>
    <row r="2863" spans="14:20" s="22" customFormat="1" ht="15" hidden="1" customHeight="1" x14ac:dyDescent="0.25">
      <c r="N2863" s="29" t="str">
        <f t="shared" si="88"/>
        <v>nie ubiegam sięMazowieckieKarniewo_PL122</v>
      </c>
      <c r="O2863" s="29" t="s">
        <v>473</v>
      </c>
      <c r="P2863" s="31" t="str">
        <f t="shared" si="87"/>
        <v>Karniewo_PL122</v>
      </c>
      <c r="Q2863" s="32" t="s">
        <v>593</v>
      </c>
      <c r="R2863" s="32" t="s">
        <v>291</v>
      </c>
      <c r="S2863" s="29">
        <v>0</v>
      </c>
      <c r="T2863" s="29" t="s">
        <v>64</v>
      </c>
    </row>
    <row r="2864" spans="14:20" s="22" customFormat="1" ht="15" hidden="1" customHeight="1" x14ac:dyDescent="0.25">
      <c r="N2864" s="29" t="str">
        <f t="shared" si="88"/>
        <v>nie ubiegam sięMazowieckieKazanów_PL128</v>
      </c>
      <c r="O2864" s="29" t="s">
        <v>473</v>
      </c>
      <c r="P2864" s="31" t="str">
        <f t="shared" si="87"/>
        <v>Kazanów_PL128</v>
      </c>
      <c r="Q2864" s="32" t="s">
        <v>594</v>
      </c>
      <c r="R2864" s="32" t="s">
        <v>407</v>
      </c>
      <c r="S2864" s="29">
        <v>0</v>
      </c>
      <c r="T2864" s="29" t="s">
        <v>64</v>
      </c>
    </row>
    <row r="2865" spans="14:20" s="22" customFormat="1" ht="15" hidden="1" customHeight="1" x14ac:dyDescent="0.25">
      <c r="N2865" s="29" t="str">
        <f t="shared" si="88"/>
        <v>nie ubiegam sięMazowieckieKlembów_PL129</v>
      </c>
      <c r="O2865" s="29" t="s">
        <v>473</v>
      </c>
      <c r="P2865" s="31" t="str">
        <f t="shared" si="87"/>
        <v>Klembów_PL129</v>
      </c>
      <c r="Q2865" s="32" t="s">
        <v>595</v>
      </c>
      <c r="R2865" s="32" t="s">
        <v>444</v>
      </c>
      <c r="S2865" s="29">
        <v>0</v>
      </c>
      <c r="T2865" s="29" t="s">
        <v>64</v>
      </c>
    </row>
    <row r="2866" spans="14:20" s="22" customFormat="1" ht="15" hidden="1" customHeight="1" x14ac:dyDescent="0.25">
      <c r="N2866" s="29" t="str">
        <f t="shared" si="88"/>
        <v>nie ubiegam sięMazowieckieKlwów_PL128</v>
      </c>
      <c r="O2866" s="29" t="s">
        <v>473</v>
      </c>
      <c r="P2866" s="31" t="str">
        <f t="shared" si="87"/>
        <v>Klwów_PL128</v>
      </c>
      <c r="Q2866" s="32" t="s">
        <v>594</v>
      </c>
      <c r="R2866" s="32" t="s">
        <v>385</v>
      </c>
      <c r="S2866" s="29">
        <v>0</v>
      </c>
      <c r="T2866" s="29" t="s">
        <v>64</v>
      </c>
    </row>
    <row r="2867" spans="14:20" s="22" customFormat="1" ht="15" hidden="1" customHeight="1" x14ac:dyDescent="0.25">
      <c r="N2867" s="29" t="str">
        <f t="shared" si="88"/>
        <v>nie ubiegam sięMazowieckieKołbiel_PL129</v>
      </c>
      <c r="O2867" s="29" t="s">
        <v>473</v>
      </c>
      <c r="P2867" s="31" t="str">
        <f t="shared" ref="P2867:P2930" si="89">R2867&amp;Q2867</f>
        <v>Kołbiel_PL129</v>
      </c>
      <c r="Q2867" s="32" t="s">
        <v>595</v>
      </c>
      <c r="R2867" s="32" t="s">
        <v>438</v>
      </c>
      <c r="S2867" s="29">
        <v>0</v>
      </c>
      <c r="T2867" s="29" t="s">
        <v>64</v>
      </c>
    </row>
    <row r="2868" spans="14:20" s="22" customFormat="1" ht="15" hidden="1" customHeight="1" x14ac:dyDescent="0.25">
      <c r="N2868" s="29" t="str">
        <f t="shared" ref="N2868:N2931" si="90">T2868&amp;O2868&amp;P2868</f>
        <v>nie ubiegam sięMazowieckieKorczew_PL122</v>
      </c>
      <c r="O2868" s="29" t="s">
        <v>473</v>
      </c>
      <c r="P2868" s="31" t="str">
        <f t="shared" si="89"/>
        <v>Korczew_PL122</v>
      </c>
      <c r="Q2868" s="32" t="s">
        <v>593</v>
      </c>
      <c r="R2868" s="32" t="s">
        <v>333</v>
      </c>
      <c r="S2868" s="29">
        <v>0</v>
      </c>
      <c r="T2868" s="29" t="s">
        <v>64</v>
      </c>
    </row>
    <row r="2869" spans="14:20" s="22" customFormat="1" ht="15" hidden="1" customHeight="1" x14ac:dyDescent="0.25">
      <c r="N2869" s="29" t="str">
        <f t="shared" si="90"/>
        <v>nie ubiegam sięMazowieckieKorytnica_PL122</v>
      </c>
      <c r="O2869" s="29" t="s">
        <v>473</v>
      </c>
      <c r="P2869" s="31" t="str">
        <f t="shared" si="89"/>
        <v>Korytnica_PL122</v>
      </c>
      <c r="Q2869" s="32" t="s">
        <v>593</v>
      </c>
      <c r="R2869" s="32" t="s">
        <v>354</v>
      </c>
      <c r="S2869" s="29">
        <v>0</v>
      </c>
      <c r="T2869" s="29" t="s">
        <v>64</v>
      </c>
    </row>
    <row r="2870" spans="14:20" s="22" customFormat="1" ht="15" hidden="1" customHeight="1" x14ac:dyDescent="0.25">
      <c r="N2870" s="29" t="str">
        <f t="shared" si="90"/>
        <v>nie ubiegam sięMazowieckieKosów Lacki_PL122</v>
      </c>
      <c r="O2870" s="29" t="s">
        <v>473</v>
      </c>
      <c r="P2870" s="31" t="str">
        <f t="shared" si="89"/>
        <v>Kosów Lacki_PL122</v>
      </c>
      <c r="Q2870" s="32" t="s">
        <v>593</v>
      </c>
      <c r="R2870" s="32" t="s">
        <v>348</v>
      </c>
      <c r="S2870" s="29">
        <v>0</v>
      </c>
      <c r="T2870" s="29" t="s">
        <v>64</v>
      </c>
    </row>
    <row r="2871" spans="14:20" s="22" customFormat="1" ht="15" hidden="1" customHeight="1" x14ac:dyDescent="0.25">
      <c r="N2871" s="29" t="str">
        <f t="shared" si="90"/>
        <v>nie ubiegam sięMazowieckieKotuń_PL122</v>
      </c>
      <c r="O2871" s="29" t="s">
        <v>473</v>
      </c>
      <c r="P2871" s="31" t="str">
        <f t="shared" si="89"/>
        <v>Kotuń_PL122</v>
      </c>
      <c r="Q2871" s="32" t="s">
        <v>593</v>
      </c>
      <c r="R2871" s="32" t="s">
        <v>334</v>
      </c>
      <c r="S2871" s="29">
        <v>0</v>
      </c>
      <c r="T2871" s="29" t="s">
        <v>64</v>
      </c>
    </row>
    <row r="2872" spans="14:20" s="22" customFormat="1" ht="15" hidden="1" customHeight="1" x14ac:dyDescent="0.25">
      <c r="N2872" s="29" t="str">
        <f t="shared" si="90"/>
        <v>nie ubiegam sięMazowieckieKowala_PL128</v>
      </c>
      <c r="O2872" s="29" t="s">
        <v>473</v>
      </c>
      <c r="P2872" s="31" t="str">
        <f t="shared" si="89"/>
        <v>Kowala_PL128</v>
      </c>
      <c r="Q2872" s="32" t="s">
        <v>594</v>
      </c>
      <c r="R2872" s="32" t="s">
        <v>396</v>
      </c>
      <c r="S2872" s="29">
        <v>0</v>
      </c>
      <c r="T2872" s="29" t="s">
        <v>64</v>
      </c>
    </row>
    <row r="2873" spans="14:20" s="22" customFormat="1" ht="15" hidden="1" customHeight="1" x14ac:dyDescent="0.25">
      <c r="N2873" s="29" t="str">
        <f t="shared" si="90"/>
        <v>nie ubiegam sięMazowieckieKrasne_PL122</v>
      </c>
      <c r="O2873" s="29" t="s">
        <v>473</v>
      </c>
      <c r="P2873" s="31" t="str">
        <f t="shared" si="89"/>
        <v>Krasne_PL122</v>
      </c>
      <c r="Q2873" s="32" t="s">
        <v>593</v>
      </c>
      <c r="R2873" s="32" t="s">
        <v>323</v>
      </c>
      <c r="S2873" s="29">
        <v>0</v>
      </c>
      <c r="T2873" s="29" t="s">
        <v>64</v>
      </c>
    </row>
    <row r="2874" spans="14:20" s="22" customFormat="1" ht="15" hidden="1" customHeight="1" x14ac:dyDescent="0.25">
      <c r="N2874" s="29" t="str">
        <f t="shared" si="90"/>
        <v>nie ubiegam sięMazowieckieKrasnosielc_PL122</v>
      </c>
      <c r="O2874" s="29" t="s">
        <v>473</v>
      </c>
      <c r="P2874" s="31" t="str">
        <f t="shared" si="89"/>
        <v>Krasnosielc_PL122</v>
      </c>
      <c r="Q2874" s="32" t="s">
        <v>593</v>
      </c>
      <c r="R2874" s="32" t="s">
        <v>292</v>
      </c>
      <c r="S2874" s="29">
        <v>0</v>
      </c>
      <c r="T2874" s="29" t="s">
        <v>64</v>
      </c>
    </row>
    <row r="2875" spans="14:20" s="22" customFormat="1" ht="15" hidden="1" customHeight="1" x14ac:dyDescent="0.25">
      <c r="N2875" s="29" t="str">
        <f t="shared" si="90"/>
        <v>nie ubiegam sięMazowieckieKrzynowłoga Mała_PL122</v>
      </c>
      <c r="O2875" s="29" t="s">
        <v>473</v>
      </c>
      <c r="P2875" s="31" t="str">
        <f t="shared" si="89"/>
        <v>Krzynowłoga Mała_PL122</v>
      </c>
      <c r="Q2875" s="32" t="s">
        <v>593</v>
      </c>
      <c r="R2875" s="32" t="s">
        <v>324</v>
      </c>
      <c r="S2875" s="29">
        <v>0</v>
      </c>
      <c r="T2875" s="29" t="s">
        <v>64</v>
      </c>
    </row>
    <row r="2876" spans="14:20" s="22" customFormat="1" ht="15" hidden="1" customHeight="1" x14ac:dyDescent="0.25">
      <c r="N2876" s="29" t="str">
        <f t="shared" si="90"/>
        <v>nie ubiegam sięMazowieckieKuczbork-Osada_PL121</v>
      </c>
      <c r="O2876" s="29" t="s">
        <v>473</v>
      </c>
      <c r="P2876" s="31" t="str">
        <f t="shared" si="89"/>
        <v>Kuczbork-Osada_PL121</v>
      </c>
      <c r="Q2876" s="32" t="s">
        <v>592</v>
      </c>
      <c r="R2876" s="32" t="s">
        <v>279</v>
      </c>
      <c r="S2876" s="29">
        <v>0</v>
      </c>
      <c r="T2876" s="29" t="s">
        <v>64</v>
      </c>
    </row>
    <row r="2877" spans="14:20" s="22" customFormat="1" ht="15" hidden="1" customHeight="1" x14ac:dyDescent="0.25">
      <c r="N2877" s="29" t="str">
        <f t="shared" si="90"/>
        <v>nie ubiegam sięMazowieckieLatowicz_PL129</v>
      </c>
      <c r="O2877" s="29" t="s">
        <v>473</v>
      </c>
      <c r="P2877" s="31" t="str">
        <f t="shared" si="89"/>
        <v>Latowicz_PL129</v>
      </c>
      <c r="Q2877" s="32" t="s">
        <v>595</v>
      </c>
      <c r="R2877" s="32" t="s">
        <v>431</v>
      </c>
      <c r="S2877" s="29">
        <v>0</v>
      </c>
      <c r="T2877" s="29" t="s">
        <v>64</v>
      </c>
    </row>
    <row r="2878" spans="14:20" s="22" customFormat="1" ht="15" hidden="1" customHeight="1" x14ac:dyDescent="0.25">
      <c r="N2878" s="29" t="str">
        <f t="shared" si="90"/>
        <v>nie ubiegam sięMazowieckieLelis_PL122</v>
      </c>
      <c r="O2878" s="29" t="s">
        <v>473</v>
      </c>
      <c r="P2878" s="31" t="str">
        <f t="shared" si="89"/>
        <v>Lelis_PL122</v>
      </c>
      <c r="Q2878" s="32" t="s">
        <v>593</v>
      </c>
      <c r="R2878" s="32" t="s">
        <v>304</v>
      </c>
      <c r="S2878" s="29">
        <v>0</v>
      </c>
      <c r="T2878" s="29" t="s">
        <v>64</v>
      </c>
    </row>
    <row r="2879" spans="14:20" s="22" customFormat="1" ht="15" hidden="1" customHeight="1" x14ac:dyDescent="0.25">
      <c r="N2879" s="29" t="str">
        <f t="shared" si="90"/>
        <v>nie ubiegam sięMazowieckieLeoncin_PL129</v>
      </c>
      <c r="O2879" s="29" t="s">
        <v>473</v>
      </c>
      <c r="P2879" s="31" t="str">
        <f t="shared" si="89"/>
        <v>Leoncin_PL129</v>
      </c>
      <c r="Q2879" s="32" t="s">
        <v>595</v>
      </c>
      <c r="R2879" s="32" t="s">
        <v>436</v>
      </c>
      <c r="S2879" s="29">
        <v>0</v>
      </c>
      <c r="T2879" s="29" t="s">
        <v>64</v>
      </c>
    </row>
    <row r="2880" spans="14:20" s="22" customFormat="1" ht="15" hidden="1" customHeight="1" x14ac:dyDescent="0.25">
      <c r="N2880" s="29" t="str">
        <f t="shared" si="90"/>
        <v>nie ubiegam sięMazowieckieLeszno_PL12A</v>
      </c>
      <c r="O2880" s="29" t="s">
        <v>473</v>
      </c>
      <c r="P2880" s="31" t="str">
        <f t="shared" si="89"/>
        <v>Leszno_PL12A</v>
      </c>
      <c r="Q2880" s="32" t="s">
        <v>596</v>
      </c>
      <c r="R2880" s="32" t="s">
        <v>469</v>
      </c>
      <c r="S2880" s="29">
        <v>0</v>
      </c>
      <c r="T2880" s="29" t="s">
        <v>64</v>
      </c>
    </row>
    <row r="2881" spans="14:20" s="22" customFormat="1" ht="15" hidden="1" customHeight="1" x14ac:dyDescent="0.25">
      <c r="N2881" s="29" t="str">
        <f t="shared" si="90"/>
        <v>nie ubiegam sięMazowieckieLesznowola_PL12A</v>
      </c>
      <c r="O2881" s="29" t="s">
        <v>473</v>
      </c>
      <c r="P2881" s="31" t="str">
        <f t="shared" si="89"/>
        <v>Lesznowola_PL12A</v>
      </c>
      <c r="Q2881" s="32" t="s">
        <v>596</v>
      </c>
      <c r="R2881" s="32" t="s">
        <v>459</v>
      </c>
      <c r="S2881" s="29">
        <v>0</v>
      </c>
      <c r="T2881" s="29" t="s">
        <v>64</v>
      </c>
    </row>
    <row r="2882" spans="14:20" s="22" customFormat="1" ht="15" hidden="1" customHeight="1" x14ac:dyDescent="0.25">
      <c r="N2882" s="29" t="str">
        <f t="shared" si="90"/>
        <v>nie ubiegam sięMazowieckieLipowiec Kościelny_PL121</v>
      </c>
      <c r="O2882" s="29" t="s">
        <v>473</v>
      </c>
      <c r="P2882" s="31" t="str">
        <f t="shared" si="89"/>
        <v>Lipowiec Kościelny_PL121</v>
      </c>
      <c r="Q2882" s="32" t="s">
        <v>592</v>
      </c>
      <c r="R2882" s="32" t="s">
        <v>239</v>
      </c>
      <c r="S2882" s="29">
        <v>0</v>
      </c>
      <c r="T2882" s="29" t="s">
        <v>64</v>
      </c>
    </row>
    <row r="2883" spans="14:20" s="22" customFormat="1" ht="15" hidden="1" customHeight="1" x14ac:dyDescent="0.25">
      <c r="N2883" s="29" t="str">
        <f t="shared" si="90"/>
        <v>nie ubiegam sięMazowieckieLipsko_PL128</v>
      </c>
      <c r="O2883" s="29" t="s">
        <v>473</v>
      </c>
      <c r="P2883" s="31" t="str">
        <f t="shared" si="89"/>
        <v>Lipsko_PL128</v>
      </c>
      <c r="Q2883" s="32" t="s">
        <v>594</v>
      </c>
      <c r="R2883" s="32" t="s">
        <v>379</v>
      </c>
      <c r="S2883" s="29">
        <v>0</v>
      </c>
      <c r="T2883" s="29" t="s">
        <v>64</v>
      </c>
    </row>
    <row r="2884" spans="14:20" s="22" customFormat="1" ht="15" hidden="1" customHeight="1" x14ac:dyDescent="0.25">
      <c r="N2884" s="29" t="str">
        <f t="shared" si="90"/>
        <v>nie ubiegam sięMazowieckieLiw_PL122</v>
      </c>
      <c r="O2884" s="29" t="s">
        <v>473</v>
      </c>
      <c r="P2884" s="31" t="str">
        <f t="shared" si="89"/>
        <v>Liw_PL122</v>
      </c>
      <c r="Q2884" s="32" t="s">
        <v>593</v>
      </c>
      <c r="R2884" s="32" t="s">
        <v>355</v>
      </c>
      <c r="S2884" s="29">
        <v>0</v>
      </c>
      <c r="T2884" s="29" t="s">
        <v>64</v>
      </c>
    </row>
    <row r="2885" spans="14:20" s="22" customFormat="1" ht="15" hidden="1" customHeight="1" x14ac:dyDescent="0.25">
      <c r="N2885" s="29" t="str">
        <f t="shared" si="90"/>
        <v>nie ubiegam sięMazowieckieLubowidz_PL121</v>
      </c>
      <c r="O2885" s="29" t="s">
        <v>473</v>
      </c>
      <c r="P2885" s="31" t="str">
        <f t="shared" si="89"/>
        <v>Lubowidz_PL121</v>
      </c>
      <c r="Q2885" s="32" t="s">
        <v>592</v>
      </c>
      <c r="R2885" s="32" t="s">
        <v>280</v>
      </c>
      <c r="S2885" s="29">
        <v>0</v>
      </c>
      <c r="T2885" s="29" t="s">
        <v>64</v>
      </c>
    </row>
    <row r="2886" spans="14:20" s="22" customFormat="1" ht="15" hidden="1" customHeight="1" x14ac:dyDescent="0.25">
      <c r="N2886" s="29" t="str">
        <f t="shared" si="90"/>
        <v>nie ubiegam sięMazowieckieLutocin_PL121</v>
      </c>
      <c r="O2886" s="29" t="s">
        <v>473</v>
      </c>
      <c r="P2886" s="31" t="str">
        <f t="shared" si="89"/>
        <v>Lutocin_PL121</v>
      </c>
      <c r="Q2886" s="32" t="s">
        <v>592</v>
      </c>
      <c r="R2886" s="32" t="s">
        <v>281</v>
      </c>
      <c r="S2886" s="29">
        <v>0</v>
      </c>
      <c r="T2886" s="29" t="s">
        <v>64</v>
      </c>
    </row>
    <row r="2887" spans="14:20" s="22" customFormat="1" ht="15" hidden="1" customHeight="1" x14ac:dyDescent="0.25">
      <c r="N2887" s="29" t="str">
        <f t="shared" si="90"/>
        <v>nie ubiegam sięMazowieckieŁaskarzew_PL129</v>
      </c>
      <c r="O2887" s="29" t="s">
        <v>473</v>
      </c>
      <c r="P2887" s="31" t="str">
        <f t="shared" si="89"/>
        <v>Łaskarzew_PL129</v>
      </c>
      <c r="Q2887" s="32" t="s">
        <v>595</v>
      </c>
      <c r="R2887" s="32" t="s">
        <v>412</v>
      </c>
      <c r="S2887" s="29">
        <v>0</v>
      </c>
      <c r="T2887" s="29" t="s">
        <v>64</v>
      </c>
    </row>
    <row r="2888" spans="14:20" s="22" customFormat="1" ht="15" hidden="1" customHeight="1" x14ac:dyDescent="0.25">
      <c r="N2888" s="29" t="str">
        <f t="shared" si="90"/>
        <v>nie ubiegam sięMazowieckieŁaskarzew_PL129</v>
      </c>
      <c r="O2888" s="29" t="s">
        <v>473</v>
      </c>
      <c r="P2888" s="31" t="str">
        <f t="shared" si="89"/>
        <v>Łaskarzew_PL129</v>
      </c>
      <c r="Q2888" s="32" t="s">
        <v>595</v>
      </c>
      <c r="R2888" s="32" t="s">
        <v>412</v>
      </c>
      <c r="S2888" s="29">
        <v>0</v>
      </c>
      <c r="T2888" s="29" t="s">
        <v>64</v>
      </c>
    </row>
    <row r="2889" spans="14:20" s="22" customFormat="1" ht="15" hidden="1" customHeight="1" x14ac:dyDescent="0.25">
      <c r="N2889" s="29" t="str">
        <f t="shared" si="90"/>
        <v>nie ubiegam sięMazowieckieŁąck_PL121</v>
      </c>
      <c r="O2889" s="29" t="s">
        <v>473</v>
      </c>
      <c r="P2889" s="31" t="str">
        <f t="shared" si="89"/>
        <v>Łąck_PL121</v>
      </c>
      <c r="Q2889" s="32" t="s">
        <v>592</v>
      </c>
      <c r="R2889" s="32" t="s">
        <v>253</v>
      </c>
      <c r="S2889" s="29">
        <v>0</v>
      </c>
      <c r="T2889" s="29" t="s">
        <v>64</v>
      </c>
    </row>
    <row r="2890" spans="14:20" s="22" customFormat="1" ht="15" hidden="1" customHeight="1" x14ac:dyDescent="0.25">
      <c r="N2890" s="29" t="str">
        <f t="shared" si="90"/>
        <v>nie ubiegam sięMazowieckieŁochów_PL122</v>
      </c>
      <c r="O2890" s="29" t="s">
        <v>473</v>
      </c>
      <c r="P2890" s="31" t="str">
        <f t="shared" si="89"/>
        <v>Łochów_PL122</v>
      </c>
      <c r="Q2890" s="32" t="s">
        <v>593</v>
      </c>
      <c r="R2890" s="32" t="s">
        <v>356</v>
      </c>
      <c r="S2890" s="29">
        <v>0</v>
      </c>
      <c r="T2890" s="29" t="s">
        <v>64</v>
      </c>
    </row>
    <row r="2891" spans="14:20" s="22" customFormat="1" ht="15" hidden="1" customHeight="1" x14ac:dyDescent="0.25">
      <c r="N2891" s="29" t="str">
        <f t="shared" si="90"/>
        <v>nie ubiegam sięMazowieckieŁosice_PL122</v>
      </c>
      <c r="O2891" s="29" t="s">
        <v>473</v>
      </c>
      <c r="P2891" s="31" t="str">
        <f t="shared" si="89"/>
        <v>Łosice_PL122</v>
      </c>
      <c r="Q2891" s="32" t="s">
        <v>593</v>
      </c>
      <c r="R2891" s="32" t="s">
        <v>285</v>
      </c>
      <c r="S2891" s="29">
        <v>0</v>
      </c>
      <c r="T2891" s="29" t="s">
        <v>64</v>
      </c>
    </row>
    <row r="2892" spans="14:20" s="22" customFormat="1" ht="15" hidden="1" customHeight="1" x14ac:dyDescent="0.25">
      <c r="N2892" s="29" t="str">
        <f t="shared" si="90"/>
        <v>nie ubiegam sięMazowieckieŁyse_PL122</v>
      </c>
      <c r="O2892" s="29" t="s">
        <v>473</v>
      </c>
      <c r="P2892" s="31" t="str">
        <f t="shared" si="89"/>
        <v>Łyse_PL122</v>
      </c>
      <c r="Q2892" s="32" t="s">
        <v>593</v>
      </c>
      <c r="R2892" s="32" t="s">
        <v>305</v>
      </c>
      <c r="S2892" s="29">
        <v>0</v>
      </c>
      <c r="T2892" s="29" t="s">
        <v>64</v>
      </c>
    </row>
    <row r="2893" spans="14:20" s="22" customFormat="1" ht="15" hidden="1" customHeight="1" x14ac:dyDescent="0.25">
      <c r="N2893" s="29" t="str">
        <f t="shared" si="90"/>
        <v>nie ubiegam sięMazowieckieMaciejowice_PL129</v>
      </c>
      <c r="O2893" s="29" t="s">
        <v>473</v>
      </c>
      <c r="P2893" s="31" t="str">
        <f t="shared" si="89"/>
        <v>Maciejowice_PL129</v>
      </c>
      <c r="Q2893" s="32" t="s">
        <v>595</v>
      </c>
      <c r="R2893" s="32" t="s">
        <v>416</v>
      </c>
      <c r="S2893" s="29">
        <v>0</v>
      </c>
      <c r="T2893" s="29" t="s">
        <v>64</v>
      </c>
    </row>
    <row r="2894" spans="14:20" s="22" customFormat="1" ht="15" hidden="1" customHeight="1" x14ac:dyDescent="0.25">
      <c r="N2894" s="29" t="str">
        <f t="shared" si="90"/>
        <v>nie ubiegam sięMazowieckieMagnuszew_PL128</v>
      </c>
      <c r="O2894" s="29" t="s">
        <v>473</v>
      </c>
      <c r="P2894" s="31" t="str">
        <f t="shared" si="89"/>
        <v>Magnuszew_PL128</v>
      </c>
      <c r="Q2894" s="32" t="s">
        <v>594</v>
      </c>
      <c r="R2894" s="32" t="s">
        <v>375</v>
      </c>
      <c r="S2894" s="29">
        <v>0</v>
      </c>
      <c r="T2894" s="29" t="s">
        <v>64</v>
      </c>
    </row>
    <row r="2895" spans="14:20" s="22" customFormat="1" ht="15" hidden="1" customHeight="1" x14ac:dyDescent="0.25">
      <c r="N2895" s="29" t="str">
        <f t="shared" si="90"/>
        <v>nie ubiegam sięMazowieckieMała Wieś_PL121</v>
      </c>
      <c r="O2895" s="29" t="s">
        <v>473</v>
      </c>
      <c r="P2895" s="31" t="str">
        <f t="shared" si="89"/>
        <v>Mała Wieś_PL121</v>
      </c>
      <c r="Q2895" s="32" t="s">
        <v>592</v>
      </c>
      <c r="R2895" s="32" t="s">
        <v>254</v>
      </c>
      <c r="S2895" s="29">
        <v>0</v>
      </c>
      <c r="T2895" s="29" t="s">
        <v>64</v>
      </c>
    </row>
    <row r="2896" spans="14:20" s="22" customFormat="1" ht="15" hidden="1" customHeight="1" x14ac:dyDescent="0.25">
      <c r="N2896" s="29" t="str">
        <f t="shared" si="90"/>
        <v>nie ubiegam sięMazowieckieMałkinia Górna_PL122</v>
      </c>
      <c r="O2896" s="29" t="s">
        <v>473</v>
      </c>
      <c r="P2896" s="31" t="str">
        <f t="shared" si="89"/>
        <v>Małkinia Górna_PL122</v>
      </c>
      <c r="Q2896" s="32" t="s">
        <v>593</v>
      </c>
      <c r="R2896" s="32" t="s">
        <v>313</v>
      </c>
      <c r="S2896" s="29">
        <v>0</v>
      </c>
      <c r="T2896" s="29" t="s">
        <v>64</v>
      </c>
    </row>
    <row r="2897" spans="14:20" s="22" customFormat="1" ht="15" hidden="1" customHeight="1" x14ac:dyDescent="0.25">
      <c r="N2897" s="29" t="str">
        <f t="shared" si="90"/>
        <v>nie ubiegam sięMazowieckieMiastków Kościelny_PL129</v>
      </c>
      <c r="O2897" s="29" t="s">
        <v>473</v>
      </c>
      <c r="P2897" s="31" t="str">
        <f t="shared" si="89"/>
        <v>Miastków Kościelny_PL129</v>
      </c>
      <c r="Q2897" s="32" t="s">
        <v>595</v>
      </c>
      <c r="R2897" s="32" t="s">
        <v>417</v>
      </c>
      <c r="S2897" s="29">
        <v>0</v>
      </c>
      <c r="T2897" s="29" t="s">
        <v>64</v>
      </c>
    </row>
    <row r="2898" spans="14:20" s="22" customFormat="1" ht="15" hidden="1" customHeight="1" x14ac:dyDescent="0.25">
      <c r="N2898" s="29" t="str">
        <f t="shared" si="90"/>
        <v>nie ubiegam sięMazowieckieMiedzna_PL122</v>
      </c>
      <c r="O2898" s="29" t="s">
        <v>473</v>
      </c>
      <c r="P2898" s="31" t="str">
        <f t="shared" si="89"/>
        <v>Miedzna_PL122</v>
      </c>
      <c r="Q2898" s="32" t="s">
        <v>593</v>
      </c>
      <c r="R2898" s="32" t="s">
        <v>357</v>
      </c>
      <c r="S2898" s="29">
        <v>0</v>
      </c>
      <c r="T2898" s="29" t="s">
        <v>64</v>
      </c>
    </row>
    <row r="2899" spans="14:20" s="22" customFormat="1" ht="15" hidden="1" customHeight="1" x14ac:dyDescent="0.25">
      <c r="N2899" s="29" t="str">
        <f t="shared" si="90"/>
        <v>nie ubiegam sięMazowieckieMirów_PL128</v>
      </c>
      <c r="O2899" s="29" t="s">
        <v>473</v>
      </c>
      <c r="P2899" s="31" t="str">
        <f t="shared" si="89"/>
        <v>Mirów_PL128</v>
      </c>
      <c r="Q2899" s="32" t="s">
        <v>594</v>
      </c>
      <c r="R2899" s="32" t="s">
        <v>405</v>
      </c>
      <c r="S2899" s="29">
        <v>0</v>
      </c>
      <c r="T2899" s="29" t="s">
        <v>64</v>
      </c>
    </row>
    <row r="2900" spans="14:20" s="22" customFormat="1" ht="15" hidden="1" customHeight="1" x14ac:dyDescent="0.25">
      <c r="N2900" s="29" t="str">
        <f t="shared" si="90"/>
        <v>nie ubiegam sięMazowieckieMłodzieszyn_PL12A</v>
      </c>
      <c r="O2900" s="29" t="s">
        <v>473</v>
      </c>
      <c r="P2900" s="31" t="str">
        <f t="shared" si="89"/>
        <v>Młodzieszyn_PL12A</v>
      </c>
      <c r="Q2900" s="32" t="s">
        <v>596</v>
      </c>
      <c r="R2900" s="32" t="s">
        <v>464</v>
      </c>
      <c r="S2900" s="29">
        <v>0</v>
      </c>
      <c r="T2900" s="29" t="s">
        <v>64</v>
      </c>
    </row>
    <row r="2901" spans="14:20" s="22" customFormat="1" ht="15" hidden="1" customHeight="1" x14ac:dyDescent="0.25">
      <c r="N2901" s="29" t="str">
        <f t="shared" si="90"/>
        <v>nie ubiegam sięMazowieckieMłynarze_PL122</v>
      </c>
      <c r="O2901" s="29" t="s">
        <v>473</v>
      </c>
      <c r="P2901" s="31" t="str">
        <f t="shared" si="89"/>
        <v>Młynarze_PL122</v>
      </c>
      <c r="Q2901" s="32" t="s">
        <v>593</v>
      </c>
      <c r="R2901" s="32" t="s">
        <v>293</v>
      </c>
      <c r="S2901" s="29">
        <v>0</v>
      </c>
      <c r="T2901" s="29" t="s">
        <v>64</v>
      </c>
    </row>
    <row r="2902" spans="14:20" s="22" customFormat="1" ht="15" hidden="1" customHeight="1" x14ac:dyDescent="0.25">
      <c r="N2902" s="29" t="str">
        <f t="shared" si="90"/>
        <v>nie ubiegam sięMazowieckieMochowo_PL121</v>
      </c>
      <c r="O2902" s="29" t="s">
        <v>473</v>
      </c>
      <c r="P2902" s="31" t="str">
        <f t="shared" si="89"/>
        <v>Mochowo_PL121</v>
      </c>
      <c r="Q2902" s="32" t="s">
        <v>592</v>
      </c>
      <c r="R2902" s="32" t="s">
        <v>273</v>
      </c>
      <c r="S2902" s="29">
        <v>0</v>
      </c>
      <c r="T2902" s="29" t="s">
        <v>64</v>
      </c>
    </row>
    <row r="2903" spans="14:20" s="22" customFormat="1" ht="15" hidden="1" customHeight="1" x14ac:dyDescent="0.25">
      <c r="N2903" s="29" t="str">
        <f t="shared" si="90"/>
        <v>nie ubiegam sięMazowieckieMogielnica_PL12A</v>
      </c>
      <c r="O2903" s="29" t="s">
        <v>473</v>
      </c>
      <c r="P2903" s="31" t="str">
        <f t="shared" si="89"/>
        <v>Mogielnica_PL12A</v>
      </c>
      <c r="Q2903" s="32" t="s">
        <v>596</v>
      </c>
      <c r="R2903" s="32" t="s">
        <v>454</v>
      </c>
      <c r="S2903" s="29">
        <v>0</v>
      </c>
      <c r="T2903" s="29" t="s">
        <v>64</v>
      </c>
    </row>
    <row r="2904" spans="14:20" s="22" customFormat="1" ht="15" hidden="1" customHeight="1" x14ac:dyDescent="0.25">
      <c r="N2904" s="29" t="str">
        <f t="shared" si="90"/>
        <v>nie ubiegam sięMazowieckieMokobody_PL122</v>
      </c>
      <c r="O2904" s="29" t="s">
        <v>473</v>
      </c>
      <c r="P2904" s="31" t="str">
        <f t="shared" si="89"/>
        <v>Mokobody_PL122</v>
      </c>
      <c r="Q2904" s="32" t="s">
        <v>593</v>
      </c>
      <c r="R2904" s="32" t="s">
        <v>335</v>
      </c>
      <c r="S2904" s="29">
        <v>0</v>
      </c>
      <c r="T2904" s="29" t="s">
        <v>64</v>
      </c>
    </row>
    <row r="2905" spans="14:20" s="22" customFormat="1" ht="15" hidden="1" customHeight="1" x14ac:dyDescent="0.25">
      <c r="N2905" s="29" t="str">
        <f t="shared" si="90"/>
        <v>nie ubiegam sięMazowieckieMordy_PL122</v>
      </c>
      <c r="O2905" s="29" t="s">
        <v>473</v>
      </c>
      <c r="P2905" s="31" t="str">
        <f t="shared" si="89"/>
        <v>Mordy_PL122</v>
      </c>
      <c r="Q2905" s="32" t="s">
        <v>593</v>
      </c>
      <c r="R2905" s="32" t="s">
        <v>336</v>
      </c>
      <c r="S2905" s="29">
        <v>0</v>
      </c>
      <c r="T2905" s="29" t="s">
        <v>64</v>
      </c>
    </row>
    <row r="2906" spans="14:20" s="22" customFormat="1" ht="15" hidden="1" customHeight="1" x14ac:dyDescent="0.25">
      <c r="N2906" s="29" t="str">
        <f t="shared" si="90"/>
        <v>nie ubiegam sięMazowieckieMrozy_PL129</v>
      </c>
      <c r="O2906" s="29" t="s">
        <v>473</v>
      </c>
      <c r="P2906" s="31" t="str">
        <f t="shared" si="89"/>
        <v>Mrozy_PL129</v>
      </c>
      <c r="Q2906" s="32" t="s">
        <v>595</v>
      </c>
      <c r="R2906" s="32" t="s">
        <v>432</v>
      </c>
      <c r="S2906" s="29">
        <v>0</v>
      </c>
      <c r="T2906" s="29" t="s">
        <v>64</v>
      </c>
    </row>
    <row r="2907" spans="14:20" s="22" customFormat="1" ht="15" hidden="1" customHeight="1" x14ac:dyDescent="0.25">
      <c r="N2907" s="29" t="str">
        <f t="shared" si="90"/>
        <v>nie ubiegam sięMazowieckieMszczonów_PL12A</v>
      </c>
      <c r="O2907" s="29" t="s">
        <v>473</v>
      </c>
      <c r="P2907" s="31" t="str">
        <f t="shared" si="89"/>
        <v>Mszczonów_PL12A</v>
      </c>
      <c r="Q2907" s="32" t="s">
        <v>596</v>
      </c>
      <c r="R2907" s="32" t="s">
        <v>470</v>
      </c>
      <c r="S2907" s="29">
        <v>0</v>
      </c>
      <c r="T2907" s="29" t="s">
        <v>64</v>
      </c>
    </row>
    <row r="2908" spans="14:20" s="22" customFormat="1" ht="15" hidden="1" customHeight="1" x14ac:dyDescent="0.25">
      <c r="N2908" s="29" t="str">
        <f t="shared" si="90"/>
        <v>nie ubiegam sięMazowieckieMyszyniec_PL122</v>
      </c>
      <c r="O2908" s="29" t="s">
        <v>473</v>
      </c>
      <c r="P2908" s="31" t="str">
        <f t="shared" si="89"/>
        <v>Myszyniec_PL122</v>
      </c>
      <c r="Q2908" s="32" t="s">
        <v>593</v>
      </c>
      <c r="R2908" s="32" t="s">
        <v>306</v>
      </c>
      <c r="S2908" s="29">
        <v>0</v>
      </c>
      <c r="T2908" s="29" t="s">
        <v>64</v>
      </c>
    </row>
    <row r="2909" spans="14:20" s="22" customFormat="1" ht="15" hidden="1" customHeight="1" x14ac:dyDescent="0.25">
      <c r="N2909" s="29" t="str">
        <f t="shared" si="90"/>
        <v>nie ubiegam sięMazowieckieNaruszewo_PL121</v>
      </c>
      <c r="O2909" s="29" t="s">
        <v>473</v>
      </c>
      <c r="P2909" s="31" t="str">
        <f t="shared" si="89"/>
        <v>Naruszewo_PL121</v>
      </c>
      <c r="Q2909" s="32" t="s">
        <v>592</v>
      </c>
      <c r="R2909" s="32" t="s">
        <v>267</v>
      </c>
      <c r="S2909" s="29">
        <v>0</v>
      </c>
      <c r="T2909" s="29" t="s">
        <v>64</v>
      </c>
    </row>
    <row r="2910" spans="14:20" s="22" customFormat="1" ht="15" hidden="1" customHeight="1" x14ac:dyDescent="0.25">
      <c r="N2910" s="29" t="str">
        <f t="shared" si="90"/>
        <v>nie ubiegam sięMazowieckieNieporęt_PL129</v>
      </c>
      <c r="O2910" s="29" t="s">
        <v>473</v>
      </c>
      <c r="P2910" s="31" t="str">
        <f t="shared" si="89"/>
        <v>Nieporęt_PL129</v>
      </c>
      <c r="Q2910" s="32" t="s">
        <v>595</v>
      </c>
      <c r="R2910" s="32" t="s">
        <v>423</v>
      </c>
      <c r="S2910" s="29">
        <v>0</v>
      </c>
      <c r="T2910" s="29" t="s">
        <v>64</v>
      </c>
    </row>
    <row r="2911" spans="14:20" s="22" customFormat="1" ht="15" hidden="1" customHeight="1" x14ac:dyDescent="0.25">
      <c r="N2911" s="29" t="str">
        <f t="shared" si="90"/>
        <v>nie ubiegam sięMazowieckieNowa Sucha_PL12A</v>
      </c>
      <c r="O2911" s="29" t="s">
        <v>473</v>
      </c>
      <c r="P2911" s="31" t="str">
        <f t="shared" si="89"/>
        <v>Nowa Sucha_PL12A</v>
      </c>
      <c r="Q2911" s="32" t="s">
        <v>596</v>
      </c>
      <c r="R2911" s="32" t="s">
        <v>465</v>
      </c>
      <c r="S2911" s="29">
        <v>0</v>
      </c>
      <c r="T2911" s="29" t="s">
        <v>64</v>
      </c>
    </row>
    <row r="2912" spans="14:20" s="22" customFormat="1" ht="15" hidden="1" customHeight="1" x14ac:dyDescent="0.25">
      <c r="N2912" s="29" t="str">
        <f t="shared" si="90"/>
        <v>nie ubiegam sięMazowieckieNowe Miasto nad Pilicą_PL12A</v>
      </c>
      <c r="O2912" s="29" t="s">
        <v>473</v>
      </c>
      <c r="P2912" s="31" t="str">
        <f t="shared" si="89"/>
        <v>Nowe Miasto nad Pilicą_PL12A</v>
      </c>
      <c r="Q2912" s="32" t="s">
        <v>596</v>
      </c>
      <c r="R2912" s="32" t="s">
        <v>455</v>
      </c>
      <c r="S2912" s="29">
        <v>0</v>
      </c>
      <c r="T2912" s="29" t="s">
        <v>64</v>
      </c>
    </row>
    <row r="2913" spans="14:20" s="22" customFormat="1" ht="15" hidden="1" customHeight="1" x14ac:dyDescent="0.25">
      <c r="N2913" s="29" t="str">
        <f t="shared" si="90"/>
        <v>nie ubiegam sięMazowieckieNowe Miasto_PL121</v>
      </c>
      <c r="O2913" s="29" t="s">
        <v>473</v>
      </c>
      <c r="P2913" s="31" t="str">
        <f t="shared" si="89"/>
        <v>Nowe Miasto_PL121</v>
      </c>
      <c r="Q2913" s="32" t="s">
        <v>592</v>
      </c>
      <c r="R2913" s="32" t="s">
        <v>268</v>
      </c>
      <c r="S2913" s="29">
        <v>0</v>
      </c>
      <c r="T2913" s="29" t="s">
        <v>64</v>
      </c>
    </row>
    <row r="2914" spans="14:20" s="22" customFormat="1" ht="15" hidden="1" customHeight="1" x14ac:dyDescent="0.25">
      <c r="N2914" s="29" t="str">
        <f t="shared" si="90"/>
        <v>nie ubiegam sięMazowieckieNowy Duninów_PL121</v>
      </c>
      <c r="O2914" s="29" t="s">
        <v>473</v>
      </c>
      <c r="P2914" s="31" t="str">
        <f t="shared" si="89"/>
        <v>Nowy Duninów_PL121</v>
      </c>
      <c r="Q2914" s="32" t="s">
        <v>592</v>
      </c>
      <c r="R2914" s="32" t="s">
        <v>255</v>
      </c>
      <c r="S2914" s="29">
        <v>0</v>
      </c>
      <c r="T2914" s="29" t="s">
        <v>64</v>
      </c>
    </row>
    <row r="2915" spans="14:20" s="22" customFormat="1" ht="15" hidden="1" customHeight="1" x14ac:dyDescent="0.25">
      <c r="N2915" s="29" t="str">
        <f t="shared" si="90"/>
        <v>nie ubiegam sięMazowieckieNur_PL122</v>
      </c>
      <c r="O2915" s="29" t="s">
        <v>473</v>
      </c>
      <c r="P2915" s="31" t="str">
        <f t="shared" si="89"/>
        <v>Nur_PL122</v>
      </c>
      <c r="Q2915" s="32" t="s">
        <v>593</v>
      </c>
      <c r="R2915" s="32" t="s">
        <v>314</v>
      </c>
      <c r="S2915" s="29">
        <v>0</v>
      </c>
      <c r="T2915" s="29" t="s">
        <v>64</v>
      </c>
    </row>
    <row r="2916" spans="14:20" s="22" customFormat="1" ht="15" hidden="1" customHeight="1" x14ac:dyDescent="0.25">
      <c r="N2916" s="29" t="str">
        <f t="shared" si="90"/>
        <v>nie ubiegam sięMazowieckieObryte_PL122</v>
      </c>
      <c r="O2916" s="29" t="s">
        <v>473</v>
      </c>
      <c r="P2916" s="31" t="str">
        <f t="shared" si="89"/>
        <v>Obryte_PL122</v>
      </c>
      <c r="Q2916" s="32" t="s">
        <v>593</v>
      </c>
      <c r="R2916" s="32" t="s">
        <v>327</v>
      </c>
      <c r="S2916" s="29">
        <v>0</v>
      </c>
      <c r="T2916" s="29" t="s">
        <v>64</v>
      </c>
    </row>
    <row r="2917" spans="14:20" s="22" customFormat="1" ht="15" hidden="1" customHeight="1" x14ac:dyDescent="0.25">
      <c r="N2917" s="29" t="str">
        <f t="shared" si="90"/>
        <v>nie ubiegam sięMazowieckieOdrzywół_PL128</v>
      </c>
      <c r="O2917" s="29" t="s">
        <v>473</v>
      </c>
      <c r="P2917" s="31" t="str">
        <f t="shared" si="89"/>
        <v>Odrzywół_PL128</v>
      </c>
      <c r="Q2917" s="32" t="s">
        <v>594</v>
      </c>
      <c r="R2917" s="32" t="s">
        <v>386</v>
      </c>
      <c r="S2917" s="29">
        <v>0</v>
      </c>
      <c r="T2917" s="29" t="s">
        <v>64</v>
      </c>
    </row>
    <row r="2918" spans="14:20" s="22" customFormat="1" ht="15" hidden="1" customHeight="1" x14ac:dyDescent="0.25">
      <c r="N2918" s="29" t="str">
        <f t="shared" si="90"/>
        <v>nie ubiegam sięMazowieckieOjrzeń_PL121</v>
      </c>
      <c r="O2918" s="29" t="s">
        <v>473</v>
      </c>
      <c r="P2918" s="31" t="str">
        <f t="shared" si="89"/>
        <v>Ojrzeń_PL121</v>
      </c>
      <c r="Q2918" s="32" t="s">
        <v>592</v>
      </c>
      <c r="R2918" s="32" t="s">
        <v>230</v>
      </c>
      <c r="S2918" s="29">
        <v>0</v>
      </c>
      <c r="T2918" s="29" t="s">
        <v>64</v>
      </c>
    </row>
    <row r="2919" spans="14:20" s="22" customFormat="1" ht="15" hidden="1" customHeight="1" x14ac:dyDescent="0.25">
      <c r="N2919" s="29" t="str">
        <f t="shared" si="90"/>
        <v>nie ubiegam sięMazowieckieOlszanka_PL122</v>
      </c>
      <c r="O2919" s="29" t="s">
        <v>473</v>
      </c>
      <c r="P2919" s="31" t="str">
        <f t="shared" si="89"/>
        <v>Olszanka_PL122</v>
      </c>
      <c r="Q2919" s="32" t="s">
        <v>593</v>
      </c>
      <c r="R2919" s="32" t="s">
        <v>286</v>
      </c>
      <c r="S2919" s="29">
        <v>0</v>
      </c>
      <c r="T2919" s="29" t="s">
        <v>64</v>
      </c>
    </row>
    <row r="2920" spans="14:20" s="22" customFormat="1" ht="15" hidden="1" customHeight="1" x14ac:dyDescent="0.25">
      <c r="N2920" s="29" t="str">
        <f t="shared" si="90"/>
        <v>nie ubiegam sięMazowieckieOlszewo-Borki_PL122</v>
      </c>
      <c r="O2920" s="29" t="s">
        <v>473</v>
      </c>
      <c r="P2920" s="31" t="str">
        <f t="shared" si="89"/>
        <v>Olszewo-Borki_PL122</v>
      </c>
      <c r="Q2920" s="32" t="s">
        <v>593</v>
      </c>
      <c r="R2920" s="32" t="s">
        <v>307</v>
      </c>
      <c r="S2920" s="29">
        <v>0</v>
      </c>
      <c r="T2920" s="29" t="s">
        <v>64</v>
      </c>
    </row>
    <row r="2921" spans="14:20" s="22" customFormat="1" ht="15" hidden="1" customHeight="1" x14ac:dyDescent="0.25">
      <c r="N2921" s="29" t="str">
        <f t="shared" si="90"/>
        <v>nie ubiegam sięMazowieckieOpinogóra Górna_PL121</v>
      </c>
      <c r="O2921" s="29" t="s">
        <v>473</v>
      </c>
      <c r="P2921" s="31" t="str">
        <f t="shared" si="89"/>
        <v>Opinogóra Górna_PL121</v>
      </c>
      <c r="Q2921" s="32" t="s">
        <v>592</v>
      </c>
      <c r="R2921" s="32" t="s">
        <v>231</v>
      </c>
      <c r="S2921" s="29">
        <v>0</v>
      </c>
      <c r="T2921" s="29" t="s">
        <v>64</v>
      </c>
    </row>
    <row r="2922" spans="14:20" s="22" customFormat="1" ht="15" hidden="1" customHeight="1" x14ac:dyDescent="0.25">
      <c r="N2922" s="29" t="str">
        <f t="shared" si="90"/>
        <v>nie ubiegam sięMazowieckieOrońsko_PL128</v>
      </c>
      <c r="O2922" s="29" t="s">
        <v>473</v>
      </c>
      <c r="P2922" s="31" t="str">
        <f t="shared" si="89"/>
        <v>Orońsko_PL128</v>
      </c>
      <c r="Q2922" s="32" t="s">
        <v>594</v>
      </c>
      <c r="R2922" s="32" t="s">
        <v>406</v>
      </c>
      <c r="S2922" s="29">
        <v>0</v>
      </c>
      <c r="T2922" s="29" t="s">
        <v>64</v>
      </c>
    </row>
    <row r="2923" spans="14:20" s="22" customFormat="1" ht="15" hidden="1" customHeight="1" x14ac:dyDescent="0.25">
      <c r="N2923" s="29" t="str">
        <f t="shared" si="90"/>
        <v>nie ubiegam sięMazowieckieOsieck_PL129</v>
      </c>
      <c r="O2923" s="29" t="s">
        <v>473</v>
      </c>
      <c r="P2923" s="31" t="str">
        <f t="shared" si="89"/>
        <v>Osieck_PL129</v>
      </c>
      <c r="Q2923" s="32" t="s">
        <v>595</v>
      </c>
      <c r="R2923" s="32" t="s">
        <v>439</v>
      </c>
      <c r="S2923" s="29">
        <v>0</v>
      </c>
      <c r="T2923" s="29" t="s">
        <v>64</v>
      </c>
    </row>
    <row r="2924" spans="14:20" s="22" customFormat="1" ht="15" hidden="1" customHeight="1" x14ac:dyDescent="0.25">
      <c r="N2924" s="29" t="str">
        <f t="shared" si="90"/>
        <v>nie ubiegam sięMazowieckieOstrów Mazowiecka_PL122</v>
      </c>
      <c r="O2924" s="29" t="s">
        <v>473</v>
      </c>
      <c r="P2924" s="31" t="str">
        <f t="shared" si="89"/>
        <v>Ostrów Mazowiecka_PL122</v>
      </c>
      <c r="Q2924" s="32" t="s">
        <v>593</v>
      </c>
      <c r="R2924" s="32" t="s">
        <v>315</v>
      </c>
      <c r="S2924" s="29">
        <v>0</v>
      </c>
      <c r="T2924" s="29" t="s">
        <v>64</v>
      </c>
    </row>
    <row r="2925" spans="14:20" s="22" customFormat="1" ht="15" hidden="1" customHeight="1" x14ac:dyDescent="0.25">
      <c r="N2925" s="29" t="str">
        <f t="shared" si="90"/>
        <v>nie ubiegam sięMazowieckiePacyna_PL121</v>
      </c>
      <c r="O2925" s="29" t="s">
        <v>473</v>
      </c>
      <c r="P2925" s="31" t="str">
        <f t="shared" si="89"/>
        <v>Pacyna_PL121</v>
      </c>
      <c r="Q2925" s="32" t="s">
        <v>592</v>
      </c>
      <c r="R2925" s="32" t="s">
        <v>235</v>
      </c>
      <c r="S2925" s="29">
        <v>0</v>
      </c>
      <c r="T2925" s="29" t="s">
        <v>64</v>
      </c>
    </row>
    <row r="2926" spans="14:20" s="22" customFormat="1" ht="15" hidden="1" customHeight="1" x14ac:dyDescent="0.25">
      <c r="N2926" s="29" t="str">
        <f t="shared" si="90"/>
        <v>nie ubiegam sięMazowieckiePaprotnia_PL122</v>
      </c>
      <c r="O2926" s="29" t="s">
        <v>473</v>
      </c>
      <c r="P2926" s="31" t="str">
        <f t="shared" si="89"/>
        <v>Paprotnia_PL122</v>
      </c>
      <c r="Q2926" s="32" t="s">
        <v>593</v>
      </c>
      <c r="R2926" s="32" t="s">
        <v>337</v>
      </c>
      <c r="S2926" s="29">
        <v>0</v>
      </c>
      <c r="T2926" s="29" t="s">
        <v>64</v>
      </c>
    </row>
    <row r="2927" spans="14:20" s="22" customFormat="1" ht="15" hidden="1" customHeight="1" x14ac:dyDescent="0.25">
      <c r="N2927" s="29" t="str">
        <f t="shared" si="90"/>
        <v>nie ubiegam sięMazowieckieParysów_PL129</v>
      </c>
      <c r="O2927" s="29" t="s">
        <v>473</v>
      </c>
      <c r="P2927" s="31" t="str">
        <f t="shared" si="89"/>
        <v>Parysów_PL129</v>
      </c>
      <c r="Q2927" s="32" t="s">
        <v>595</v>
      </c>
      <c r="R2927" s="32" t="s">
        <v>418</v>
      </c>
      <c r="S2927" s="29">
        <v>0</v>
      </c>
      <c r="T2927" s="29" t="s">
        <v>64</v>
      </c>
    </row>
    <row r="2928" spans="14:20" s="22" customFormat="1" ht="15" hidden="1" customHeight="1" x14ac:dyDescent="0.25">
      <c r="N2928" s="29" t="str">
        <f t="shared" si="90"/>
        <v>nie ubiegam sięMazowieckiePionki_PL128</v>
      </c>
      <c r="O2928" s="29" t="s">
        <v>473</v>
      </c>
      <c r="P2928" s="31" t="str">
        <f t="shared" si="89"/>
        <v>Pionki_PL128</v>
      </c>
      <c r="Q2928" s="32" t="s">
        <v>594</v>
      </c>
      <c r="R2928" s="32" t="s">
        <v>397</v>
      </c>
      <c r="S2928" s="29">
        <v>0</v>
      </c>
      <c r="T2928" s="29" t="s">
        <v>64</v>
      </c>
    </row>
    <row r="2929" spans="14:20" s="22" customFormat="1" ht="15" hidden="1" customHeight="1" x14ac:dyDescent="0.25">
      <c r="N2929" s="29" t="str">
        <f t="shared" si="90"/>
        <v>nie ubiegam sięMazowieckiePlaterów_PL122</v>
      </c>
      <c r="O2929" s="29" t="s">
        <v>473</v>
      </c>
      <c r="P2929" s="31" t="str">
        <f t="shared" si="89"/>
        <v>Platerów_PL122</v>
      </c>
      <c r="Q2929" s="32" t="s">
        <v>593</v>
      </c>
      <c r="R2929" s="32" t="s">
        <v>287</v>
      </c>
      <c r="S2929" s="29">
        <v>0</v>
      </c>
      <c r="T2929" s="29" t="s">
        <v>64</v>
      </c>
    </row>
    <row r="2930" spans="14:20" s="22" customFormat="1" ht="15" hidden="1" customHeight="1" x14ac:dyDescent="0.25">
      <c r="N2930" s="29" t="str">
        <f t="shared" si="90"/>
        <v>nie ubiegam sięMazowieckiePłoniawy-Bramura_PL122</v>
      </c>
      <c r="O2930" s="29" t="s">
        <v>473</v>
      </c>
      <c r="P2930" s="31" t="str">
        <f t="shared" si="89"/>
        <v>Płoniawy-Bramura_PL122</v>
      </c>
      <c r="Q2930" s="32" t="s">
        <v>593</v>
      </c>
      <c r="R2930" s="32" t="s">
        <v>294</v>
      </c>
      <c r="S2930" s="29">
        <v>0</v>
      </c>
      <c r="T2930" s="29" t="s">
        <v>64</v>
      </c>
    </row>
    <row r="2931" spans="14:20" s="22" customFormat="1" ht="15" hidden="1" customHeight="1" x14ac:dyDescent="0.25">
      <c r="N2931" s="29" t="str">
        <f t="shared" si="90"/>
        <v>nie ubiegam sięMazowieckiePłońsk_PL121</v>
      </c>
      <c r="O2931" s="29" t="s">
        <v>473</v>
      </c>
      <c r="P2931" s="31" t="str">
        <f t="shared" ref="P2931:P2994" si="91">R2931&amp;Q2931</f>
        <v>Płońsk_PL121</v>
      </c>
      <c r="Q2931" s="32" t="s">
        <v>592</v>
      </c>
      <c r="R2931" s="32" t="s">
        <v>269</v>
      </c>
      <c r="S2931" s="29">
        <v>0</v>
      </c>
      <c r="T2931" s="29" t="s">
        <v>64</v>
      </c>
    </row>
    <row r="2932" spans="14:20" s="22" customFormat="1" ht="15" hidden="1" customHeight="1" x14ac:dyDescent="0.25">
      <c r="N2932" s="29" t="str">
        <f t="shared" ref="N2932:N2995" si="92">T2932&amp;O2932&amp;P2932</f>
        <v>nie ubiegam sięMazowieckiePniewy_PL12A</v>
      </c>
      <c r="O2932" s="29" t="s">
        <v>473</v>
      </c>
      <c r="P2932" s="31" t="str">
        <f t="shared" si="91"/>
        <v>Pniewy_PL12A</v>
      </c>
      <c r="Q2932" s="32" t="s">
        <v>596</v>
      </c>
      <c r="R2932" s="32" t="s">
        <v>456</v>
      </c>
      <c r="S2932" s="29">
        <v>0</v>
      </c>
      <c r="T2932" s="29" t="s">
        <v>64</v>
      </c>
    </row>
    <row r="2933" spans="14:20" s="22" customFormat="1" ht="15" hidden="1" customHeight="1" x14ac:dyDescent="0.25">
      <c r="N2933" s="29" t="str">
        <f t="shared" si="92"/>
        <v>nie ubiegam sięMazowieckiePokrzywnica_PL122</v>
      </c>
      <c r="O2933" s="29" t="s">
        <v>473</v>
      </c>
      <c r="P2933" s="31" t="str">
        <f t="shared" si="91"/>
        <v>Pokrzywnica_PL122</v>
      </c>
      <c r="Q2933" s="32" t="s">
        <v>593</v>
      </c>
      <c r="R2933" s="32" t="s">
        <v>328</v>
      </c>
      <c r="S2933" s="29">
        <v>0</v>
      </c>
      <c r="T2933" s="29" t="s">
        <v>64</v>
      </c>
    </row>
    <row r="2934" spans="14:20" s="22" customFormat="1" ht="15" hidden="1" customHeight="1" x14ac:dyDescent="0.25">
      <c r="N2934" s="29" t="str">
        <f t="shared" si="92"/>
        <v>nie ubiegam sięMazowieckiePoliczna_PL128</v>
      </c>
      <c r="O2934" s="29" t="s">
        <v>473</v>
      </c>
      <c r="P2934" s="31" t="str">
        <f t="shared" si="91"/>
        <v>Policzna_PL128</v>
      </c>
      <c r="Q2934" s="32" t="s">
        <v>594</v>
      </c>
      <c r="R2934" s="32" t="s">
        <v>408</v>
      </c>
      <c r="S2934" s="29">
        <v>0</v>
      </c>
      <c r="T2934" s="29" t="s">
        <v>64</v>
      </c>
    </row>
    <row r="2935" spans="14:20" s="22" customFormat="1" ht="15" hidden="1" customHeight="1" x14ac:dyDescent="0.25">
      <c r="N2935" s="29" t="str">
        <f t="shared" si="92"/>
        <v>nie ubiegam sięMazowieckiePoświętne_PL129</v>
      </c>
      <c r="O2935" s="29" t="s">
        <v>473</v>
      </c>
      <c r="P2935" s="31" t="str">
        <f t="shared" si="91"/>
        <v>Poświętne_PL129</v>
      </c>
      <c r="Q2935" s="32" t="s">
        <v>595</v>
      </c>
      <c r="R2935" s="32" t="s">
        <v>102</v>
      </c>
      <c r="S2935" s="29">
        <v>0</v>
      </c>
      <c r="T2935" s="29" t="s">
        <v>64</v>
      </c>
    </row>
    <row r="2936" spans="14:20" s="22" customFormat="1" ht="15" hidden="1" customHeight="1" x14ac:dyDescent="0.25">
      <c r="N2936" s="29" t="str">
        <f t="shared" si="92"/>
        <v>nie ubiegam sięMazowieckiePotworów_PL128</v>
      </c>
      <c r="O2936" s="29" t="s">
        <v>473</v>
      </c>
      <c r="P2936" s="31" t="str">
        <f t="shared" si="91"/>
        <v>Potworów_PL128</v>
      </c>
      <c r="Q2936" s="32" t="s">
        <v>594</v>
      </c>
      <c r="R2936" s="32" t="s">
        <v>387</v>
      </c>
      <c r="S2936" s="29">
        <v>0</v>
      </c>
      <c r="T2936" s="29" t="s">
        <v>64</v>
      </c>
    </row>
    <row r="2937" spans="14:20" s="22" customFormat="1" ht="15" hidden="1" customHeight="1" x14ac:dyDescent="0.25">
      <c r="N2937" s="29" t="str">
        <f t="shared" si="92"/>
        <v>nie ubiegam sięMazowieckiePrażmów_PL12A</v>
      </c>
      <c r="O2937" s="29" t="s">
        <v>473</v>
      </c>
      <c r="P2937" s="31" t="str">
        <f t="shared" si="91"/>
        <v>Prażmów_PL12A</v>
      </c>
      <c r="Q2937" s="32" t="s">
        <v>596</v>
      </c>
      <c r="R2937" s="32" t="s">
        <v>460</v>
      </c>
      <c r="S2937" s="29">
        <v>0</v>
      </c>
      <c r="T2937" s="29" t="s">
        <v>64</v>
      </c>
    </row>
    <row r="2938" spans="14:20" s="22" customFormat="1" ht="15" hidden="1" customHeight="1" x14ac:dyDescent="0.25">
      <c r="N2938" s="29" t="str">
        <f t="shared" si="92"/>
        <v>nie ubiegam sięMazowieckiePromna_PL128</v>
      </c>
      <c r="O2938" s="29" t="s">
        <v>473</v>
      </c>
      <c r="P2938" s="31" t="str">
        <f t="shared" si="91"/>
        <v>Promna_PL128</v>
      </c>
      <c r="Q2938" s="32" t="s">
        <v>594</v>
      </c>
      <c r="R2938" s="32" t="s">
        <v>367</v>
      </c>
      <c r="S2938" s="29">
        <v>0</v>
      </c>
      <c r="T2938" s="29" t="s">
        <v>64</v>
      </c>
    </row>
    <row r="2939" spans="14:20" s="22" customFormat="1" ht="15" hidden="1" customHeight="1" x14ac:dyDescent="0.25">
      <c r="N2939" s="29" t="str">
        <f t="shared" si="92"/>
        <v>nie ubiegam sięMazowieckiePrzasnysz_PL122</v>
      </c>
      <c r="O2939" s="29" t="s">
        <v>473</v>
      </c>
      <c r="P2939" s="31" t="str">
        <f t="shared" si="91"/>
        <v>Przasnysz_PL122</v>
      </c>
      <c r="Q2939" s="32" t="s">
        <v>593</v>
      </c>
      <c r="R2939" s="32" t="s">
        <v>325</v>
      </c>
      <c r="S2939" s="29">
        <v>0</v>
      </c>
      <c r="T2939" s="29" t="s">
        <v>64</v>
      </c>
    </row>
    <row r="2940" spans="14:20" s="22" customFormat="1" ht="15" hidden="1" customHeight="1" x14ac:dyDescent="0.25">
      <c r="N2940" s="29" t="str">
        <f t="shared" si="92"/>
        <v>nie ubiegam sięMazowieckiePrzesmyki_PL122</v>
      </c>
      <c r="O2940" s="29" t="s">
        <v>473</v>
      </c>
      <c r="P2940" s="31" t="str">
        <f t="shared" si="91"/>
        <v>Przesmyki_PL122</v>
      </c>
      <c r="Q2940" s="32" t="s">
        <v>593</v>
      </c>
      <c r="R2940" s="32" t="s">
        <v>338</v>
      </c>
      <c r="S2940" s="29">
        <v>0</v>
      </c>
      <c r="T2940" s="29" t="s">
        <v>64</v>
      </c>
    </row>
    <row r="2941" spans="14:20" s="22" customFormat="1" ht="15" hidden="1" customHeight="1" x14ac:dyDescent="0.25">
      <c r="N2941" s="29" t="str">
        <f t="shared" si="92"/>
        <v>nie ubiegam sięMazowieckiePrzyłęk_PL128</v>
      </c>
      <c r="O2941" s="29" t="s">
        <v>473</v>
      </c>
      <c r="P2941" s="31" t="str">
        <f t="shared" si="91"/>
        <v>Przyłęk_PL128</v>
      </c>
      <c r="Q2941" s="32" t="s">
        <v>594</v>
      </c>
      <c r="R2941" s="32" t="s">
        <v>409</v>
      </c>
      <c r="S2941" s="29">
        <v>0</v>
      </c>
      <c r="T2941" s="29" t="s">
        <v>64</v>
      </c>
    </row>
    <row r="2942" spans="14:20" s="22" customFormat="1" ht="15" hidden="1" customHeight="1" x14ac:dyDescent="0.25">
      <c r="N2942" s="29" t="str">
        <f t="shared" si="92"/>
        <v>nie ubiegam sięMazowieckiePrzysucha_PL128</v>
      </c>
      <c r="O2942" s="29" t="s">
        <v>473</v>
      </c>
      <c r="P2942" s="31" t="str">
        <f t="shared" si="91"/>
        <v>Przysucha_PL128</v>
      </c>
      <c r="Q2942" s="32" t="s">
        <v>594</v>
      </c>
      <c r="R2942" s="32" t="s">
        <v>388</v>
      </c>
      <c r="S2942" s="29">
        <v>0</v>
      </c>
      <c r="T2942" s="29" t="s">
        <v>64</v>
      </c>
    </row>
    <row r="2943" spans="14:20" s="22" customFormat="1" ht="15" hidden="1" customHeight="1" x14ac:dyDescent="0.25">
      <c r="N2943" s="29" t="str">
        <f t="shared" si="92"/>
        <v>nie ubiegam sięMazowieckiePrzytyk_PL128</v>
      </c>
      <c r="O2943" s="29" t="s">
        <v>473</v>
      </c>
      <c r="P2943" s="31" t="str">
        <f t="shared" si="91"/>
        <v>Przytyk_PL128</v>
      </c>
      <c r="Q2943" s="32" t="s">
        <v>594</v>
      </c>
      <c r="R2943" s="32" t="s">
        <v>398</v>
      </c>
      <c r="S2943" s="29">
        <v>0</v>
      </c>
      <c r="T2943" s="29" t="s">
        <v>64</v>
      </c>
    </row>
    <row r="2944" spans="14:20" s="22" customFormat="1" ht="15" hidden="1" customHeight="1" x14ac:dyDescent="0.25">
      <c r="N2944" s="29" t="str">
        <f t="shared" si="92"/>
        <v>nie ubiegam sięMazowieckiePuszcza Mariańska_PL12A</v>
      </c>
      <c r="O2944" s="29" t="s">
        <v>473</v>
      </c>
      <c r="P2944" s="31" t="str">
        <f t="shared" si="91"/>
        <v>Puszcza Mariańska_PL12A</v>
      </c>
      <c r="Q2944" s="32" t="s">
        <v>596</v>
      </c>
      <c r="R2944" s="32" t="s">
        <v>471</v>
      </c>
      <c r="S2944" s="29">
        <v>0</v>
      </c>
      <c r="T2944" s="29" t="s">
        <v>64</v>
      </c>
    </row>
    <row r="2945" spans="14:20" s="22" customFormat="1" ht="15" hidden="1" customHeight="1" x14ac:dyDescent="0.25">
      <c r="N2945" s="29" t="str">
        <f t="shared" si="92"/>
        <v>nie ubiegam sięMazowieckieRaciąż_PL121</v>
      </c>
      <c r="O2945" s="29" t="s">
        <v>473</v>
      </c>
      <c r="P2945" s="31" t="str">
        <f t="shared" si="91"/>
        <v>Raciąż_PL121</v>
      </c>
      <c r="Q2945" s="32" t="s">
        <v>592</v>
      </c>
      <c r="R2945" s="32" t="s">
        <v>262</v>
      </c>
      <c r="S2945" s="29">
        <v>0</v>
      </c>
      <c r="T2945" s="29" t="s">
        <v>64</v>
      </c>
    </row>
    <row r="2946" spans="14:20" s="22" customFormat="1" ht="15" hidden="1" customHeight="1" x14ac:dyDescent="0.25">
      <c r="N2946" s="29" t="str">
        <f t="shared" si="92"/>
        <v>nie ubiegam sięMazowieckieRaciąż_PL121</v>
      </c>
      <c r="O2946" s="29" t="s">
        <v>473</v>
      </c>
      <c r="P2946" s="31" t="str">
        <f t="shared" si="91"/>
        <v>Raciąż_PL121</v>
      </c>
      <c r="Q2946" s="32" t="s">
        <v>592</v>
      </c>
      <c r="R2946" s="32" t="s">
        <v>262</v>
      </c>
      <c r="S2946" s="29">
        <v>0</v>
      </c>
      <c r="T2946" s="29" t="s">
        <v>64</v>
      </c>
    </row>
    <row r="2947" spans="14:20" s="22" customFormat="1" ht="15" hidden="1" customHeight="1" x14ac:dyDescent="0.25">
      <c r="N2947" s="29" t="str">
        <f t="shared" si="92"/>
        <v>nie ubiegam sięMazowieckieRadzanowo_PL121</v>
      </c>
      <c r="O2947" s="29" t="s">
        <v>473</v>
      </c>
      <c r="P2947" s="31" t="str">
        <f t="shared" si="91"/>
        <v>Radzanowo_PL121</v>
      </c>
      <c r="Q2947" s="32" t="s">
        <v>592</v>
      </c>
      <c r="R2947" s="32" t="s">
        <v>256</v>
      </c>
      <c r="S2947" s="29">
        <v>0</v>
      </c>
      <c r="T2947" s="29" t="s">
        <v>64</v>
      </c>
    </row>
    <row r="2948" spans="14:20" s="22" customFormat="1" ht="15" hidden="1" customHeight="1" x14ac:dyDescent="0.25">
      <c r="N2948" s="29" t="str">
        <f t="shared" si="92"/>
        <v>nie ubiegam sięMazowieckieRadzanów_PL121</v>
      </c>
      <c r="O2948" s="29" t="s">
        <v>473</v>
      </c>
      <c r="P2948" s="31" t="str">
        <f t="shared" si="91"/>
        <v>Radzanów_PL121</v>
      </c>
      <c r="Q2948" s="32" t="s">
        <v>592</v>
      </c>
      <c r="R2948" s="32" t="s">
        <v>240</v>
      </c>
      <c r="S2948" s="29">
        <v>0</v>
      </c>
      <c r="T2948" s="29" t="s">
        <v>64</v>
      </c>
    </row>
    <row r="2949" spans="14:20" s="22" customFormat="1" ht="15" hidden="1" customHeight="1" x14ac:dyDescent="0.25">
      <c r="N2949" s="29" t="str">
        <f t="shared" si="92"/>
        <v>nie ubiegam sięMazowieckieRadzanów_PL128</v>
      </c>
      <c r="O2949" s="29" t="s">
        <v>473</v>
      </c>
      <c r="P2949" s="31" t="str">
        <f t="shared" si="91"/>
        <v>Radzanów_PL128</v>
      </c>
      <c r="Q2949" s="32" t="s">
        <v>594</v>
      </c>
      <c r="R2949" s="32" t="s">
        <v>240</v>
      </c>
      <c r="S2949" s="29">
        <v>0</v>
      </c>
      <c r="T2949" s="29" t="s">
        <v>64</v>
      </c>
    </row>
    <row r="2950" spans="14:20" s="22" customFormat="1" ht="15" hidden="1" customHeight="1" x14ac:dyDescent="0.25">
      <c r="N2950" s="29" t="str">
        <f t="shared" si="92"/>
        <v>nie ubiegam sięMazowieckieRadziejowice_PL12A</v>
      </c>
      <c r="O2950" s="29" t="s">
        <v>473</v>
      </c>
      <c r="P2950" s="31" t="str">
        <f t="shared" si="91"/>
        <v>Radziejowice_PL12A</v>
      </c>
      <c r="Q2950" s="32" t="s">
        <v>596</v>
      </c>
      <c r="R2950" s="32" t="s">
        <v>472</v>
      </c>
      <c r="S2950" s="29">
        <v>0</v>
      </c>
      <c r="T2950" s="29" t="s">
        <v>64</v>
      </c>
    </row>
    <row r="2951" spans="14:20" s="22" customFormat="1" ht="15" hidden="1" customHeight="1" x14ac:dyDescent="0.25">
      <c r="N2951" s="29" t="str">
        <f t="shared" si="92"/>
        <v>nie ubiegam sięMazowieckieRegimin_PL121</v>
      </c>
      <c r="O2951" s="29" t="s">
        <v>473</v>
      </c>
      <c r="P2951" s="31" t="str">
        <f t="shared" si="91"/>
        <v>Regimin_PL121</v>
      </c>
      <c r="Q2951" s="32" t="s">
        <v>592</v>
      </c>
      <c r="R2951" s="32" t="s">
        <v>232</v>
      </c>
      <c r="S2951" s="29">
        <v>0</v>
      </c>
      <c r="T2951" s="29" t="s">
        <v>64</v>
      </c>
    </row>
    <row r="2952" spans="14:20" s="22" customFormat="1" ht="15" hidden="1" customHeight="1" x14ac:dyDescent="0.25">
      <c r="N2952" s="29" t="str">
        <f t="shared" si="92"/>
        <v>nie ubiegam sięMazowieckieRepki_PL122</v>
      </c>
      <c r="O2952" s="29" t="s">
        <v>473</v>
      </c>
      <c r="P2952" s="31" t="str">
        <f t="shared" si="91"/>
        <v>Repki_PL122</v>
      </c>
      <c r="Q2952" s="32" t="s">
        <v>593</v>
      </c>
      <c r="R2952" s="32" t="s">
        <v>349</v>
      </c>
      <c r="S2952" s="29">
        <v>0</v>
      </c>
      <c r="T2952" s="29" t="s">
        <v>64</v>
      </c>
    </row>
    <row r="2953" spans="14:20" s="22" customFormat="1" ht="15" hidden="1" customHeight="1" x14ac:dyDescent="0.25">
      <c r="N2953" s="29" t="str">
        <f t="shared" si="92"/>
        <v>nie ubiegam sięMazowieckieRościszewo_PL121</v>
      </c>
      <c r="O2953" s="29" t="s">
        <v>473</v>
      </c>
      <c r="P2953" s="31" t="str">
        <f t="shared" si="91"/>
        <v>Rościszewo_PL121</v>
      </c>
      <c r="Q2953" s="32" t="s">
        <v>592</v>
      </c>
      <c r="R2953" s="32" t="s">
        <v>274</v>
      </c>
      <c r="S2953" s="29">
        <v>0</v>
      </c>
      <c r="T2953" s="29" t="s">
        <v>64</v>
      </c>
    </row>
    <row r="2954" spans="14:20" s="22" customFormat="1" ht="15" hidden="1" customHeight="1" x14ac:dyDescent="0.25">
      <c r="N2954" s="29" t="str">
        <f t="shared" si="92"/>
        <v>nie ubiegam sięMazowieckieRóżan_PL122</v>
      </c>
      <c r="O2954" s="29" t="s">
        <v>473</v>
      </c>
      <c r="P2954" s="31" t="str">
        <f t="shared" si="91"/>
        <v>Różan_PL122</v>
      </c>
      <c r="Q2954" s="32" t="s">
        <v>593</v>
      </c>
      <c r="R2954" s="32" t="s">
        <v>295</v>
      </c>
      <c r="S2954" s="29">
        <v>0</v>
      </c>
      <c r="T2954" s="29" t="s">
        <v>64</v>
      </c>
    </row>
    <row r="2955" spans="14:20" s="22" customFormat="1" ht="15" hidden="1" customHeight="1" x14ac:dyDescent="0.25">
      <c r="N2955" s="29" t="str">
        <f t="shared" si="92"/>
        <v>nie ubiegam sięMazowieckieRusinów_PL128</v>
      </c>
      <c r="O2955" s="29" t="s">
        <v>473</v>
      </c>
      <c r="P2955" s="31" t="str">
        <f t="shared" si="91"/>
        <v>Rusinów_PL128</v>
      </c>
      <c r="Q2955" s="32" t="s">
        <v>594</v>
      </c>
      <c r="R2955" s="32" t="s">
        <v>389</v>
      </c>
      <c r="S2955" s="29">
        <v>0</v>
      </c>
      <c r="T2955" s="29" t="s">
        <v>64</v>
      </c>
    </row>
    <row r="2956" spans="14:20" s="22" customFormat="1" ht="15" hidden="1" customHeight="1" x14ac:dyDescent="0.25">
      <c r="N2956" s="29" t="str">
        <f t="shared" si="92"/>
        <v>nie ubiegam sięMazowieckieRybno_PL12A</v>
      </c>
      <c r="O2956" s="29" t="s">
        <v>473</v>
      </c>
      <c r="P2956" s="31" t="str">
        <f t="shared" si="91"/>
        <v>Rybno_PL12A</v>
      </c>
      <c r="Q2956" s="32" t="s">
        <v>596</v>
      </c>
      <c r="R2956" s="32" t="s">
        <v>466</v>
      </c>
      <c r="S2956" s="29">
        <v>0</v>
      </c>
      <c r="T2956" s="29" t="s">
        <v>64</v>
      </c>
    </row>
    <row r="2957" spans="14:20" s="22" customFormat="1" ht="15" hidden="1" customHeight="1" x14ac:dyDescent="0.25">
      <c r="N2957" s="29" t="str">
        <f t="shared" si="92"/>
        <v>nie ubiegam sięMazowieckieRząśnik_PL122</v>
      </c>
      <c r="O2957" s="29" t="s">
        <v>473</v>
      </c>
      <c r="P2957" s="31" t="str">
        <f t="shared" si="91"/>
        <v>Rząśnik_PL122</v>
      </c>
      <c r="Q2957" s="32" t="s">
        <v>593</v>
      </c>
      <c r="R2957" s="32" t="s">
        <v>363</v>
      </c>
      <c r="S2957" s="29">
        <v>0</v>
      </c>
      <c r="T2957" s="29" t="s">
        <v>64</v>
      </c>
    </row>
    <row r="2958" spans="14:20" s="22" customFormat="1" ht="15" hidden="1" customHeight="1" x14ac:dyDescent="0.25">
      <c r="N2958" s="29" t="str">
        <f t="shared" si="92"/>
        <v>nie ubiegam sięMazowieckieRzeczniów_PL128</v>
      </c>
      <c r="O2958" s="29" t="s">
        <v>473</v>
      </c>
      <c r="P2958" s="31" t="str">
        <f t="shared" si="91"/>
        <v>Rzeczniów_PL128</v>
      </c>
      <c r="Q2958" s="32" t="s">
        <v>594</v>
      </c>
      <c r="R2958" s="32" t="s">
        <v>380</v>
      </c>
      <c r="S2958" s="29">
        <v>0</v>
      </c>
      <c r="T2958" s="29" t="s">
        <v>64</v>
      </c>
    </row>
    <row r="2959" spans="14:20" s="22" customFormat="1" ht="15" hidden="1" customHeight="1" x14ac:dyDescent="0.25">
      <c r="N2959" s="29" t="str">
        <f t="shared" si="92"/>
        <v>nie ubiegam sięMazowieckieRzekuń_PL122</v>
      </c>
      <c r="O2959" s="29" t="s">
        <v>473</v>
      </c>
      <c r="P2959" s="31" t="str">
        <f t="shared" si="91"/>
        <v>Rzekuń_PL122</v>
      </c>
      <c r="Q2959" s="32" t="s">
        <v>593</v>
      </c>
      <c r="R2959" s="32" t="s">
        <v>308</v>
      </c>
      <c r="S2959" s="29">
        <v>0</v>
      </c>
      <c r="T2959" s="29" t="s">
        <v>64</v>
      </c>
    </row>
    <row r="2960" spans="14:20" s="22" customFormat="1" ht="15" hidden="1" customHeight="1" x14ac:dyDescent="0.25">
      <c r="N2960" s="29" t="str">
        <f t="shared" si="92"/>
        <v>nie ubiegam sięMazowieckieRzewnie_PL122</v>
      </c>
      <c r="O2960" s="29" t="s">
        <v>473</v>
      </c>
      <c r="P2960" s="31" t="str">
        <f t="shared" si="91"/>
        <v>Rzewnie_PL122</v>
      </c>
      <c r="Q2960" s="32" t="s">
        <v>593</v>
      </c>
      <c r="R2960" s="32" t="s">
        <v>296</v>
      </c>
      <c r="S2960" s="29">
        <v>0</v>
      </c>
      <c r="T2960" s="29" t="s">
        <v>64</v>
      </c>
    </row>
    <row r="2961" spans="14:20" s="22" customFormat="1" ht="15" hidden="1" customHeight="1" x14ac:dyDescent="0.25">
      <c r="N2961" s="29" t="str">
        <f t="shared" si="92"/>
        <v>nie ubiegam sięMazowieckieSabnie_PL122</v>
      </c>
      <c r="O2961" s="29" t="s">
        <v>473</v>
      </c>
      <c r="P2961" s="31" t="str">
        <f t="shared" si="91"/>
        <v>Sabnie_PL122</v>
      </c>
      <c r="Q2961" s="32" t="s">
        <v>593</v>
      </c>
      <c r="R2961" s="32" t="s">
        <v>350</v>
      </c>
      <c r="S2961" s="29">
        <v>0</v>
      </c>
      <c r="T2961" s="29" t="s">
        <v>64</v>
      </c>
    </row>
    <row r="2962" spans="14:20" s="22" customFormat="1" ht="15" hidden="1" customHeight="1" x14ac:dyDescent="0.25">
      <c r="N2962" s="29" t="str">
        <f t="shared" si="92"/>
        <v>nie ubiegam sięMazowieckieSadowne_PL122</v>
      </c>
      <c r="O2962" s="29" t="s">
        <v>473</v>
      </c>
      <c r="P2962" s="31" t="str">
        <f t="shared" si="91"/>
        <v>Sadowne_PL122</v>
      </c>
      <c r="Q2962" s="32" t="s">
        <v>593</v>
      </c>
      <c r="R2962" s="32" t="s">
        <v>358</v>
      </c>
      <c r="S2962" s="29">
        <v>0</v>
      </c>
      <c r="T2962" s="29" t="s">
        <v>64</v>
      </c>
    </row>
    <row r="2963" spans="14:20" s="22" customFormat="1" ht="15" hidden="1" customHeight="1" x14ac:dyDescent="0.25">
      <c r="N2963" s="29" t="str">
        <f t="shared" si="92"/>
        <v>nie ubiegam sięMazowieckieSanniki_PL121</v>
      </c>
      <c r="O2963" s="29" t="s">
        <v>473</v>
      </c>
      <c r="P2963" s="31" t="str">
        <f t="shared" si="91"/>
        <v>Sanniki_PL121</v>
      </c>
      <c r="Q2963" s="32" t="s">
        <v>592</v>
      </c>
      <c r="R2963" s="32" t="s">
        <v>236</v>
      </c>
      <c r="S2963" s="29">
        <v>0</v>
      </c>
      <c r="T2963" s="29" t="s">
        <v>64</v>
      </c>
    </row>
    <row r="2964" spans="14:20" s="22" customFormat="1" ht="15" hidden="1" customHeight="1" x14ac:dyDescent="0.25">
      <c r="N2964" s="29" t="str">
        <f t="shared" si="92"/>
        <v>nie ubiegam sięMazowieckieSarnaki_PL122</v>
      </c>
      <c r="O2964" s="29" t="s">
        <v>473</v>
      </c>
      <c r="P2964" s="31" t="str">
        <f t="shared" si="91"/>
        <v>Sarnaki_PL122</v>
      </c>
      <c r="Q2964" s="32" t="s">
        <v>593</v>
      </c>
      <c r="R2964" s="32" t="s">
        <v>288</v>
      </c>
      <c r="S2964" s="29">
        <v>0</v>
      </c>
      <c r="T2964" s="29" t="s">
        <v>64</v>
      </c>
    </row>
    <row r="2965" spans="14:20" s="22" customFormat="1" ht="15" hidden="1" customHeight="1" x14ac:dyDescent="0.25">
      <c r="N2965" s="29" t="str">
        <f t="shared" si="92"/>
        <v>nie ubiegam sięMazowieckieSerock_PL129</v>
      </c>
      <c r="O2965" s="29" t="s">
        <v>473</v>
      </c>
      <c r="P2965" s="31" t="str">
        <f t="shared" si="91"/>
        <v>Serock_PL129</v>
      </c>
      <c r="Q2965" s="32" t="s">
        <v>595</v>
      </c>
      <c r="R2965" s="32" t="s">
        <v>424</v>
      </c>
      <c r="S2965" s="29">
        <v>0</v>
      </c>
      <c r="T2965" s="29" t="s">
        <v>64</v>
      </c>
    </row>
    <row r="2966" spans="14:20" s="22" customFormat="1" ht="15" hidden="1" customHeight="1" x14ac:dyDescent="0.25">
      <c r="N2966" s="29" t="str">
        <f t="shared" si="92"/>
        <v>nie ubiegam sięMazowieckieSieciechów_PL128</v>
      </c>
      <c r="O2966" s="29" t="s">
        <v>473</v>
      </c>
      <c r="P2966" s="31" t="str">
        <f t="shared" si="91"/>
        <v>Sieciechów_PL128</v>
      </c>
      <c r="Q2966" s="32" t="s">
        <v>594</v>
      </c>
      <c r="R2966" s="32" t="s">
        <v>376</v>
      </c>
      <c r="S2966" s="29">
        <v>0</v>
      </c>
      <c r="T2966" s="29" t="s">
        <v>64</v>
      </c>
    </row>
    <row r="2967" spans="14:20" s="22" customFormat="1" ht="15" hidden="1" customHeight="1" x14ac:dyDescent="0.25">
      <c r="N2967" s="29" t="str">
        <f t="shared" si="92"/>
        <v>nie ubiegam sięMazowieckieSiedlce_PL122</v>
      </c>
      <c r="O2967" s="29" t="s">
        <v>473</v>
      </c>
      <c r="P2967" s="31" t="str">
        <f t="shared" si="91"/>
        <v>Siedlce_PL122</v>
      </c>
      <c r="Q2967" s="32" t="s">
        <v>593</v>
      </c>
      <c r="R2967" s="32" t="s">
        <v>339</v>
      </c>
      <c r="S2967" s="29">
        <v>0</v>
      </c>
      <c r="T2967" s="29" t="s">
        <v>64</v>
      </c>
    </row>
    <row r="2968" spans="14:20" s="22" customFormat="1" ht="15" hidden="1" customHeight="1" x14ac:dyDescent="0.25">
      <c r="N2968" s="29" t="str">
        <f t="shared" si="92"/>
        <v>nie ubiegam sięMazowieckieSiemiątkowo_PL121</v>
      </c>
      <c r="O2968" s="29" t="s">
        <v>473</v>
      </c>
      <c r="P2968" s="31" t="str">
        <f t="shared" si="91"/>
        <v>Siemiątkowo_PL121</v>
      </c>
      <c r="Q2968" s="32" t="s">
        <v>592</v>
      </c>
      <c r="R2968" s="32" t="s">
        <v>282</v>
      </c>
      <c r="S2968" s="29">
        <v>0</v>
      </c>
      <c r="T2968" s="29" t="s">
        <v>64</v>
      </c>
    </row>
    <row r="2969" spans="14:20" s="22" customFormat="1" ht="15" hidden="1" customHeight="1" x14ac:dyDescent="0.25">
      <c r="N2969" s="29" t="str">
        <f t="shared" si="92"/>
        <v>nie ubiegam sięMazowieckieSiennica_PL129</v>
      </c>
      <c r="O2969" s="29" t="s">
        <v>473</v>
      </c>
      <c r="P2969" s="31" t="str">
        <f t="shared" si="91"/>
        <v>Siennica_PL129</v>
      </c>
      <c r="Q2969" s="32" t="s">
        <v>595</v>
      </c>
      <c r="R2969" s="32" t="s">
        <v>433</v>
      </c>
      <c r="S2969" s="29">
        <v>0</v>
      </c>
      <c r="T2969" s="29" t="s">
        <v>64</v>
      </c>
    </row>
    <row r="2970" spans="14:20" s="22" customFormat="1" ht="15" hidden="1" customHeight="1" x14ac:dyDescent="0.25">
      <c r="N2970" s="29" t="str">
        <f t="shared" si="92"/>
        <v>nie ubiegam sięMazowieckieSienno_PL128</v>
      </c>
      <c r="O2970" s="29" t="s">
        <v>473</v>
      </c>
      <c r="P2970" s="31" t="str">
        <f t="shared" si="91"/>
        <v>Sienno_PL128</v>
      </c>
      <c r="Q2970" s="32" t="s">
        <v>594</v>
      </c>
      <c r="R2970" s="32" t="s">
        <v>381</v>
      </c>
      <c r="S2970" s="29">
        <v>0</v>
      </c>
      <c r="T2970" s="29" t="s">
        <v>64</v>
      </c>
    </row>
    <row r="2971" spans="14:20" s="22" customFormat="1" ht="15" hidden="1" customHeight="1" x14ac:dyDescent="0.25">
      <c r="N2971" s="29" t="str">
        <f t="shared" si="92"/>
        <v>nie ubiegam sięMazowieckieSierpc_PL121</v>
      </c>
      <c r="O2971" s="29" t="s">
        <v>473</v>
      </c>
      <c r="P2971" s="31" t="str">
        <f t="shared" si="91"/>
        <v>Sierpc_PL121</v>
      </c>
      <c r="Q2971" s="32" t="s">
        <v>592</v>
      </c>
      <c r="R2971" s="32" t="s">
        <v>275</v>
      </c>
      <c r="S2971" s="29">
        <v>0</v>
      </c>
      <c r="T2971" s="29" t="s">
        <v>64</v>
      </c>
    </row>
    <row r="2972" spans="14:20" s="22" customFormat="1" ht="15" hidden="1" customHeight="1" x14ac:dyDescent="0.25">
      <c r="N2972" s="29" t="str">
        <f t="shared" si="92"/>
        <v>nie ubiegam sięMazowieckieSkaryszew_PL128</v>
      </c>
      <c r="O2972" s="29" t="s">
        <v>473</v>
      </c>
      <c r="P2972" s="31" t="str">
        <f t="shared" si="91"/>
        <v>Skaryszew_PL128</v>
      </c>
      <c r="Q2972" s="32" t="s">
        <v>594</v>
      </c>
      <c r="R2972" s="32" t="s">
        <v>399</v>
      </c>
      <c r="S2972" s="29">
        <v>0</v>
      </c>
      <c r="T2972" s="29" t="s">
        <v>64</v>
      </c>
    </row>
    <row r="2973" spans="14:20" s="22" customFormat="1" ht="15" hidden="1" customHeight="1" x14ac:dyDescent="0.25">
      <c r="N2973" s="29" t="str">
        <f t="shared" si="92"/>
        <v>nie ubiegam sięMazowieckieSkórzec_PL122</v>
      </c>
      <c r="O2973" s="29" t="s">
        <v>473</v>
      </c>
      <c r="P2973" s="31" t="str">
        <f t="shared" si="91"/>
        <v>Skórzec_PL122</v>
      </c>
      <c r="Q2973" s="32" t="s">
        <v>593</v>
      </c>
      <c r="R2973" s="32" t="s">
        <v>340</v>
      </c>
      <c r="S2973" s="29">
        <v>0</v>
      </c>
      <c r="T2973" s="29" t="s">
        <v>64</v>
      </c>
    </row>
    <row r="2974" spans="14:20" s="22" customFormat="1" ht="15" hidden="1" customHeight="1" x14ac:dyDescent="0.25">
      <c r="N2974" s="29" t="str">
        <f t="shared" si="92"/>
        <v>nie ubiegam sięMazowieckieSłubice_PL121</v>
      </c>
      <c r="O2974" s="29" t="s">
        <v>473</v>
      </c>
      <c r="P2974" s="31" t="str">
        <f t="shared" si="91"/>
        <v>Słubice_PL121</v>
      </c>
      <c r="Q2974" s="32" t="s">
        <v>592</v>
      </c>
      <c r="R2974" s="32" t="s">
        <v>257</v>
      </c>
      <c r="S2974" s="29">
        <v>0</v>
      </c>
      <c r="T2974" s="29" t="s">
        <v>64</v>
      </c>
    </row>
    <row r="2975" spans="14:20" s="22" customFormat="1" ht="15" hidden="1" customHeight="1" x14ac:dyDescent="0.25">
      <c r="N2975" s="29" t="str">
        <f t="shared" si="92"/>
        <v>nie ubiegam sięMazowieckieSłupno_PL121</v>
      </c>
      <c r="O2975" s="29" t="s">
        <v>473</v>
      </c>
      <c r="P2975" s="31" t="str">
        <f t="shared" si="91"/>
        <v>Słupno_PL121</v>
      </c>
      <c r="Q2975" s="32" t="s">
        <v>592</v>
      </c>
      <c r="R2975" s="32" t="s">
        <v>258</v>
      </c>
      <c r="S2975" s="29">
        <v>0</v>
      </c>
      <c r="T2975" s="29" t="s">
        <v>64</v>
      </c>
    </row>
    <row r="2976" spans="14:20" s="22" customFormat="1" ht="15" hidden="1" customHeight="1" x14ac:dyDescent="0.25">
      <c r="N2976" s="29" t="str">
        <f t="shared" si="92"/>
        <v>nie ubiegam sięMazowieckieSobienie-Jeziory_PL129</v>
      </c>
      <c r="O2976" s="29" t="s">
        <v>473</v>
      </c>
      <c r="P2976" s="31" t="str">
        <f t="shared" si="91"/>
        <v>Sobienie-Jeziory_PL129</v>
      </c>
      <c r="Q2976" s="32" t="s">
        <v>595</v>
      </c>
      <c r="R2976" s="32" t="s">
        <v>440</v>
      </c>
      <c r="S2976" s="29">
        <v>0</v>
      </c>
      <c r="T2976" s="29" t="s">
        <v>64</v>
      </c>
    </row>
    <row r="2977" spans="14:20" s="22" customFormat="1" ht="15" hidden="1" customHeight="1" x14ac:dyDescent="0.25">
      <c r="N2977" s="29" t="str">
        <f t="shared" si="92"/>
        <v>nie ubiegam sięMazowieckieSobolew_PL129</v>
      </c>
      <c r="O2977" s="29" t="s">
        <v>473</v>
      </c>
      <c r="P2977" s="31" t="str">
        <f t="shared" si="91"/>
        <v>Sobolew_PL129</v>
      </c>
      <c r="Q2977" s="32" t="s">
        <v>595</v>
      </c>
      <c r="R2977" s="32" t="s">
        <v>419</v>
      </c>
      <c r="S2977" s="29">
        <v>0</v>
      </c>
      <c r="T2977" s="29" t="s">
        <v>64</v>
      </c>
    </row>
    <row r="2978" spans="14:20" s="22" customFormat="1" ht="15" hidden="1" customHeight="1" x14ac:dyDescent="0.25">
      <c r="N2978" s="29" t="str">
        <f t="shared" si="92"/>
        <v>nie ubiegam sięMazowieckieSochaczew_PL12A</v>
      </c>
      <c r="O2978" s="29" t="s">
        <v>473</v>
      </c>
      <c r="P2978" s="31" t="str">
        <f t="shared" si="91"/>
        <v>Sochaczew_PL12A</v>
      </c>
      <c r="Q2978" s="32" t="s">
        <v>596</v>
      </c>
      <c r="R2978" s="32" t="s">
        <v>467</v>
      </c>
      <c r="S2978" s="29">
        <v>0</v>
      </c>
      <c r="T2978" s="29" t="s">
        <v>64</v>
      </c>
    </row>
    <row r="2979" spans="14:20" s="22" customFormat="1" ht="15" hidden="1" customHeight="1" x14ac:dyDescent="0.25">
      <c r="N2979" s="29" t="str">
        <f t="shared" si="92"/>
        <v>nie ubiegam sięMazowieckieSochocin_PL121</v>
      </c>
      <c r="O2979" s="29" t="s">
        <v>473</v>
      </c>
      <c r="P2979" s="31" t="str">
        <f t="shared" si="91"/>
        <v>Sochocin_PL121</v>
      </c>
      <c r="Q2979" s="32" t="s">
        <v>592</v>
      </c>
      <c r="R2979" s="32" t="s">
        <v>270</v>
      </c>
      <c r="S2979" s="29">
        <v>0</v>
      </c>
      <c r="T2979" s="29" t="s">
        <v>64</v>
      </c>
    </row>
    <row r="2980" spans="14:20" s="22" customFormat="1" ht="15" hidden="1" customHeight="1" x14ac:dyDescent="0.25">
      <c r="N2980" s="29" t="str">
        <f t="shared" si="92"/>
        <v>nie ubiegam sięMazowieckieSokołów Podlaski_PL122</v>
      </c>
      <c r="O2980" s="29" t="s">
        <v>473</v>
      </c>
      <c r="P2980" s="31" t="str">
        <f t="shared" si="91"/>
        <v>Sokołów Podlaski_PL122</v>
      </c>
      <c r="Q2980" s="32" t="s">
        <v>593</v>
      </c>
      <c r="R2980" s="32" t="s">
        <v>351</v>
      </c>
      <c r="S2980" s="29">
        <v>0</v>
      </c>
      <c r="T2980" s="29" t="s">
        <v>64</v>
      </c>
    </row>
    <row r="2981" spans="14:20" s="22" customFormat="1" ht="15" hidden="1" customHeight="1" x14ac:dyDescent="0.25">
      <c r="N2981" s="29" t="str">
        <f t="shared" si="92"/>
        <v>nie ubiegam sięMazowieckieSolec nad Wisłą_PL128</v>
      </c>
      <c r="O2981" s="29" t="s">
        <v>473</v>
      </c>
      <c r="P2981" s="31" t="str">
        <f t="shared" si="91"/>
        <v>Solec nad Wisłą_PL128</v>
      </c>
      <c r="Q2981" s="32" t="s">
        <v>594</v>
      </c>
      <c r="R2981" s="32" t="s">
        <v>382</v>
      </c>
      <c r="S2981" s="29">
        <v>0</v>
      </c>
      <c r="T2981" s="29" t="s">
        <v>64</v>
      </c>
    </row>
    <row r="2982" spans="14:20" s="22" customFormat="1" ht="15" hidden="1" customHeight="1" x14ac:dyDescent="0.25">
      <c r="N2982" s="29" t="str">
        <f t="shared" si="92"/>
        <v>nie ubiegam sięMazowieckieSomianka_PL122</v>
      </c>
      <c r="O2982" s="29" t="s">
        <v>473</v>
      </c>
      <c r="P2982" s="31" t="str">
        <f t="shared" si="91"/>
        <v>Somianka_PL122</v>
      </c>
      <c r="Q2982" s="32" t="s">
        <v>593</v>
      </c>
      <c r="R2982" s="32" t="s">
        <v>364</v>
      </c>
      <c r="S2982" s="29">
        <v>0</v>
      </c>
      <c r="T2982" s="29" t="s">
        <v>64</v>
      </c>
    </row>
    <row r="2983" spans="14:20" s="22" customFormat="1" ht="15" hidden="1" customHeight="1" x14ac:dyDescent="0.25">
      <c r="N2983" s="29" t="str">
        <f t="shared" si="92"/>
        <v>nie ubiegam sięMazowieckieSońsk_PL121</v>
      </c>
      <c r="O2983" s="29" t="s">
        <v>473</v>
      </c>
      <c r="P2983" s="31" t="str">
        <f t="shared" si="91"/>
        <v>Sońsk_PL121</v>
      </c>
      <c r="Q2983" s="32" t="s">
        <v>592</v>
      </c>
      <c r="R2983" s="32" t="s">
        <v>233</v>
      </c>
      <c r="S2983" s="29">
        <v>0</v>
      </c>
      <c r="T2983" s="29" t="s">
        <v>64</v>
      </c>
    </row>
    <row r="2984" spans="14:20" s="22" customFormat="1" ht="15" hidden="1" customHeight="1" x14ac:dyDescent="0.25">
      <c r="N2984" s="29" t="str">
        <f t="shared" si="92"/>
        <v>nie ubiegam sięMazowieckieStanisławów_PL129</v>
      </c>
      <c r="O2984" s="29" t="s">
        <v>473</v>
      </c>
      <c r="P2984" s="31" t="str">
        <f t="shared" si="91"/>
        <v>Stanisławów_PL129</v>
      </c>
      <c r="Q2984" s="32" t="s">
        <v>595</v>
      </c>
      <c r="R2984" s="32" t="s">
        <v>434</v>
      </c>
      <c r="S2984" s="29">
        <v>0</v>
      </c>
      <c r="T2984" s="29" t="s">
        <v>64</v>
      </c>
    </row>
    <row r="2985" spans="14:20" s="22" customFormat="1" ht="15" hidden="1" customHeight="1" x14ac:dyDescent="0.25">
      <c r="N2985" s="29" t="str">
        <f t="shared" si="92"/>
        <v>nie ubiegam sięMazowieckieStara Biała_PL121</v>
      </c>
      <c r="O2985" s="29" t="s">
        <v>473</v>
      </c>
      <c r="P2985" s="31" t="str">
        <f t="shared" si="91"/>
        <v>Stara Biała_PL121</v>
      </c>
      <c r="Q2985" s="32" t="s">
        <v>592</v>
      </c>
      <c r="R2985" s="32" t="s">
        <v>259</v>
      </c>
      <c r="S2985" s="29">
        <v>0</v>
      </c>
      <c r="T2985" s="29" t="s">
        <v>64</v>
      </c>
    </row>
    <row r="2986" spans="14:20" s="22" customFormat="1" ht="15" hidden="1" customHeight="1" x14ac:dyDescent="0.25">
      <c r="N2986" s="29" t="str">
        <f t="shared" si="92"/>
        <v>nie ubiegam sięMazowieckieStara Błotnica_PL128</v>
      </c>
      <c r="O2986" s="29" t="s">
        <v>473</v>
      </c>
      <c r="P2986" s="31" t="str">
        <f t="shared" si="91"/>
        <v>Stara Błotnica_PL128</v>
      </c>
      <c r="Q2986" s="32" t="s">
        <v>594</v>
      </c>
      <c r="R2986" s="32" t="s">
        <v>368</v>
      </c>
      <c r="S2986" s="29">
        <v>0</v>
      </c>
      <c r="T2986" s="29" t="s">
        <v>64</v>
      </c>
    </row>
    <row r="2987" spans="14:20" s="22" customFormat="1" ht="15" hidden="1" customHeight="1" x14ac:dyDescent="0.25">
      <c r="N2987" s="29" t="str">
        <f t="shared" si="92"/>
        <v>nie ubiegam sięMazowieckieStara Kornica_PL122</v>
      </c>
      <c r="O2987" s="29" t="s">
        <v>473</v>
      </c>
      <c r="P2987" s="31" t="str">
        <f t="shared" si="91"/>
        <v>Stara Kornica_PL122</v>
      </c>
      <c r="Q2987" s="32" t="s">
        <v>593</v>
      </c>
      <c r="R2987" s="32" t="s">
        <v>289</v>
      </c>
      <c r="S2987" s="29">
        <v>0</v>
      </c>
      <c r="T2987" s="29" t="s">
        <v>64</v>
      </c>
    </row>
    <row r="2988" spans="14:20" s="22" customFormat="1" ht="15" hidden="1" customHeight="1" x14ac:dyDescent="0.25">
      <c r="N2988" s="29" t="str">
        <f t="shared" si="92"/>
        <v>nie ubiegam sięMazowieckieStaroźreby_PL121</v>
      </c>
      <c r="O2988" s="29" t="s">
        <v>473</v>
      </c>
      <c r="P2988" s="31" t="str">
        <f t="shared" si="91"/>
        <v>Staroźreby_PL121</v>
      </c>
      <c r="Q2988" s="32" t="s">
        <v>592</v>
      </c>
      <c r="R2988" s="32" t="s">
        <v>260</v>
      </c>
      <c r="S2988" s="29">
        <v>0</v>
      </c>
      <c r="T2988" s="29" t="s">
        <v>64</v>
      </c>
    </row>
    <row r="2989" spans="14:20" s="22" customFormat="1" ht="15" hidden="1" customHeight="1" x14ac:dyDescent="0.25">
      <c r="N2989" s="29" t="str">
        <f t="shared" si="92"/>
        <v>nie ubiegam sięMazowieckieStary Lubotyń_PL122</v>
      </c>
      <c r="O2989" s="29" t="s">
        <v>473</v>
      </c>
      <c r="P2989" s="31" t="str">
        <f t="shared" si="91"/>
        <v>Stary Lubotyń_PL122</v>
      </c>
      <c r="Q2989" s="32" t="s">
        <v>593</v>
      </c>
      <c r="R2989" s="32" t="s">
        <v>316</v>
      </c>
      <c r="S2989" s="29">
        <v>0</v>
      </c>
      <c r="T2989" s="29" t="s">
        <v>64</v>
      </c>
    </row>
    <row r="2990" spans="14:20" s="22" customFormat="1" ht="15" hidden="1" customHeight="1" x14ac:dyDescent="0.25">
      <c r="N2990" s="29" t="str">
        <f t="shared" si="92"/>
        <v>nie ubiegam sięMazowieckieSterdyń_PL122</v>
      </c>
      <c r="O2990" s="29" t="s">
        <v>473</v>
      </c>
      <c r="P2990" s="31" t="str">
        <f t="shared" si="91"/>
        <v>Sterdyń_PL122</v>
      </c>
      <c r="Q2990" s="32" t="s">
        <v>593</v>
      </c>
      <c r="R2990" s="32" t="s">
        <v>352</v>
      </c>
      <c r="S2990" s="29">
        <v>0</v>
      </c>
      <c r="T2990" s="29" t="s">
        <v>64</v>
      </c>
    </row>
    <row r="2991" spans="14:20" s="22" customFormat="1" ht="15" hidden="1" customHeight="1" x14ac:dyDescent="0.25">
      <c r="N2991" s="29" t="str">
        <f t="shared" si="92"/>
        <v>nie ubiegam sięMazowieckieStoczek_PL122</v>
      </c>
      <c r="O2991" s="29" t="s">
        <v>473</v>
      </c>
      <c r="P2991" s="31" t="str">
        <f t="shared" si="91"/>
        <v>Stoczek_PL122</v>
      </c>
      <c r="Q2991" s="32" t="s">
        <v>593</v>
      </c>
      <c r="R2991" s="32" t="s">
        <v>359</v>
      </c>
      <c r="S2991" s="29">
        <v>0</v>
      </c>
      <c r="T2991" s="29" t="s">
        <v>64</v>
      </c>
    </row>
    <row r="2992" spans="14:20" s="22" customFormat="1" ht="15" hidden="1" customHeight="1" x14ac:dyDescent="0.25">
      <c r="N2992" s="29" t="str">
        <f t="shared" si="92"/>
        <v>nie ubiegam sięMazowieckieStrachówka_PL129</v>
      </c>
      <c r="O2992" s="29" t="s">
        <v>473</v>
      </c>
      <c r="P2992" s="31" t="str">
        <f t="shared" si="91"/>
        <v>Strachówka_PL129</v>
      </c>
      <c r="Q2992" s="32" t="s">
        <v>595</v>
      </c>
      <c r="R2992" s="32" t="s">
        <v>445</v>
      </c>
      <c r="S2992" s="29">
        <v>0</v>
      </c>
      <c r="T2992" s="29" t="s">
        <v>64</v>
      </c>
    </row>
    <row r="2993" spans="14:20" s="22" customFormat="1" ht="15" hidden="1" customHeight="1" x14ac:dyDescent="0.25">
      <c r="N2993" s="29" t="str">
        <f t="shared" si="92"/>
        <v>nie ubiegam sięMazowieckieStromiec_PL128</v>
      </c>
      <c r="O2993" s="29" t="s">
        <v>473</v>
      </c>
      <c r="P2993" s="31" t="str">
        <f t="shared" si="91"/>
        <v>Stromiec_PL128</v>
      </c>
      <c r="Q2993" s="32" t="s">
        <v>594</v>
      </c>
      <c r="R2993" s="32" t="s">
        <v>369</v>
      </c>
      <c r="S2993" s="29">
        <v>0</v>
      </c>
      <c r="T2993" s="29" t="s">
        <v>64</v>
      </c>
    </row>
    <row r="2994" spans="14:20" s="22" customFormat="1" ht="15" hidden="1" customHeight="1" x14ac:dyDescent="0.25">
      <c r="N2994" s="29" t="str">
        <f t="shared" si="92"/>
        <v>nie ubiegam sięMazowieckieStrzegowo_PL121</v>
      </c>
      <c r="O2994" s="29" t="s">
        <v>473</v>
      </c>
      <c r="P2994" s="31" t="str">
        <f t="shared" si="91"/>
        <v>Strzegowo_PL121</v>
      </c>
      <c r="Q2994" s="32" t="s">
        <v>592</v>
      </c>
      <c r="R2994" s="32" t="s">
        <v>241</v>
      </c>
      <c r="S2994" s="29">
        <v>0</v>
      </c>
      <c r="T2994" s="29" t="s">
        <v>64</v>
      </c>
    </row>
    <row r="2995" spans="14:20" s="22" customFormat="1" ht="15" hidden="1" customHeight="1" x14ac:dyDescent="0.25">
      <c r="N2995" s="29" t="str">
        <f t="shared" si="92"/>
        <v>nie ubiegam sięMazowieckieStupsk_PL121</v>
      </c>
      <c r="O2995" s="29" t="s">
        <v>473</v>
      </c>
      <c r="P2995" s="31" t="str">
        <f t="shared" ref="P2995:P3058" si="93">R2995&amp;Q2995</f>
        <v>Stupsk_PL121</v>
      </c>
      <c r="Q2995" s="32" t="s">
        <v>592</v>
      </c>
      <c r="R2995" s="32" t="s">
        <v>242</v>
      </c>
      <c r="S2995" s="29">
        <v>0</v>
      </c>
      <c r="T2995" s="29" t="s">
        <v>64</v>
      </c>
    </row>
    <row r="2996" spans="14:20" s="22" customFormat="1" ht="15" hidden="1" customHeight="1" x14ac:dyDescent="0.25">
      <c r="N2996" s="29" t="str">
        <f t="shared" ref="N2996:N3059" si="94">T2996&amp;O2996&amp;P2996</f>
        <v>nie ubiegam sięMazowieckieSuchożebry_PL122</v>
      </c>
      <c r="O2996" s="29" t="s">
        <v>473</v>
      </c>
      <c r="P2996" s="31" t="str">
        <f t="shared" si="93"/>
        <v>Suchożebry_PL122</v>
      </c>
      <c r="Q2996" s="32" t="s">
        <v>593</v>
      </c>
      <c r="R2996" s="32" t="s">
        <v>341</v>
      </c>
      <c r="S2996" s="29">
        <v>0</v>
      </c>
      <c r="T2996" s="29" t="s">
        <v>64</v>
      </c>
    </row>
    <row r="2997" spans="14:20" s="22" customFormat="1" ht="15" hidden="1" customHeight="1" x14ac:dyDescent="0.25">
      <c r="N2997" s="29" t="str">
        <f t="shared" si="94"/>
        <v>nie ubiegam sięMazowieckieSypniewo_PL122</v>
      </c>
      <c r="O2997" s="29" t="s">
        <v>473</v>
      </c>
      <c r="P2997" s="31" t="str">
        <f t="shared" si="93"/>
        <v>Sypniewo_PL122</v>
      </c>
      <c r="Q2997" s="32" t="s">
        <v>593</v>
      </c>
      <c r="R2997" s="32" t="s">
        <v>297</v>
      </c>
      <c r="S2997" s="29">
        <v>0</v>
      </c>
      <c r="T2997" s="29" t="s">
        <v>64</v>
      </c>
    </row>
    <row r="2998" spans="14:20" s="22" customFormat="1" ht="15" hidden="1" customHeight="1" x14ac:dyDescent="0.25">
      <c r="N2998" s="29" t="str">
        <f t="shared" si="94"/>
        <v>nie ubiegam sięMazowieckieSzczawin Kościelny_PL121</v>
      </c>
      <c r="O2998" s="29" t="s">
        <v>473</v>
      </c>
      <c r="P2998" s="31" t="str">
        <f t="shared" si="93"/>
        <v>Szczawin Kościelny_PL121</v>
      </c>
      <c r="Q2998" s="32" t="s">
        <v>592</v>
      </c>
      <c r="R2998" s="32" t="s">
        <v>237</v>
      </c>
      <c r="S2998" s="29">
        <v>0</v>
      </c>
      <c r="T2998" s="29" t="s">
        <v>64</v>
      </c>
    </row>
    <row r="2999" spans="14:20" s="22" customFormat="1" ht="15" hidden="1" customHeight="1" x14ac:dyDescent="0.25">
      <c r="N2999" s="29" t="str">
        <f t="shared" si="94"/>
        <v>nie ubiegam sięMazowieckieSzczutowo_PL121</v>
      </c>
      <c r="O2999" s="29" t="s">
        <v>473</v>
      </c>
      <c r="P2999" s="31" t="str">
        <f t="shared" si="93"/>
        <v>Szczutowo_PL121</v>
      </c>
      <c r="Q2999" s="32" t="s">
        <v>592</v>
      </c>
      <c r="R2999" s="32" t="s">
        <v>276</v>
      </c>
      <c r="S2999" s="29">
        <v>0</v>
      </c>
      <c r="T2999" s="29" t="s">
        <v>64</v>
      </c>
    </row>
    <row r="3000" spans="14:20" s="22" customFormat="1" ht="15" hidden="1" customHeight="1" x14ac:dyDescent="0.25">
      <c r="N3000" s="29" t="str">
        <f t="shared" si="94"/>
        <v>nie ubiegam sięMazowieckieSzelków_PL122</v>
      </c>
      <c r="O3000" s="29" t="s">
        <v>473</v>
      </c>
      <c r="P3000" s="31" t="str">
        <f t="shared" si="93"/>
        <v>Szelków_PL122</v>
      </c>
      <c r="Q3000" s="32" t="s">
        <v>593</v>
      </c>
      <c r="R3000" s="32" t="s">
        <v>298</v>
      </c>
      <c r="S3000" s="29">
        <v>0</v>
      </c>
      <c r="T3000" s="29" t="s">
        <v>64</v>
      </c>
    </row>
    <row r="3001" spans="14:20" s="22" customFormat="1" ht="15" hidden="1" customHeight="1" x14ac:dyDescent="0.25">
      <c r="N3001" s="29" t="str">
        <f t="shared" si="94"/>
        <v>nie ubiegam sięMazowieckieSzreńsk_PL121</v>
      </c>
      <c r="O3001" s="29" t="s">
        <v>473</v>
      </c>
      <c r="P3001" s="31" t="str">
        <f t="shared" si="93"/>
        <v>Szreńsk_PL121</v>
      </c>
      <c r="Q3001" s="32" t="s">
        <v>592</v>
      </c>
      <c r="R3001" s="32" t="s">
        <v>243</v>
      </c>
      <c r="S3001" s="29">
        <v>0</v>
      </c>
      <c r="T3001" s="29" t="s">
        <v>64</v>
      </c>
    </row>
    <row r="3002" spans="14:20" s="22" customFormat="1" ht="15" hidden="1" customHeight="1" x14ac:dyDescent="0.25">
      <c r="N3002" s="29" t="str">
        <f t="shared" si="94"/>
        <v>nie ubiegam sięMazowieckieSzulborze Wielkie_PL122</v>
      </c>
      <c r="O3002" s="29" t="s">
        <v>473</v>
      </c>
      <c r="P3002" s="31" t="str">
        <f t="shared" si="93"/>
        <v>Szulborze Wielkie_PL122</v>
      </c>
      <c r="Q3002" s="32" t="s">
        <v>593</v>
      </c>
      <c r="R3002" s="32" t="s">
        <v>317</v>
      </c>
      <c r="S3002" s="29">
        <v>0</v>
      </c>
      <c r="T3002" s="29" t="s">
        <v>64</v>
      </c>
    </row>
    <row r="3003" spans="14:20" s="22" customFormat="1" ht="15" hidden="1" customHeight="1" x14ac:dyDescent="0.25">
      <c r="N3003" s="29" t="str">
        <f t="shared" si="94"/>
        <v>nie ubiegam sięMazowieckieSzydłowo_PL121</v>
      </c>
      <c r="O3003" s="29" t="s">
        <v>473</v>
      </c>
      <c r="P3003" s="31" t="str">
        <f t="shared" si="93"/>
        <v>Szydłowo_PL121</v>
      </c>
      <c r="Q3003" s="32" t="s">
        <v>592</v>
      </c>
      <c r="R3003" s="32" t="s">
        <v>244</v>
      </c>
      <c r="S3003" s="29">
        <v>0</v>
      </c>
      <c r="T3003" s="29" t="s">
        <v>64</v>
      </c>
    </row>
    <row r="3004" spans="14:20" s="22" customFormat="1" ht="15" hidden="1" customHeight="1" x14ac:dyDescent="0.25">
      <c r="N3004" s="29" t="str">
        <f t="shared" si="94"/>
        <v>nie ubiegam sięMazowieckieŚwiercze_PL122</v>
      </c>
      <c r="O3004" s="29" t="s">
        <v>473</v>
      </c>
      <c r="P3004" s="31" t="str">
        <f t="shared" si="93"/>
        <v>Świercze_PL122</v>
      </c>
      <c r="Q3004" s="32" t="s">
        <v>593</v>
      </c>
      <c r="R3004" s="32" t="s">
        <v>329</v>
      </c>
      <c r="S3004" s="29">
        <v>0</v>
      </c>
      <c r="T3004" s="29" t="s">
        <v>64</v>
      </c>
    </row>
    <row r="3005" spans="14:20" s="22" customFormat="1" ht="15" hidden="1" customHeight="1" x14ac:dyDescent="0.25">
      <c r="N3005" s="29" t="str">
        <f t="shared" si="94"/>
        <v>nie ubiegam sięMazowieckieTarczyn_PL12A</v>
      </c>
      <c r="O3005" s="29" t="s">
        <v>473</v>
      </c>
      <c r="P3005" s="31" t="str">
        <f t="shared" si="93"/>
        <v>Tarczyn_PL12A</v>
      </c>
      <c r="Q3005" s="32" t="s">
        <v>596</v>
      </c>
      <c r="R3005" s="32" t="s">
        <v>461</v>
      </c>
      <c r="S3005" s="29">
        <v>0</v>
      </c>
      <c r="T3005" s="29" t="s">
        <v>64</v>
      </c>
    </row>
    <row r="3006" spans="14:20" s="22" customFormat="1" ht="15" hidden="1" customHeight="1" x14ac:dyDescent="0.25">
      <c r="N3006" s="29" t="str">
        <f t="shared" si="94"/>
        <v>nie ubiegam sięMazowieckieTczów_PL128</v>
      </c>
      <c r="O3006" s="29" t="s">
        <v>473</v>
      </c>
      <c r="P3006" s="31" t="str">
        <f t="shared" si="93"/>
        <v>Tczów_PL128</v>
      </c>
      <c r="Q3006" s="32" t="s">
        <v>594</v>
      </c>
      <c r="R3006" s="32" t="s">
        <v>410</v>
      </c>
      <c r="S3006" s="29">
        <v>0</v>
      </c>
      <c r="T3006" s="29" t="s">
        <v>64</v>
      </c>
    </row>
    <row r="3007" spans="14:20" s="22" customFormat="1" ht="15" hidden="1" customHeight="1" x14ac:dyDescent="0.25">
      <c r="N3007" s="29" t="str">
        <f t="shared" si="94"/>
        <v>nie ubiegam sięMazowieckieTrojanów_PL129</v>
      </c>
      <c r="O3007" s="29" t="s">
        <v>473</v>
      </c>
      <c r="P3007" s="31" t="str">
        <f t="shared" si="93"/>
        <v>Trojanów_PL129</v>
      </c>
      <c r="Q3007" s="32" t="s">
        <v>595</v>
      </c>
      <c r="R3007" s="32" t="s">
        <v>420</v>
      </c>
      <c r="S3007" s="29">
        <v>0</v>
      </c>
      <c r="T3007" s="29" t="s">
        <v>64</v>
      </c>
    </row>
    <row r="3008" spans="14:20" s="22" customFormat="1" ht="15" hidden="1" customHeight="1" x14ac:dyDescent="0.25">
      <c r="N3008" s="29" t="str">
        <f t="shared" si="94"/>
        <v>nie ubiegam sięMazowieckieTroszyn_PL122</v>
      </c>
      <c r="O3008" s="29" t="s">
        <v>473</v>
      </c>
      <c r="P3008" s="31" t="str">
        <f t="shared" si="93"/>
        <v>Troszyn_PL122</v>
      </c>
      <c r="Q3008" s="32" t="s">
        <v>593</v>
      </c>
      <c r="R3008" s="32" t="s">
        <v>309</v>
      </c>
      <c r="S3008" s="29">
        <v>0</v>
      </c>
      <c r="T3008" s="29" t="s">
        <v>64</v>
      </c>
    </row>
    <row r="3009" spans="14:20" s="22" customFormat="1" ht="15" hidden="1" customHeight="1" x14ac:dyDescent="0.25">
      <c r="N3009" s="29" t="str">
        <f t="shared" si="94"/>
        <v>nie ubiegam sięMazowieckieWarka_PL12A</v>
      </c>
      <c r="O3009" s="29" t="s">
        <v>473</v>
      </c>
      <c r="P3009" s="31" t="str">
        <f t="shared" si="93"/>
        <v>Warka_PL12A</v>
      </c>
      <c r="Q3009" s="32" t="s">
        <v>596</v>
      </c>
      <c r="R3009" s="32" t="s">
        <v>457</v>
      </c>
      <c r="S3009" s="29">
        <v>0</v>
      </c>
      <c r="T3009" s="29" t="s">
        <v>64</v>
      </c>
    </row>
    <row r="3010" spans="14:20" s="22" customFormat="1" ht="15" hidden="1" customHeight="1" x14ac:dyDescent="0.25">
      <c r="N3010" s="29" t="str">
        <f t="shared" si="94"/>
        <v>nie ubiegam sięMazowieckieWąsewo_PL122</v>
      </c>
      <c r="O3010" s="29" t="s">
        <v>473</v>
      </c>
      <c r="P3010" s="31" t="str">
        <f t="shared" si="93"/>
        <v>Wąsewo_PL122</v>
      </c>
      <c r="Q3010" s="32" t="s">
        <v>593</v>
      </c>
      <c r="R3010" s="32" t="s">
        <v>318</v>
      </c>
      <c r="S3010" s="29">
        <v>0</v>
      </c>
      <c r="T3010" s="29" t="s">
        <v>64</v>
      </c>
    </row>
    <row r="3011" spans="14:20" s="22" customFormat="1" ht="15" hidden="1" customHeight="1" x14ac:dyDescent="0.25">
      <c r="N3011" s="29" t="str">
        <f t="shared" si="94"/>
        <v>nie ubiegam sięMazowieckieWiązowna_PL129</v>
      </c>
      <c r="O3011" s="29" t="s">
        <v>473</v>
      </c>
      <c r="P3011" s="31" t="str">
        <f t="shared" si="93"/>
        <v>Wiązowna_PL129</v>
      </c>
      <c r="Q3011" s="32" t="s">
        <v>595</v>
      </c>
      <c r="R3011" s="32" t="s">
        <v>441</v>
      </c>
      <c r="S3011" s="29">
        <v>0</v>
      </c>
      <c r="T3011" s="29" t="s">
        <v>64</v>
      </c>
    </row>
    <row r="3012" spans="14:20" s="22" customFormat="1" ht="15" hidden="1" customHeight="1" x14ac:dyDescent="0.25">
      <c r="N3012" s="29" t="str">
        <f t="shared" si="94"/>
        <v>nie ubiegam sięMazowieckieWieczfnia Kościelna_PL121</v>
      </c>
      <c r="O3012" s="29" t="s">
        <v>473</v>
      </c>
      <c r="P3012" s="31" t="str">
        <f t="shared" si="93"/>
        <v>Wieczfnia Kościelna_PL121</v>
      </c>
      <c r="Q3012" s="32" t="s">
        <v>592</v>
      </c>
      <c r="R3012" s="32" t="s">
        <v>245</v>
      </c>
      <c r="S3012" s="29">
        <v>0</v>
      </c>
      <c r="T3012" s="29" t="s">
        <v>64</v>
      </c>
    </row>
    <row r="3013" spans="14:20" s="22" customFormat="1" ht="15" hidden="1" customHeight="1" x14ac:dyDescent="0.25">
      <c r="N3013" s="29" t="str">
        <f t="shared" si="94"/>
        <v>nie ubiegam sięMazowieckieWieniawa_PL128</v>
      </c>
      <c r="O3013" s="29" t="s">
        <v>473</v>
      </c>
      <c r="P3013" s="31" t="str">
        <f t="shared" si="93"/>
        <v>Wieniawa_PL128</v>
      </c>
      <c r="Q3013" s="32" t="s">
        <v>594</v>
      </c>
      <c r="R3013" s="32" t="s">
        <v>390</v>
      </c>
      <c r="S3013" s="29">
        <v>0</v>
      </c>
      <c r="T3013" s="29" t="s">
        <v>64</v>
      </c>
    </row>
    <row r="3014" spans="14:20" s="22" customFormat="1" ht="15" hidden="1" customHeight="1" x14ac:dyDescent="0.25">
      <c r="N3014" s="29" t="str">
        <f t="shared" si="94"/>
        <v>nie ubiegam sięMazowieckieWierzbica_PL128</v>
      </c>
      <c r="O3014" s="29" t="s">
        <v>473</v>
      </c>
      <c r="P3014" s="31" t="str">
        <f t="shared" si="93"/>
        <v>Wierzbica_PL128</v>
      </c>
      <c r="Q3014" s="32" t="s">
        <v>594</v>
      </c>
      <c r="R3014" s="32" t="s">
        <v>400</v>
      </c>
      <c r="S3014" s="29">
        <v>0</v>
      </c>
      <c r="T3014" s="29" t="s">
        <v>64</v>
      </c>
    </row>
    <row r="3015" spans="14:20" s="22" customFormat="1" ht="15" hidden="1" customHeight="1" x14ac:dyDescent="0.25">
      <c r="N3015" s="29" t="str">
        <f t="shared" si="94"/>
        <v>nie ubiegam sięMazowieckieWierzbno_PL122</v>
      </c>
      <c r="O3015" s="29" t="s">
        <v>473</v>
      </c>
      <c r="P3015" s="31" t="str">
        <f t="shared" si="93"/>
        <v>Wierzbno_PL122</v>
      </c>
      <c r="Q3015" s="32" t="s">
        <v>593</v>
      </c>
      <c r="R3015" s="32" t="s">
        <v>360</v>
      </c>
      <c r="S3015" s="29">
        <v>0</v>
      </c>
      <c r="T3015" s="29" t="s">
        <v>64</v>
      </c>
    </row>
    <row r="3016" spans="14:20" s="22" customFormat="1" ht="15" hidden="1" customHeight="1" x14ac:dyDescent="0.25">
      <c r="N3016" s="29" t="str">
        <f t="shared" si="94"/>
        <v>nie ubiegam sięMazowieckieWilga_PL129</v>
      </c>
      <c r="O3016" s="29" t="s">
        <v>473</v>
      </c>
      <c r="P3016" s="31" t="str">
        <f t="shared" si="93"/>
        <v>Wilga_PL129</v>
      </c>
      <c r="Q3016" s="32" t="s">
        <v>595</v>
      </c>
      <c r="R3016" s="32" t="s">
        <v>421</v>
      </c>
      <c r="S3016" s="29">
        <v>0</v>
      </c>
      <c r="T3016" s="29" t="s">
        <v>64</v>
      </c>
    </row>
    <row r="3017" spans="14:20" s="22" customFormat="1" ht="15" hidden="1" customHeight="1" x14ac:dyDescent="0.25">
      <c r="N3017" s="29" t="str">
        <f t="shared" si="94"/>
        <v>nie ubiegam sięMazowieckieWinnica_PL122</v>
      </c>
      <c r="O3017" s="29" t="s">
        <v>473</v>
      </c>
      <c r="P3017" s="31" t="str">
        <f t="shared" si="93"/>
        <v>Winnica_PL122</v>
      </c>
      <c r="Q3017" s="32" t="s">
        <v>593</v>
      </c>
      <c r="R3017" s="32" t="s">
        <v>330</v>
      </c>
      <c r="S3017" s="29">
        <v>0</v>
      </c>
      <c r="T3017" s="29" t="s">
        <v>64</v>
      </c>
    </row>
    <row r="3018" spans="14:20" s="22" customFormat="1" ht="15" hidden="1" customHeight="1" x14ac:dyDescent="0.25">
      <c r="N3018" s="29" t="str">
        <f t="shared" si="94"/>
        <v>nie ubiegam sięMazowieckieWiśniew_PL122</v>
      </c>
      <c r="O3018" s="29" t="s">
        <v>473</v>
      </c>
      <c r="P3018" s="31" t="str">
        <f t="shared" si="93"/>
        <v>Wiśniew_PL122</v>
      </c>
      <c r="Q3018" s="32" t="s">
        <v>593</v>
      </c>
      <c r="R3018" s="32" t="s">
        <v>342</v>
      </c>
      <c r="S3018" s="29">
        <v>0</v>
      </c>
      <c r="T3018" s="29" t="s">
        <v>64</v>
      </c>
    </row>
    <row r="3019" spans="14:20" s="22" customFormat="1" ht="15" hidden="1" customHeight="1" x14ac:dyDescent="0.25">
      <c r="N3019" s="29" t="str">
        <f t="shared" si="94"/>
        <v>nie ubiegam sięMazowieckieWiśniewo_PL121</v>
      </c>
      <c r="O3019" s="29" t="s">
        <v>473</v>
      </c>
      <c r="P3019" s="31" t="str">
        <f t="shared" si="93"/>
        <v>Wiśniewo_PL121</v>
      </c>
      <c r="Q3019" s="32" t="s">
        <v>592</v>
      </c>
      <c r="R3019" s="32" t="s">
        <v>246</v>
      </c>
      <c r="S3019" s="29">
        <v>0</v>
      </c>
      <c r="T3019" s="29" t="s">
        <v>64</v>
      </c>
    </row>
    <row r="3020" spans="14:20" s="22" customFormat="1" ht="15" hidden="1" customHeight="1" x14ac:dyDescent="0.25">
      <c r="N3020" s="29" t="str">
        <f t="shared" si="94"/>
        <v>nie ubiegam sięMazowieckieWodynie_PL122</v>
      </c>
      <c r="O3020" s="29" t="s">
        <v>473</v>
      </c>
      <c r="P3020" s="31" t="str">
        <f t="shared" si="93"/>
        <v>Wodynie_PL122</v>
      </c>
      <c r="Q3020" s="32" t="s">
        <v>593</v>
      </c>
      <c r="R3020" s="32" t="s">
        <v>343</v>
      </c>
      <c r="S3020" s="29">
        <v>0</v>
      </c>
      <c r="T3020" s="29" t="s">
        <v>64</v>
      </c>
    </row>
    <row r="3021" spans="14:20" s="22" customFormat="1" ht="15" hidden="1" customHeight="1" x14ac:dyDescent="0.25">
      <c r="N3021" s="29" t="str">
        <f t="shared" si="94"/>
        <v>nie ubiegam sięMazowieckieWolanów_PL128</v>
      </c>
      <c r="O3021" s="29" t="s">
        <v>473</v>
      </c>
      <c r="P3021" s="31" t="str">
        <f t="shared" si="93"/>
        <v>Wolanów_PL128</v>
      </c>
      <c r="Q3021" s="32" t="s">
        <v>594</v>
      </c>
      <c r="R3021" s="32" t="s">
        <v>401</v>
      </c>
      <c r="S3021" s="29">
        <v>0</v>
      </c>
      <c r="T3021" s="29" t="s">
        <v>64</v>
      </c>
    </row>
    <row r="3022" spans="14:20" s="22" customFormat="1" ht="15" hidden="1" customHeight="1" x14ac:dyDescent="0.25">
      <c r="N3022" s="29" t="str">
        <f t="shared" si="94"/>
        <v>nie ubiegam sięMazowieckieWyszogród_PL121</v>
      </c>
      <c r="O3022" s="29" t="s">
        <v>473</v>
      </c>
      <c r="P3022" s="31" t="str">
        <f t="shared" si="93"/>
        <v>Wyszogród_PL121</v>
      </c>
      <c r="Q3022" s="32" t="s">
        <v>592</v>
      </c>
      <c r="R3022" s="32" t="s">
        <v>261</v>
      </c>
      <c r="S3022" s="29">
        <v>0</v>
      </c>
      <c r="T3022" s="29" t="s">
        <v>64</v>
      </c>
    </row>
    <row r="3023" spans="14:20" s="22" customFormat="1" ht="15" hidden="1" customHeight="1" x14ac:dyDescent="0.25">
      <c r="N3023" s="29" t="str">
        <f t="shared" si="94"/>
        <v>nie ubiegam sięMazowieckieWyśmierzyce_PL128</v>
      </c>
      <c r="O3023" s="29" t="s">
        <v>473</v>
      </c>
      <c r="P3023" s="31" t="str">
        <f t="shared" si="93"/>
        <v>Wyśmierzyce_PL128</v>
      </c>
      <c r="Q3023" s="32" t="s">
        <v>594</v>
      </c>
      <c r="R3023" s="32" t="s">
        <v>370</v>
      </c>
      <c r="S3023" s="29">
        <v>0</v>
      </c>
      <c r="T3023" s="29" t="s">
        <v>64</v>
      </c>
    </row>
    <row r="3024" spans="14:20" s="22" customFormat="1" ht="15" hidden="1" customHeight="1" x14ac:dyDescent="0.25">
      <c r="N3024" s="29" t="str">
        <f t="shared" si="94"/>
        <v>nie ubiegam sięMazowieckieZabrodzie_PL122</v>
      </c>
      <c r="O3024" s="29" t="s">
        <v>473</v>
      </c>
      <c r="P3024" s="31" t="str">
        <f t="shared" si="93"/>
        <v>Zabrodzie_PL122</v>
      </c>
      <c r="Q3024" s="32" t="s">
        <v>593</v>
      </c>
      <c r="R3024" s="32" t="s">
        <v>365</v>
      </c>
      <c r="S3024" s="29">
        <v>0</v>
      </c>
      <c r="T3024" s="29" t="s">
        <v>64</v>
      </c>
    </row>
    <row r="3025" spans="14:20" s="22" customFormat="1" ht="15" hidden="1" customHeight="1" x14ac:dyDescent="0.25">
      <c r="N3025" s="29" t="str">
        <f t="shared" si="94"/>
        <v>nie ubiegam sięMazowieckieZakroczym_PL129</v>
      </c>
      <c r="O3025" s="29" t="s">
        <v>473</v>
      </c>
      <c r="P3025" s="31" t="str">
        <f t="shared" si="93"/>
        <v>Zakroczym_PL129</v>
      </c>
      <c r="Q3025" s="32" t="s">
        <v>595</v>
      </c>
      <c r="R3025" s="32" t="s">
        <v>437</v>
      </c>
      <c r="S3025" s="29">
        <v>0</v>
      </c>
      <c r="T3025" s="29" t="s">
        <v>64</v>
      </c>
    </row>
    <row r="3026" spans="14:20" s="22" customFormat="1" ht="15" hidden="1" customHeight="1" x14ac:dyDescent="0.25">
      <c r="N3026" s="29" t="str">
        <f t="shared" si="94"/>
        <v>nie ubiegam sięMazowieckieZakrzew_PL128</v>
      </c>
      <c r="O3026" s="29" t="s">
        <v>473</v>
      </c>
      <c r="P3026" s="31" t="str">
        <f t="shared" si="93"/>
        <v>Zakrzew_PL128</v>
      </c>
      <c r="Q3026" s="32" t="s">
        <v>594</v>
      </c>
      <c r="R3026" s="32" t="s">
        <v>402</v>
      </c>
      <c r="S3026" s="29">
        <v>0</v>
      </c>
      <c r="T3026" s="29" t="s">
        <v>64</v>
      </c>
    </row>
    <row r="3027" spans="14:20" s="22" customFormat="1" ht="15" hidden="1" customHeight="1" x14ac:dyDescent="0.25">
      <c r="N3027" s="29" t="str">
        <f t="shared" si="94"/>
        <v>nie ubiegam sięMazowieckieZałuski_PL121</v>
      </c>
      <c r="O3027" s="29" t="s">
        <v>473</v>
      </c>
      <c r="P3027" s="31" t="str">
        <f t="shared" si="93"/>
        <v>Załuski_PL121</v>
      </c>
      <c r="Q3027" s="32" t="s">
        <v>592</v>
      </c>
      <c r="R3027" s="32" t="s">
        <v>271</v>
      </c>
      <c r="S3027" s="29">
        <v>0</v>
      </c>
      <c r="T3027" s="29" t="s">
        <v>64</v>
      </c>
    </row>
    <row r="3028" spans="14:20" s="22" customFormat="1" ht="15" hidden="1" customHeight="1" x14ac:dyDescent="0.25">
      <c r="N3028" s="29" t="str">
        <f t="shared" si="94"/>
        <v>nie ubiegam sięMazowieckieZaręby Kościelne_PL122</v>
      </c>
      <c r="O3028" s="29" t="s">
        <v>473</v>
      </c>
      <c r="P3028" s="31" t="str">
        <f t="shared" si="93"/>
        <v>Zaręby Kościelne_PL122</v>
      </c>
      <c r="Q3028" s="32" t="s">
        <v>593</v>
      </c>
      <c r="R3028" s="32" t="s">
        <v>319</v>
      </c>
      <c r="S3028" s="29">
        <v>0</v>
      </c>
      <c r="T3028" s="29" t="s">
        <v>64</v>
      </c>
    </row>
    <row r="3029" spans="14:20" s="22" customFormat="1" ht="15" hidden="1" customHeight="1" x14ac:dyDescent="0.25">
      <c r="N3029" s="29" t="str">
        <f t="shared" si="94"/>
        <v>nie ubiegam sięMazowieckieZatory_PL122</v>
      </c>
      <c r="O3029" s="29" t="s">
        <v>473</v>
      </c>
      <c r="P3029" s="31" t="str">
        <f t="shared" si="93"/>
        <v>Zatory_PL122</v>
      </c>
      <c r="Q3029" s="32" t="s">
        <v>593</v>
      </c>
      <c r="R3029" s="32" t="s">
        <v>331</v>
      </c>
      <c r="S3029" s="29">
        <v>0</v>
      </c>
      <c r="T3029" s="29" t="s">
        <v>64</v>
      </c>
    </row>
    <row r="3030" spans="14:20" s="22" customFormat="1" ht="15" hidden="1" customHeight="1" x14ac:dyDescent="0.25">
      <c r="N3030" s="29" t="str">
        <f t="shared" si="94"/>
        <v>nie ubiegam sięMazowieckieZawidz_PL121</v>
      </c>
      <c r="O3030" s="29" t="s">
        <v>473</v>
      </c>
      <c r="P3030" s="31" t="str">
        <f t="shared" si="93"/>
        <v>Zawidz_PL121</v>
      </c>
      <c r="Q3030" s="32" t="s">
        <v>592</v>
      </c>
      <c r="R3030" s="32" t="s">
        <v>277</v>
      </c>
      <c r="S3030" s="29">
        <v>0</v>
      </c>
      <c r="T3030" s="29" t="s">
        <v>64</v>
      </c>
    </row>
    <row r="3031" spans="14:20" s="22" customFormat="1" ht="15" hidden="1" customHeight="1" x14ac:dyDescent="0.25">
      <c r="N3031" s="29" t="str">
        <f t="shared" si="94"/>
        <v>nie ubiegam sięMazowieckieZbuczyn_PL122</v>
      </c>
      <c r="O3031" s="29" t="s">
        <v>473</v>
      </c>
      <c r="P3031" s="31" t="str">
        <f t="shared" si="93"/>
        <v>Zbuczyn_PL122</v>
      </c>
      <c r="Q3031" s="32" t="s">
        <v>593</v>
      </c>
      <c r="R3031" s="32" t="s">
        <v>344</v>
      </c>
      <c r="S3031" s="29">
        <v>0</v>
      </c>
      <c r="T3031" s="29" t="s">
        <v>64</v>
      </c>
    </row>
    <row r="3032" spans="14:20" s="22" customFormat="1" ht="15" hidden="1" customHeight="1" x14ac:dyDescent="0.25">
      <c r="N3032" s="29" t="str">
        <f t="shared" si="94"/>
        <v>nie ubiegam sięMazowieckieZwoleń_PL128</v>
      </c>
      <c r="O3032" s="29" t="s">
        <v>473</v>
      </c>
      <c r="P3032" s="31" t="str">
        <f t="shared" si="93"/>
        <v>Zwoleń_PL128</v>
      </c>
      <c r="Q3032" s="32" t="s">
        <v>594</v>
      </c>
      <c r="R3032" s="32" t="s">
        <v>411</v>
      </c>
      <c r="S3032" s="29">
        <v>0</v>
      </c>
      <c r="T3032" s="29" t="s">
        <v>64</v>
      </c>
    </row>
    <row r="3033" spans="14:20" s="22" customFormat="1" ht="15" hidden="1" customHeight="1" x14ac:dyDescent="0.25">
      <c r="N3033" s="29" t="str">
        <f t="shared" si="94"/>
        <v>nie ubiegam sięMazowieckieŻabia Wola_PL12A</v>
      </c>
      <c r="O3033" s="29" t="s">
        <v>473</v>
      </c>
      <c r="P3033" s="31" t="str">
        <f t="shared" si="93"/>
        <v>Żabia Wola_PL12A</v>
      </c>
      <c r="Q3033" s="32" t="s">
        <v>596</v>
      </c>
      <c r="R3033" s="32" t="s">
        <v>448</v>
      </c>
      <c r="S3033" s="29">
        <v>0</v>
      </c>
      <c r="T3033" s="29" t="s">
        <v>64</v>
      </c>
    </row>
    <row r="3034" spans="14:20" s="22" customFormat="1" ht="15" hidden="1" customHeight="1" x14ac:dyDescent="0.25">
      <c r="N3034" s="29" t="str">
        <f t="shared" si="94"/>
        <v>nie ubiegam sięMazowieckieŻelechów_PL129</v>
      </c>
      <c r="O3034" s="29" t="s">
        <v>473</v>
      </c>
      <c r="P3034" s="31" t="str">
        <f t="shared" si="93"/>
        <v>Żelechów_PL129</v>
      </c>
      <c r="Q3034" s="32" t="s">
        <v>595</v>
      </c>
      <c r="R3034" s="32" t="s">
        <v>422</v>
      </c>
      <c r="S3034" s="29">
        <v>0</v>
      </c>
      <c r="T3034" s="29" t="s">
        <v>64</v>
      </c>
    </row>
    <row r="3035" spans="14:20" s="22" customFormat="1" ht="15" hidden="1" customHeight="1" x14ac:dyDescent="0.25">
      <c r="N3035" s="29" t="str">
        <f t="shared" si="94"/>
        <v>nie ubiegam sięMazowieckieŻuromin_PL121</v>
      </c>
      <c r="O3035" s="29" t="s">
        <v>473</v>
      </c>
      <c r="P3035" s="31" t="str">
        <f t="shared" si="93"/>
        <v>Żuromin_PL121</v>
      </c>
      <c r="Q3035" s="32" t="s">
        <v>592</v>
      </c>
      <c r="R3035" s="32" t="s">
        <v>283</v>
      </c>
      <c r="S3035" s="29">
        <v>0</v>
      </c>
      <c r="T3035" s="29" t="s">
        <v>64</v>
      </c>
    </row>
    <row r="3036" spans="14:20" s="22" customFormat="1" ht="15" hidden="1" customHeight="1" x14ac:dyDescent="0.25">
      <c r="N3036" s="29" t="str">
        <f t="shared" si="94"/>
        <v>nie ubiegam sięOpolskieBaborów_PL522</v>
      </c>
      <c r="O3036" s="29" t="s">
        <v>1654</v>
      </c>
      <c r="P3036" s="31" t="str">
        <f t="shared" si="93"/>
        <v>Baborów_PL522</v>
      </c>
      <c r="Q3036" s="32" t="s">
        <v>1713</v>
      </c>
      <c r="R3036" s="32" t="s">
        <v>1676</v>
      </c>
      <c r="S3036" s="29">
        <v>0</v>
      </c>
      <c r="T3036" s="29" t="s">
        <v>64</v>
      </c>
    </row>
    <row r="3037" spans="14:20" s="22" customFormat="1" ht="15" hidden="1" customHeight="1" x14ac:dyDescent="0.25">
      <c r="N3037" s="29" t="str">
        <f t="shared" si="94"/>
        <v>nie ubiegam sięOpolskieBiała_PL521</v>
      </c>
      <c r="O3037" s="29" t="s">
        <v>1654</v>
      </c>
      <c r="P3037" s="31" t="str">
        <f t="shared" si="93"/>
        <v>Biała_PL521</v>
      </c>
      <c r="Q3037" s="32" t="s">
        <v>1712</v>
      </c>
      <c r="R3037" s="32" t="s">
        <v>166</v>
      </c>
      <c r="S3037" s="29">
        <v>0</v>
      </c>
      <c r="T3037" s="29" t="s">
        <v>64</v>
      </c>
    </row>
    <row r="3038" spans="14:20" s="22" customFormat="1" ht="15" hidden="1" customHeight="1" x14ac:dyDescent="0.25">
      <c r="N3038" s="29" t="str">
        <f t="shared" si="94"/>
        <v>nie ubiegam sięOpolskieBierawa_PL522</v>
      </c>
      <c r="O3038" s="29" t="s">
        <v>1654</v>
      </c>
      <c r="P3038" s="31" t="str">
        <f t="shared" si="93"/>
        <v>Bierawa_PL522</v>
      </c>
      <c r="Q3038" s="32" t="s">
        <v>1713</v>
      </c>
      <c r="R3038" s="32" t="s">
        <v>1680</v>
      </c>
      <c r="S3038" s="29">
        <v>0</v>
      </c>
      <c r="T3038" s="29" t="s">
        <v>64</v>
      </c>
    </row>
    <row r="3039" spans="14:20" s="22" customFormat="1" ht="15" hidden="1" customHeight="1" x14ac:dyDescent="0.25">
      <c r="N3039" s="29" t="str">
        <f t="shared" si="94"/>
        <v>nie ubiegam sięOpolskieBranice_PL522</v>
      </c>
      <c r="O3039" s="29" t="s">
        <v>1654</v>
      </c>
      <c r="P3039" s="31" t="str">
        <f t="shared" si="93"/>
        <v>Branice_PL522</v>
      </c>
      <c r="Q3039" s="32" t="s">
        <v>1713</v>
      </c>
      <c r="R3039" s="32" t="s">
        <v>1677</v>
      </c>
      <c r="S3039" s="29">
        <v>0</v>
      </c>
      <c r="T3039" s="29" t="s">
        <v>64</v>
      </c>
    </row>
    <row r="3040" spans="14:20" s="22" customFormat="1" ht="15" hidden="1" customHeight="1" x14ac:dyDescent="0.25">
      <c r="N3040" s="29" t="str">
        <f t="shared" si="94"/>
        <v>nie ubiegam sięOpolskieByczyna_PL521</v>
      </c>
      <c r="O3040" s="29" t="s">
        <v>1654</v>
      </c>
      <c r="P3040" s="31" t="str">
        <f t="shared" si="93"/>
        <v>Byczyna_PL521</v>
      </c>
      <c r="Q3040" s="32" t="s">
        <v>1712</v>
      </c>
      <c r="R3040" s="32" t="s">
        <v>1659</v>
      </c>
      <c r="S3040" s="29">
        <v>0</v>
      </c>
      <c r="T3040" s="29" t="s">
        <v>64</v>
      </c>
    </row>
    <row r="3041" spans="14:20" s="22" customFormat="1" ht="15" hidden="1" customHeight="1" x14ac:dyDescent="0.25">
      <c r="N3041" s="29" t="str">
        <f t="shared" si="94"/>
        <v>nie ubiegam sięOpolskieChrząstowice_PL522</v>
      </c>
      <c r="O3041" s="29" t="s">
        <v>1654</v>
      </c>
      <c r="P3041" s="31" t="str">
        <f t="shared" si="93"/>
        <v>Chrząstowice_PL522</v>
      </c>
      <c r="Q3041" s="32" t="s">
        <v>1713</v>
      </c>
      <c r="R3041" s="32" t="s">
        <v>1694</v>
      </c>
      <c r="S3041" s="29">
        <v>0</v>
      </c>
      <c r="T3041" s="29" t="s">
        <v>64</v>
      </c>
    </row>
    <row r="3042" spans="14:20" s="22" customFormat="1" ht="15" hidden="1" customHeight="1" x14ac:dyDescent="0.25">
      <c r="N3042" s="29" t="str">
        <f t="shared" si="94"/>
        <v>nie ubiegam sięOpolskieCisek_PL522</v>
      </c>
      <c r="O3042" s="29" t="s">
        <v>1654</v>
      </c>
      <c r="P3042" s="31" t="str">
        <f t="shared" si="93"/>
        <v>Cisek_PL522</v>
      </c>
      <c r="Q3042" s="32" t="s">
        <v>1713</v>
      </c>
      <c r="R3042" s="32" t="s">
        <v>1681</v>
      </c>
      <c r="S3042" s="29">
        <v>0</v>
      </c>
      <c r="T3042" s="29" t="s">
        <v>64</v>
      </c>
    </row>
    <row r="3043" spans="14:20" s="22" customFormat="1" ht="15" hidden="1" customHeight="1" x14ac:dyDescent="0.25">
      <c r="N3043" s="29" t="str">
        <f t="shared" si="94"/>
        <v>nie ubiegam sięOpolskieDąbrowa_PL522</v>
      </c>
      <c r="O3043" s="29" t="s">
        <v>1654</v>
      </c>
      <c r="P3043" s="31" t="str">
        <f t="shared" si="93"/>
        <v>Dąbrowa_PL522</v>
      </c>
      <c r="Q3043" s="32" t="s">
        <v>1713</v>
      </c>
      <c r="R3043" s="32" t="s">
        <v>1695</v>
      </c>
      <c r="S3043" s="29">
        <v>0</v>
      </c>
      <c r="T3043" s="29" t="s">
        <v>64</v>
      </c>
    </row>
    <row r="3044" spans="14:20" s="22" customFormat="1" ht="15" hidden="1" customHeight="1" x14ac:dyDescent="0.25">
      <c r="N3044" s="29" t="str">
        <f t="shared" si="94"/>
        <v>nie ubiegam sięOpolskieDobrodzień_PL522</v>
      </c>
      <c r="O3044" s="29" t="s">
        <v>1654</v>
      </c>
      <c r="P3044" s="31" t="str">
        <f t="shared" si="93"/>
        <v>Dobrodzień_PL522</v>
      </c>
      <c r="Q3044" s="32" t="s">
        <v>1713</v>
      </c>
      <c r="R3044" s="32" t="s">
        <v>1688</v>
      </c>
      <c r="S3044" s="29">
        <v>0</v>
      </c>
      <c r="T3044" s="29" t="s">
        <v>64</v>
      </c>
    </row>
    <row r="3045" spans="14:20" s="22" customFormat="1" ht="15" hidden="1" customHeight="1" x14ac:dyDescent="0.25">
      <c r="N3045" s="29" t="str">
        <f t="shared" si="94"/>
        <v>nie ubiegam sięOpolskieDobrzeń Wielki_PL522</v>
      </c>
      <c r="O3045" s="29" t="s">
        <v>1654</v>
      </c>
      <c r="P3045" s="31" t="str">
        <f t="shared" si="93"/>
        <v>Dobrzeń Wielki_PL522</v>
      </c>
      <c r="Q3045" s="32" t="s">
        <v>1713</v>
      </c>
      <c r="R3045" s="32" t="s">
        <v>1696</v>
      </c>
      <c r="S3045" s="29">
        <v>0</v>
      </c>
      <c r="T3045" s="29" t="s">
        <v>64</v>
      </c>
    </row>
    <row r="3046" spans="14:20" s="22" customFormat="1" ht="15" hidden="1" customHeight="1" x14ac:dyDescent="0.25">
      <c r="N3046" s="29" t="str">
        <f t="shared" si="94"/>
        <v>nie ubiegam sięOpolskieDomaszowice_PL521</v>
      </c>
      <c r="O3046" s="29" t="s">
        <v>1654</v>
      </c>
      <c r="P3046" s="31" t="str">
        <f t="shared" si="93"/>
        <v>Domaszowice_PL521</v>
      </c>
      <c r="Q3046" s="32" t="s">
        <v>1712</v>
      </c>
      <c r="R3046" s="32" t="s">
        <v>1662</v>
      </c>
      <c r="S3046" s="29">
        <v>0</v>
      </c>
      <c r="T3046" s="29" t="s">
        <v>64</v>
      </c>
    </row>
    <row r="3047" spans="14:20" s="22" customFormat="1" ht="15" hidden="1" customHeight="1" x14ac:dyDescent="0.25">
      <c r="N3047" s="29" t="str">
        <f t="shared" si="94"/>
        <v>nie ubiegam sięOpolskieGłogówek_PL521</v>
      </c>
      <c r="O3047" s="29" t="s">
        <v>1654</v>
      </c>
      <c r="P3047" s="31" t="str">
        <f t="shared" si="93"/>
        <v>Głogówek_PL521</v>
      </c>
      <c r="Q3047" s="32" t="s">
        <v>1712</v>
      </c>
      <c r="R3047" s="32" t="s">
        <v>1675</v>
      </c>
      <c r="S3047" s="29">
        <v>0</v>
      </c>
      <c r="T3047" s="29" t="s">
        <v>64</v>
      </c>
    </row>
    <row r="3048" spans="14:20" s="22" customFormat="1" ht="15" hidden="1" customHeight="1" x14ac:dyDescent="0.25">
      <c r="N3048" s="29" t="str">
        <f t="shared" si="94"/>
        <v>nie ubiegam sięOpolskieGłubczyce_PL522</v>
      </c>
      <c r="O3048" s="29" t="s">
        <v>1654</v>
      </c>
      <c r="P3048" s="31" t="str">
        <f t="shared" si="93"/>
        <v>Głubczyce_PL522</v>
      </c>
      <c r="Q3048" s="32" t="s">
        <v>1713</v>
      </c>
      <c r="R3048" s="32" t="s">
        <v>1678</v>
      </c>
      <c r="S3048" s="29">
        <v>0</v>
      </c>
      <c r="T3048" s="29" t="s">
        <v>64</v>
      </c>
    </row>
    <row r="3049" spans="14:20" s="22" customFormat="1" ht="15" hidden="1" customHeight="1" x14ac:dyDescent="0.25">
      <c r="N3049" s="29" t="str">
        <f t="shared" si="94"/>
        <v>nie ubiegam sięOpolskieGłuchołazy_PL521</v>
      </c>
      <c r="O3049" s="29" t="s">
        <v>1654</v>
      </c>
      <c r="P3049" s="31" t="str">
        <f t="shared" si="93"/>
        <v>Głuchołazy_PL521</v>
      </c>
      <c r="Q3049" s="32" t="s">
        <v>1712</v>
      </c>
      <c r="R3049" s="32" t="s">
        <v>1666</v>
      </c>
      <c r="S3049" s="29">
        <v>0</v>
      </c>
      <c r="T3049" s="29" t="s">
        <v>64</v>
      </c>
    </row>
    <row r="3050" spans="14:20" s="22" customFormat="1" ht="15" hidden="1" customHeight="1" x14ac:dyDescent="0.25">
      <c r="N3050" s="29" t="str">
        <f t="shared" si="94"/>
        <v>nie ubiegam sięOpolskieGogolin_PL522</v>
      </c>
      <c r="O3050" s="29" t="s">
        <v>1654</v>
      </c>
      <c r="P3050" s="31" t="str">
        <f t="shared" si="93"/>
        <v>Gogolin_PL522</v>
      </c>
      <c r="Q3050" s="32" t="s">
        <v>1713</v>
      </c>
      <c r="R3050" s="32" t="s">
        <v>1685</v>
      </c>
      <c r="S3050" s="29">
        <v>0</v>
      </c>
      <c r="T3050" s="29" t="s">
        <v>64</v>
      </c>
    </row>
    <row r="3051" spans="14:20" s="22" customFormat="1" ht="15" hidden="1" customHeight="1" x14ac:dyDescent="0.25">
      <c r="N3051" s="29" t="str">
        <f t="shared" si="94"/>
        <v>nie ubiegam sięOpolskieGorzów Śląski_PL522</v>
      </c>
      <c r="O3051" s="29" t="s">
        <v>1654</v>
      </c>
      <c r="P3051" s="31" t="str">
        <f t="shared" si="93"/>
        <v>Gorzów Śląski_PL522</v>
      </c>
      <c r="Q3051" s="32" t="s">
        <v>1713</v>
      </c>
      <c r="R3051" s="32" t="s">
        <v>1689</v>
      </c>
      <c r="S3051" s="29">
        <v>0</v>
      </c>
      <c r="T3051" s="29" t="s">
        <v>64</v>
      </c>
    </row>
    <row r="3052" spans="14:20" s="22" customFormat="1" ht="15" hidden="1" customHeight="1" x14ac:dyDescent="0.25">
      <c r="N3052" s="29" t="str">
        <f t="shared" si="94"/>
        <v>nie ubiegam sięOpolskieGrodków_PL521</v>
      </c>
      <c r="O3052" s="29" t="s">
        <v>1654</v>
      </c>
      <c r="P3052" s="31" t="str">
        <f t="shared" si="93"/>
        <v>Grodków_PL521</v>
      </c>
      <c r="Q3052" s="32" t="s">
        <v>1712</v>
      </c>
      <c r="R3052" s="32" t="s">
        <v>1656</v>
      </c>
      <c r="S3052" s="29">
        <v>0</v>
      </c>
      <c r="T3052" s="29" t="s">
        <v>64</v>
      </c>
    </row>
    <row r="3053" spans="14:20" s="22" customFormat="1" ht="15" hidden="1" customHeight="1" x14ac:dyDescent="0.25">
      <c r="N3053" s="29" t="str">
        <f t="shared" si="94"/>
        <v>nie ubiegam sięOpolskieIzbicko_PL522</v>
      </c>
      <c r="O3053" s="29" t="s">
        <v>1654</v>
      </c>
      <c r="P3053" s="31" t="str">
        <f t="shared" si="93"/>
        <v>Izbicko_PL522</v>
      </c>
      <c r="Q3053" s="32" t="s">
        <v>1713</v>
      </c>
      <c r="R3053" s="32" t="s">
        <v>1707</v>
      </c>
      <c r="S3053" s="29">
        <v>0</v>
      </c>
      <c r="T3053" s="29" t="s">
        <v>64</v>
      </c>
    </row>
    <row r="3054" spans="14:20" s="22" customFormat="1" ht="15" hidden="1" customHeight="1" x14ac:dyDescent="0.25">
      <c r="N3054" s="29" t="str">
        <f t="shared" si="94"/>
        <v>nie ubiegam sięOpolskieJemielnica_PL522</v>
      </c>
      <c r="O3054" s="29" t="s">
        <v>1654</v>
      </c>
      <c r="P3054" s="31" t="str">
        <f t="shared" si="93"/>
        <v>Jemielnica_PL522</v>
      </c>
      <c r="Q3054" s="32" t="s">
        <v>1713</v>
      </c>
      <c r="R3054" s="32" t="s">
        <v>1708</v>
      </c>
      <c r="S3054" s="29">
        <v>0</v>
      </c>
      <c r="T3054" s="29" t="s">
        <v>64</v>
      </c>
    </row>
    <row r="3055" spans="14:20" s="22" customFormat="1" ht="15" hidden="1" customHeight="1" x14ac:dyDescent="0.25">
      <c r="N3055" s="29" t="str">
        <f t="shared" si="94"/>
        <v>nie ubiegam sięOpolskieKamiennik_PL521</v>
      </c>
      <c r="O3055" s="29" t="s">
        <v>1654</v>
      </c>
      <c r="P3055" s="31" t="str">
        <f t="shared" si="93"/>
        <v>Kamiennik_PL521</v>
      </c>
      <c r="Q3055" s="32" t="s">
        <v>1712</v>
      </c>
      <c r="R3055" s="32" t="s">
        <v>1667</v>
      </c>
      <c r="S3055" s="29">
        <v>0</v>
      </c>
      <c r="T3055" s="29" t="s">
        <v>64</v>
      </c>
    </row>
    <row r="3056" spans="14:20" s="22" customFormat="1" ht="15" hidden="1" customHeight="1" x14ac:dyDescent="0.25">
      <c r="N3056" s="29" t="str">
        <f t="shared" si="94"/>
        <v>nie ubiegam sięOpolskieKietrz_PL522</v>
      </c>
      <c r="O3056" s="29" t="s">
        <v>1654</v>
      </c>
      <c r="P3056" s="31" t="str">
        <f t="shared" si="93"/>
        <v>Kietrz_PL522</v>
      </c>
      <c r="Q3056" s="32" t="s">
        <v>1713</v>
      </c>
      <c r="R3056" s="32" t="s">
        <v>1679</v>
      </c>
      <c r="S3056" s="29">
        <v>0</v>
      </c>
      <c r="T3056" s="29" t="s">
        <v>64</v>
      </c>
    </row>
    <row r="3057" spans="14:20" s="22" customFormat="1" ht="15" hidden="1" customHeight="1" x14ac:dyDescent="0.25">
      <c r="N3057" s="29" t="str">
        <f t="shared" si="94"/>
        <v>nie ubiegam sięOpolskieKolonowskie_PL522</v>
      </c>
      <c r="O3057" s="29" t="s">
        <v>1654</v>
      </c>
      <c r="P3057" s="31" t="str">
        <f t="shared" si="93"/>
        <v>Kolonowskie_PL522</v>
      </c>
      <c r="Q3057" s="32" t="s">
        <v>1713</v>
      </c>
      <c r="R3057" s="32" t="s">
        <v>1709</v>
      </c>
      <c r="S3057" s="29">
        <v>0</v>
      </c>
      <c r="T3057" s="29" t="s">
        <v>64</v>
      </c>
    </row>
    <row r="3058" spans="14:20" s="22" customFormat="1" ht="15" hidden="1" customHeight="1" x14ac:dyDescent="0.25">
      <c r="N3058" s="29" t="str">
        <f t="shared" si="94"/>
        <v>nie ubiegam sięOpolskieKomprachcice_PL522</v>
      </c>
      <c r="O3058" s="29" t="s">
        <v>1654</v>
      </c>
      <c r="P3058" s="31" t="str">
        <f t="shared" si="93"/>
        <v>Komprachcice_PL522</v>
      </c>
      <c r="Q3058" s="32" t="s">
        <v>1713</v>
      </c>
      <c r="R3058" s="32" t="s">
        <v>1697</v>
      </c>
      <c r="S3058" s="29">
        <v>0</v>
      </c>
      <c r="T3058" s="29" t="s">
        <v>64</v>
      </c>
    </row>
    <row r="3059" spans="14:20" s="22" customFormat="1" ht="15" hidden="1" customHeight="1" x14ac:dyDescent="0.25">
      <c r="N3059" s="29" t="str">
        <f t="shared" si="94"/>
        <v>nie ubiegam sięOpolskieKorfantów_PL521</v>
      </c>
      <c r="O3059" s="29" t="s">
        <v>1654</v>
      </c>
      <c r="P3059" s="31" t="str">
        <f t="shared" ref="P3059:P3122" si="95">R3059&amp;Q3059</f>
        <v>Korfantów_PL521</v>
      </c>
      <c r="Q3059" s="32" t="s">
        <v>1712</v>
      </c>
      <c r="R3059" s="32" t="s">
        <v>1668</v>
      </c>
      <c r="S3059" s="29">
        <v>0</v>
      </c>
      <c r="T3059" s="29" t="s">
        <v>64</v>
      </c>
    </row>
    <row r="3060" spans="14:20" s="22" customFormat="1" ht="15" hidden="1" customHeight="1" x14ac:dyDescent="0.25">
      <c r="N3060" s="29" t="str">
        <f t="shared" ref="N3060:N3123" si="96">T3060&amp;O3060&amp;P3060</f>
        <v>nie ubiegam sięOpolskieLasowice Wielkie_PL521</v>
      </c>
      <c r="O3060" s="29" t="s">
        <v>1654</v>
      </c>
      <c r="P3060" s="31" t="str">
        <f t="shared" si="95"/>
        <v>Lasowice Wielkie_PL521</v>
      </c>
      <c r="Q3060" s="32" t="s">
        <v>1712</v>
      </c>
      <c r="R3060" s="32" t="s">
        <v>1660</v>
      </c>
      <c r="S3060" s="29">
        <v>0</v>
      </c>
      <c r="T3060" s="29" t="s">
        <v>64</v>
      </c>
    </row>
    <row r="3061" spans="14:20" s="22" customFormat="1" ht="15" hidden="1" customHeight="1" x14ac:dyDescent="0.25">
      <c r="N3061" s="29" t="str">
        <f t="shared" si="96"/>
        <v>nie ubiegam sięOpolskieLeśnica_PL522</v>
      </c>
      <c r="O3061" s="29" t="s">
        <v>1654</v>
      </c>
      <c r="P3061" s="31" t="str">
        <f t="shared" si="95"/>
        <v>Leśnica_PL522</v>
      </c>
      <c r="Q3061" s="32" t="s">
        <v>1713</v>
      </c>
      <c r="R3061" s="32" t="s">
        <v>1710</v>
      </c>
      <c r="S3061" s="29">
        <v>0</v>
      </c>
      <c r="T3061" s="29" t="s">
        <v>64</v>
      </c>
    </row>
    <row r="3062" spans="14:20" s="22" customFormat="1" ht="15" hidden="1" customHeight="1" x14ac:dyDescent="0.25">
      <c r="N3062" s="29" t="str">
        <f t="shared" si="96"/>
        <v>nie ubiegam sięOpolskieLewin Brzeski_PL521</v>
      </c>
      <c r="O3062" s="29" t="s">
        <v>1654</v>
      </c>
      <c r="P3062" s="31" t="str">
        <f t="shared" si="95"/>
        <v>Lewin Brzeski_PL521</v>
      </c>
      <c r="Q3062" s="32" t="s">
        <v>1712</v>
      </c>
      <c r="R3062" s="32" t="s">
        <v>1657</v>
      </c>
      <c r="S3062" s="29">
        <v>0</v>
      </c>
      <c r="T3062" s="29" t="s">
        <v>64</v>
      </c>
    </row>
    <row r="3063" spans="14:20" s="22" customFormat="1" ht="15" hidden="1" customHeight="1" x14ac:dyDescent="0.25">
      <c r="N3063" s="29" t="str">
        <f t="shared" si="96"/>
        <v>nie ubiegam sięOpolskieLubrza_PL521</v>
      </c>
      <c r="O3063" s="29" t="s">
        <v>1654</v>
      </c>
      <c r="P3063" s="31" t="str">
        <f t="shared" si="95"/>
        <v>Lubrza_PL521</v>
      </c>
      <c r="Q3063" s="32" t="s">
        <v>1712</v>
      </c>
      <c r="R3063" s="32" t="s">
        <v>1494</v>
      </c>
      <c r="S3063" s="29">
        <v>0</v>
      </c>
      <c r="T3063" s="29" t="s">
        <v>64</v>
      </c>
    </row>
    <row r="3064" spans="14:20" s="22" customFormat="1" ht="15" hidden="1" customHeight="1" x14ac:dyDescent="0.25">
      <c r="N3064" s="29" t="str">
        <f t="shared" si="96"/>
        <v>nie ubiegam sięOpolskieLubsza_PL521</v>
      </c>
      <c r="O3064" s="29" t="s">
        <v>1654</v>
      </c>
      <c r="P3064" s="31" t="str">
        <f t="shared" si="95"/>
        <v>Lubsza_PL521</v>
      </c>
      <c r="Q3064" s="32" t="s">
        <v>1712</v>
      </c>
      <c r="R3064" s="32" t="s">
        <v>1658</v>
      </c>
      <c r="S3064" s="29">
        <v>0</v>
      </c>
      <c r="T3064" s="29" t="s">
        <v>64</v>
      </c>
    </row>
    <row r="3065" spans="14:20" s="22" customFormat="1" ht="15" hidden="1" customHeight="1" x14ac:dyDescent="0.25">
      <c r="N3065" s="29" t="str">
        <f t="shared" si="96"/>
        <v>nie ubiegam sięOpolskieŁambinowice_PL521</v>
      </c>
      <c r="O3065" s="29" t="s">
        <v>1654</v>
      </c>
      <c r="P3065" s="31" t="str">
        <f t="shared" si="95"/>
        <v>Łambinowice_PL521</v>
      </c>
      <c r="Q3065" s="32" t="s">
        <v>1712</v>
      </c>
      <c r="R3065" s="32" t="s">
        <v>1669</v>
      </c>
      <c r="S3065" s="29">
        <v>0</v>
      </c>
      <c r="T3065" s="29" t="s">
        <v>64</v>
      </c>
    </row>
    <row r="3066" spans="14:20" s="22" customFormat="1" ht="15" hidden="1" customHeight="1" x14ac:dyDescent="0.25">
      <c r="N3066" s="29" t="str">
        <f t="shared" si="96"/>
        <v>nie ubiegam sięOpolskieŁubniany_PL522</v>
      </c>
      <c r="O3066" s="29" t="s">
        <v>1654</v>
      </c>
      <c r="P3066" s="31" t="str">
        <f t="shared" si="95"/>
        <v>Łubniany_PL522</v>
      </c>
      <c r="Q3066" s="32" t="s">
        <v>1713</v>
      </c>
      <c r="R3066" s="32" t="s">
        <v>1698</v>
      </c>
      <c r="S3066" s="29">
        <v>0</v>
      </c>
      <c r="T3066" s="29" t="s">
        <v>64</v>
      </c>
    </row>
    <row r="3067" spans="14:20" s="22" customFormat="1" ht="15" hidden="1" customHeight="1" x14ac:dyDescent="0.25">
      <c r="N3067" s="29" t="str">
        <f t="shared" si="96"/>
        <v>nie ubiegam sięOpolskieMurów_PL522</v>
      </c>
      <c r="O3067" s="29" t="s">
        <v>1654</v>
      </c>
      <c r="P3067" s="31" t="str">
        <f t="shared" si="95"/>
        <v>Murów_PL522</v>
      </c>
      <c r="Q3067" s="32" t="s">
        <v>1713</v>
      </c>
      <c r="R3067" s="32" t="s">
        <v>1699</v>
      </c>
      <c r="S3067" s="29">
        <v>0</v>
      </c>
      <c r="T3067" s="29" t="s">
        <v>64</v>
      </c>
    </row>
    <row r="3068" spans="14:20" s="22" customFormat="1" ht="15" hidden="1" customHeight="1" x14ac:dyDescent="0.25">
      <c r="N3068" s="29" t="str">
        <f t="shared" si="96"/>
        <v>nie ubiegam sięOpolskieNamysłów_PL521</v>
      </c>
      <c r="O3068" s="29" t="s">
        <v>1654</v>
      </c>
      <c r="P3068" s="31" t="str">
        <f t="shared" si="95"/>
        <v>Namysłów_PL521</v>
      </c>
      <c r="Q3068" s="32" t="s">
        <v>1712</v>
      </c>
      <c r="R3068" s="32" t="s">
        <v>1663</v>
      </c>
      <c r="S3068" s="29">
        <v>0</v>
      </c>
      <c r="T3068" s="29" t="s">
        <v>64</v>
      </c>
    </row>
    <row r="3069" spans="14:20" s="22" customFormat="1" ht="15" hidden="1" customHeight="1" x14ac:dyDescent="0.25">
      <c r="N3069" s="29" t="str">
        <f t="shared" si="96"/>
        <v>nie ubiegam sięOpolskieNiemodlin_PL522</v>
      </c>
      <c r="O3069" s="29" t="s">
        <v>1654</v>
      </c>
      <c r="P3069" s="31" t="str">
        <f t="shared" si="95"/>
        <v>Niemodlin_PL522</v>
      </c>
      <c r="Q3069" s="32" t="s">
        <v>1713</v>
      </c>
      <c r="R3069" s="32" t="s">
        <v>1700</v>
      </c>
      <c r="S3069" s="29">
        <v>0</v>
      </c>
      <c r="T3069" s="29" t="s">
        <v>64</v>
      </c>
    </row>
    <row r="3070" spans="14:20" s="22" customFormat="1" ht="15" hidden="1" customHeight="1" x14ac:dyDescent="0.25">
      <c r="N3070" s="29" t="str">
        <f t="shared" si="96"/>
        <v>nie ubiegam sięOpolskieNysa_PL521</v>
      </c>
      <c r="O3070" s="29" t="s">
        <v>1654</v>
      </c>
      <c r="P3070" s="31" t="str">
        <f t="shared" si="95"/>
        <v>Nysa_PL521</v>
      </c>
      <c r="Q3070" s="32" t="s">
        <v>1712</v>
      </c>
      <c r="R3070" s="32" t="s">
        <v>1670</v>
      </c>
      <c r="S3070" s="29">
        <v>0</v>
      </c>
      <c r="T3070" s="29" t="s">
        <v>64</v>
      </c>
    </row>
    <row r="3071" spans="14:20" s="22" customFormat="1" ht="15" hidden="1" customHeight="1" x14ac:dyDescent="0.25">
      <c r="N3071" s="29" t="str">
        <f t="shared" si="96"/>
        <v>nie ubiegam sięOpolskieOlesno_PL522</v>
      </c>
      <c r="O3071" s="29" t="s">
        <v>1654</v>
      </c>
      <c r="P3071" s="31" t="str">
        <f t="shared" si="95"/>
        <v>Olesno_PL522</v>
      </c>
      <c r="Q3071" s="32" t="s">
        <v>1713</v>
      </c>
      <c r="R3071" s="32" t="s">
        <v>571</v>
      </c>
      <c r="S3071" s="29">
        <v>0</v>
      </c>
      <c r="T3071" s="29" t="s">
        <v>64</v>
      </c>
    </row>
    <row r="3072" spans="14:20" s="22" customFormat="1" ht="15" hidden="1" customHeight="1" x14ac:dyDescent="0.25">
      <c r="N3072" s="29" t="str">
        <f t="shared" si="96"/>
        <v>nie ubiegam sięOpolskieOlszanka_PL521</v>
      </c>
      <c r="O3072" s="29" t="s">
        <v>1654</v>
      </c>
      <c r="P3072" s="31" t="str">
        <f t="shared" si="95"/>
        <v>Olszanka_PL521</v>
      </c>
      <c r="Q3072" s="32" t="s">
        <v>1712</v>
      </c>
      <c r="R3072" s="32" t="s">
        <v>286</v>
      </c>
      <c r="S3072" s="29">
        <v>0</v>
      </c>
      <c r="T3072" s="29" t="s">
        <v>64</v>
      </c>
    </row>
    <row r="3073" spans="14:20" s="22" customFormat="1" ht="15" hidden="1" customHeight="1" x14ac:dyDescent="0.25">
      <c r="N3073" s="29" t="str">
        <f t="shared" si="96"/>
        <v>nie ubiegam sięOpolskieOtmuchów_PL521</v>
      </c>
      <c r="O3073" s="29" t="s">
        <v>1654</v>
      </c>
      <c r="P3073" s="31" t="str">
        <f t="shared" si="95"/>
        <v>Otmuchów_PL521</v>
      </c>
      <c r="Q3073" s="32" t="s">
        <v>1712</v>
      </c>
      <c r="R3073" s="32" t="s">
        <v>1671</v>
      </c>
      <c r="S3073" s="29">
        <v>0</v>
      </c>
      <c r="T3073" s="29" t="s">
        <v>64</v>
      </c>
    </row>
    <row r="3074" spans="14:20" s="22" customFormat="1" ht="15" hidden="1" customHeight="1" x14ac:dyDescent="0.25">
      <c r="N3074" s="29" t="str">
        <f t="shared" si="96"/>
        <v>nie ubiegam sięOpolskieOzimek_PL522</v>
      </c>
      <c r="O3074" s="29" t="s">
        <v>1654</v>
      </c>
      <c r="P3074" s="31" t="str">
        <f t="shared" si="95"/>
        <v>Ozimek_PL522</v>
      </c>
      <c r="Q3074" s="32" t="s">
        <v>1713</v>
      </c>
      <c r="R3074" s="32" t="s">
        <v>1701</v>
      </c>
      <c r="S3074" s="29">
        <v>0</v>
      </c>
      <c r="T3074" s="29" t="s">
        <v>64</v>
      </c>
    </row>
    <row r="3075" spans="14:20" s="22" customFormat="1" ht="15" hidden="1" customHeight="1" x14ac:dyDescent="0.25">
      <c r="N3075" s="29" t="str">
        <f t="shared" si="96"/>
        <v>nie ubiegam sięOpolskiePaczków_PL521</v>
      </c>
      <c r="O3075" s="29" t="s">
        <v>1654</v>
      </c>
      <c r="P3075" s="31" t="str">
        <f t="shared" si="95"/>
        <v>Paczków_PL521</v>
      </c>
      <c r="Q3075" s="32" t="s">
        <v>1712</v>
      </c>
      <c r="R3075" s="32" t="s">
        <v>1672</v>
      </c>
      <c r="S3075" s="29">
        <v>0</v>
      </c>
      <c r="T3075" s="29" t="s">
        <v>64</v>
      </c>
    </row>
    <row r="3076" spans="14:20" s="22" customFormat="1" ht="15" hidden="1" customHeight="1" x14ac:dyDescent="0.25">
      <c r="N3076" s="29" t="str">
        <f t="shared" si="96"/>
        <v>nie ubiegam sięOpolskiePakosławice_PL521</v>
      </c>
      <c r="O3076" s="29" t="s">
        <v>1654</v>
      </c>
      <c r="P3076" s="31" t="str">
        <f t="shared" si="95"/>
        <v>Pakosławice_PL521</v>
      </c>
      <c r="Q3076" s="32" t="s">
        <v>1712</v>
      </c>
      <c r="R3076" s="32" t="s">
        <v>1673</v>
      </c>
      <c r="S3076" s="29">
        <v>0</v>
      </c>
      <c r="T3076" s="29" t="s">
        <v>64</v>
      </c>
    </row>
    <row r="3077" spans="14:20" s="22" customFormat="1" ht="15" hidden="1" customHeight="1" x14ac:dyDescent="0.25">
      <c r="N3077" s="29" t="str">
        <f t="shared" si="96"/>
        <v>nie ubiegam sięOpolskiePawłowiczki_PL522</v>
      </c>
      <c r="O3077" s="29" t="s">
        <v>1654</v>
      </c>
      <c r="P3077" s="31" t="str">
        <f t="shared" si="95"/>
        <v>Pawłowiczki_PL522</v>
      </c>
      <c r="Q3077" s="32" t="s">
        <v>1713</v>
      </c>
      <c r="R3077" s="32" t="s">
        <v>1682</v>
      </c>
      <c r="S3077" s="29">
        <v>0</v>
      </c>
      <c r="T3077" s="29" t="s">
        <v>64</v>
      </c>
    </row>
    <row r="3078" spans="14:20" s="22" customFormat="1" ht="15" hidden="1" customHeight="1" x14ac:dyDescent="0.25">
      <c r="N3078" s="29" t="str">
        <f t="shared" si="96"/>
        <v>nie ubiegam sięOpolskiePokój_PL521</v>
      </c>
      <c r="O3078" s="29" t="s">
        <v>1654</v>
      </c>
      <c r="P3078" s="31" t="str">
        <f t="shared" si="95"/>
        <v>Pokój_PL521</v>
      </c>
      <c r="Q3078" s="32" t="s">
        <v>1712</v>
      </c>
      <c r="R3078" s="32" t="s">
        <v>1664</v>
      </c>
      <c r="S3078" s="29">
        <v>0</v>
      </c>
      <c r="T3078" s="29" t="s">
        <v>64</v>
      </c>
    </row>
    <row r="3079" spans="14:20" s="22" customFormat="1" ht="15" hidden="1" customHeight="1" x14ac:dyDescent="0.25">
      <c r="N3079" s="29" t="str">
        <f t="shared" si="96"/>
        <v>nie ubiegam sięOpolskiePolska Cerekiew_PL522</v>
      </c>
      <c r="O3079" s="29" t="s">
        <v>1654</v>
      </c>
      <c r="P3079" s="31" t="str">
        <f t="shared" si="95"/>
        <v>Polska Cerekiew_PL522</v>
      </c>
      <c r="Q3079" s="32" t="s">
        <v>1713</v>
      </c>
      <c r="R3079" s="32" t="s">
        <v>1683</v>
      </c>
      <c r="S3079" s="29">
        <v>0</v>
      </c>
      <c r="T3079" s="29" t="s">
        <v>64</v>
      </c>
    </row>
    <row r="3080" spans="14:20" s="22" customFormat="1" ht="15" hidden="1" customHeight="1" x14ac:dyDescent="0.25">
      <c r="N3080" s="29" t="str">
        <f t="shared" si="96"/>
        <v>nie ubiegam sięOpolskiePopielów_PL522</v>
      </c>
      <c r="O3080" s="29" t="s">
        <v>1654</v>
      </c>
      <c r="P3080" s="31" t="str">
        <f t="shared" si="95"/>
        <v>Popielów_PL522</v>
      </c>
      <c r="Q3080" s="32" t="s">
        <v>1713</v>
      </c>
      <c r="R3080" s="32" t="s">
        <v>1702</v>
      </c>
      <c r="S3080" s="29">
        <v>0</v>
      </c>
      <c r="T3080" s="29" t="s">
        <v>64</v>
      </c>
    </row>
    <row r="3081" spans="14:20" s="22" customFormat="1" ht="15" hidden="1" customHeight="1" x14ac:dyDescent="0.25">
      <c r="N3081" s="29" t="str">
        <f t="shared" si="96"/>
        <v>nie ubiegam sięOpolskiePraszka_PL522</v>
      </c>
      <c r="O3081" s="29" t="s">
        <v>1654</v>
      </c>
      <c r="P3081" s="31" t="str">
        <f t="shared" si="95"/>
        <v>Praszka_PL522</v>
      </c>
      <c r="Q3081" s="32" t="s">
        <v>1713</v>
      </c>
      <c r="R3081" s="32" t="s">
        <v>1690</v>
      </c>
      <c r="S3081" s="29">
        <v>0</v>
      </c>
      <c r="T3081" s="29" t="s">
        <v>64</v>
      </c>
    </row>
    <row r="3082" spans="14:20" s="22" customFormat="1" ht="15" hidden="1" customHeight="1" x14ac:dyDescent="0.25">
      <c r="N3082" s="29" t="str">
        <f t="shared" si="96"/>
        <v>nie ubiegam sięOpolskiePrószków_PL522</v>
      </c>
      <c r="O3082" s="29" t="s">
        <v>1654</v>
      </c>
      <c r="P3082" s="31" t="str">
        <f t="shared" si="95"/>
        <v>Prószków_PL522</v>
      </c>
      <c r="Q3082" s="32" t="s">
        <v>1713</v>
      </c>
      <c r="R3082" s="32" t="s">
        <v>1703</v>
      </c>
      <c r="S3082" s="29">
        <v>0</v>
      </c>
      <c r="T3082" s="29" t="s">
        <v>64</v>
      </c>
    </row>
    <row r="3083" spans="14:20" s="22" customFormat="1" ht="15" hidden="1" customHeight="1" x14ac:dyDescent="0.25">
      <c r="N3083" s="29" t="str">
        <f t="shared" si="96"/>
        <v>nie ubiegam sięOpolskieRadłów_PL522</v>
      </c>
      <c r="O3083" s="29" t="s">
        <v>1654</v>
      </c>
      <c r="P3083" s="31" t="str">
        <f t="shared" si="95"/>
        <v>Radłów_PL522</v>
      </c>
      <c r="Q3083" s="32" t="s">
        <v>1713</v>
      </c>
      <c r="R3083" s="32" t="s">
        <v>1691</v>
      </c>
      <c r="S3083" s="29">
        <v>0</v>
      </c>
      <c r="T3083" s="29" t="s">
        <v>64</v>
      </c>
    </row>
    <row r="3084" spans="14:20" s="22" customFormat="1" ht="15" hidden="1" customHeight="1" x14ac:dyDescent="0.25">
      <c r="N3084" s="29" t="str">
        <f t="shared" si="96"/>
        <v>nie ubiegam sięOpolskieReńska Wieś_PL522</v>
      </c>
      <c r="O3084" s="29" t="s">
        <v>1654</v>
      </c>
      <c r="P3084" s="31" t="str">
        <f t="shared" si="95"/>
        <v>Reńska Wieś_PL522</v>
      </c>
      <c r="Q3084" s="32" t="s">
        <v>1713</v>
      </c>
      <c r="R3084" s="32" t="s">
        <v>1684</v>
      </c>
      <c r="S3084" s="29">
        <v>0</v>
      </c>
      <c r="T3084" s="29" t="s">
        <v>64</v>
      </c>
    </row>
    <row r="3085" spans="14:20" s="22" customFormat="1" ht="15" hidden="1" customHeight="1" x14ac:dyDescent="0.25">
      <c r="N3085" s="29" t="str">
        <f t="shared" si="96"/>
        <v>nie ubiegam sięOpolskieRudniki_PL522</v>
      </c>
      <c r="O3085" s="29" t="s">
        <v>1654</v>
      </c>
      <c r="P3085" s="31" t="str">
        <f t="shared" si="95"/>
        <v>Rudniki_PL522</v>
      </c>
      <c r="Q3085" s="32" t="s">
        <v>1713</v>
      </c>
      <c r="R3085" s="32" t="s">
        <v>1692</v>
      </c>
      <c r="S3085" s="29">
        <v>0</v>
      </c>
      <c r="T3085" s="29" t="s">
        <v>64</v>
      </c>
    </row>
    <row r="3086" spans="14:20" s="22" customFormat="1" ht="15" hidden="1" customHeight="1" x14ac:dyDescent="0.25">
      <c r="N3086" s="29" t="str">
        <f t="shared" si="96"/>
        <v>nie ubiegam sięOpolskieSkarbimierz_PL521</v>
      </c>
      <c r="O3086" s="29" t="s">
        <v>1654</v>
      </c>
      <c r="P3086" s="31" t="str">
        <f t="shared" si="95"/>
        <v>Skarbimierz_PL521</v>
      </c>
      <c r="Q3086" s="32" t="s">
        <v>1712</v>
      </c>
      <c r="R3086" s="32" t="s">
        <v>1655</v>
      </c>
      <c r="S3086" s="29">
        <v>0</v>
      </c>
      <c r="T3086" s="29" t="s">
        <v>64</v>
      </c>
    </row>
    <row r="3087" spans="14:20" s="22" customFormat="1" ht="15" hidden="1" customHeight="1" x14ac:dyDescent="0.25">
      <c r="N3087" s="29" t="str">
        <f t="shared" si="96"/>
        <v>nie ubiegam sięOpolskieSkoroszyce_PL521</v>
      </c>
      <c r="O3087" s="29" t="s">
        <v>1654</v>
      </c>
      <c r="P3087" s="31" t="str">
        <f t="shared" si="95"/>
        <v>Skoroszyce_PL521</v>
      </c>
      <c r="Q3087" s="32" t="s">
        <v>1712</v>
      </c>
      <c r="R3087" s="32" t="s">
        <v>1674</v>
      </c>
      <c r="S3087" s="29">
        <v>0</v>
      </c>
      <c r="T3087" s="29" t="s">
        <v>64</v>
      </c>
    </row>
    <row r="3088" spans="14:20" s="22" customFormat="1" ht="15" hidden="1" customHeight="1" x14ac:dyDescent="0.25">
      <c r="N3088" s="29" t="str">
        <f t="shared" si="96"/>
        <v>nie ubiegam sięOpolskieStrzelce Opolskie_PL522</v>
      </c>
      <c r="O3088" s="29" t="s">
        <v>1654</v>
      </c>
      <c r="P3088" s="31" t="str">
        <f t="shared" si="95"/>
        <v>Strzelce Opolskie_PL522</v>
      </c>
      <c r="Q3088" s="32" t="s">
        <v>1713</v>
      </c>
      <c r="R3088" s="32" t="s">
        <v>1711</v>
      </c>
      <c r="S3088" s="29">
        <v>0</v>
      </c>
      <c r="T3088" s="29" t="s">
        <v>64</v>
      </c>
    </row>
    <row r="3089" spans="14:20" s="22" customFormat="1" ht="15" hidden="1" customHeight="1" x14ac:dyDescent="0.25">
      <c r="N3089" s="29" t="str">
        <f t="shared" si="96"/>
        <v>nie ubiegam sięOpolskieStrzeleczki_PL522</v>
      </c>
      <c r="O3089" s="29" t="s">
        <v>1654</v>
      </c>
      <c r="P3089" s="31" t="str">
        <f t="shared" si="95"/>
        <v>Strzeleczki_PL522</v>
      </c>
      <c r="Q3089" s="32" t="s">
        <v>1713</v>
      </c>
      <c r="R3089" s="32" t="s">
        <v>1686</v>
      </c>
      <c r="S3089" s="29">
        <v>0</v>
      </c>
      <c r="T3089" s="29" t="s">
        <v>64</v>
      </c>
    </row>
    <row r="3090" spans="14:20" s="22" customFormat="1" ht="15" hidden="1" customHeight="1" x14ac:dyDescent="0.25">
      <c r="N3090" s="29" t="str">
        <f t="shared" si="96"/>
        <v>nie ubiegam sięOpolskieŚwierczów_PL521</v>
      </c>
      <c r="O3090" s="29" t="s">
        <v>1654</v>
      </c>
      <c r="P3090" s="31" t="str">
        <f t="shared" si="95"/>
        <v>Świerczów_PL521</v>
      </c>
      <c r="Q3090" s="32" t="s">
        <v>1712</v>
      </c>
      <c r="R3090" s="32" t="s">
        <v>1665</v>
      </c>
      <c r="S3090" s="29">
        <v>0</v>
      </c>
      <c r="T3090" s="29" t="s">
        <v>64</v>
      </c>
    </row>
    <row r="3091" spans="14:20" s="22" customFormat="1" ht="15" hidden="1" customHeight="1" x14ac:dyDescent="0.25">
      <c r="N3091" s="29" t="str">
        <f t="shared" si="96"/>
        <v>nie ubiegam sięOpolskieTarnów Opolski_PL522</v>
      </c>
      <c r="O3091" s="29" t="s">
        <v>1654</v>
      </c>
      <c r="P3091" s="31" t="str">
        <f t="shared" si="95"/>
        <v>Tarnów Opolski_PL522</v>
      </c>
      <c r="Q3091" s="32" t="s">
        <v>1713</v>
      </c>
      <c r="R3091" s="32" t="s">
        <v>1704</v>
      </c>
      <c r="S3091" s="29">
        <v>0</v>
      </c>
      <c r="T3091" s="29" t="s">
        <v>64</v>
      </c>
    </row>
    <row r="3092" spans="14:20" s="22" customFormat="1" ht="15" hidden="1" customHeight="1" x14ac:dyDescent="0.25">
      <c r="N3092" s="29" t="str">
        <f t="shared" si="96"/>
        <v>nie ubiegam sięOpolskieTułowice_PL522</v>
      </c>
      <c r="O3092" s="29" t="s">
        <v>1654</v>
      </c>
      <c r="P3092" s="31" t="str">
        <f t="shared" si="95"/>
        <v>Tułowice_PL522</v>
      </c>
      <c r="Q3092" s="32" t="s">
        <v>1713</v>
      </c>
      <c r="R3092" s="32" t="s">
        <v>1705</v>
      </c>
      <c r="S3092" s="29">
        <v>0</v>
      </c>
      <c r="T3092" s="29" t="s">
        <v>64</v>
      </c>
    </row>
    <row r="3093" spans="14:20" s="22" customFormat="1" ht="15" hidden="1" customHeight="1" x14ac:dyDescent="0.25">
      <c r="N3093" s="29" t="str">
        <f t="shared" si="96"/>
        <v>nie ubiegam sięOpolskieTurawa_PL522</v>
      </c>
      <c r="O3093" s="29" t="s">
        <v>1654</v>
      </c>
      <c r="P3093" s="31" t="str">
        <f t="shared" si="95"/>
        <v>Turawa_PL522</v>
      </c>
      <c r="Q3093" s="32" t="s">
        <v>1713</v>
      </c>
      <c r="R3093" s="32" t="s">
        <v>1706</v>
      </c>
      <c r="S3093" s="29">
        <v>0</v>
      </c>
      <c r="T3093" s="29" t="s">
        <v>64</v>
      </c>
    </row>
    <row r="3094" spans="14:20" s="22" customFormat="1" ht="15" hidden="1" customHeight="1" x14ac:dyDescent="0.25">
      <c r="N3094" s="29" t="str">
        <f t="shared" si="96"/>
        <v>nie ubiegam sięOpolskieUjazd_PL522</v>
      </c>
      <c r="O3094" s="29" t="s">
        <v>1654</v>
      </c>
      <c r="P3094" s="31" t="str">
        <f t="shared" si="95"/>
        <v>Ujazd_PL522</v>
      </c>
      <c r="Q3094" s="32" t="s">
        <v>1713</v>
      </c>
      <c r="R3094" s="32" t="s">
        <v>136</v>
      </c>
      <c r="S3094" s="29">
        <v>0</v>
      </c>
      <c r="T3094" s="29" t="s">
        <v>64</v>
      </c>
    </row>
    <row r="3095" spans="14:20" s="22" customFormat="1" ht="15" hidden="1" customHeight="1" x14ac:dyDescent="0.25">
      <c r="N3095" s="29" t="str">
        <f t="shared" si="96"/>
        <v>nie ubiegam sięOpolskieWalce_PL522</v>
      </c>
      <c r="O3095" s="29" t="s">
        <v>1654</v>
      </c>
      <c r="P3095" s="31" t="str">
        <f t="shared" si="95"/>
        <v>Walce_PL522</v>
      </c>
      <c r="Q3095" s="32" t="s">
        <v>1713</v>
      </c>
      <c r="R3095" s="32" t="s">
        <v>1687</v>
      </c>
      <c r="S3095" s="29">
        <v>0</v>
      </c>
      <c r="T3095" s="29" t="s">
        <v>64</v>
      </c>
    </row>
    <row r="3096" spans="14:20" s="22" customFormat="1" ht="15" hidden="1" customHeight="1" x14ac:dyDescent="0.25">
      <c r="N3096" s="29" t="str">
        <f t="shared" si="96"/>
        <v>nie ubiegam sięOpolskieWilków_PL521</v>
      </c>
      <c r="O3096" s="29" t="s">
        <v>1654</v>
      </c>
      <c r="P3096" s="31" t="str">
        <f t="shared" si="95"/>
        <v>Wilków_PL521</v>
      </c>
      <c r="Q3096" s="32" t="s">
        <v>1712</v>
      </c>
      <c r="R3096" s="32" t="s">
        <v>849</v>
      </c>
      <c r="S3096" s="29">
        <v>0</v>
      </c>
      <c r="T3096" s="29" t="s">
        <v>64</v>
      </c>
    </row>
    <row r="3097" spans="14:20" s="22" customFormat="1" ht="15" hidden="1" customHeight="1" x14ac:dyDescent="0.25">
      <c r="N3097" s="29" t="str">
        <f t="shared" si="96"/>
        <v>nie ubiegam sięOpolskieWołczyn_PL521</v>
      </c>
      <c r="O3097" s="29" t="s">
        <v>1654</v>
      </c>
      <c r="P3097" s="31" t="str">
        <f t="shared" si="95"/>
        <v>Wołczyn_PL521</v>
      </c>
      <c r="Q3097" s="32" t="s">
        <v>1712</v>
      </c>
      <c r="R3097" s="32" t="s">
        <v>1661</v>
      </c>
      <c r="S3097" s="29">
        <v>0</v>
      </c>
      <c r="T3097" s="29" t="s">
        <v>64</v>
      </c>
    </row>
    <row r="3098" spans="14:20" s="22" customFormat="1" ht="15" hidden="1" customHeight="1" x14ac:dyDescent="0.25">
      <c r="N3098" s="29" t="str">
        <f t="shared" si="96"/>
        <v>nie ubiegam sięOpolskieZębowice_PL522</v>
      </c>
      <c r="O3098" s="29" t="s">
        <v>1654</v>
      </c>
      <c r="P3098" s="31" t="str">
        <f t="shared" si="95"/>
        <v>Zębowice_PL522</v>
      </c>
      <c r="Q3098" s="32" t="s">
        <v>1713</v>
      </c>
      <c r="R3098" s="32" t="s">
        <v>1693</v>
      </c>
      <c r="S3098" s="29">
        <v>0</v>
      </c>
      <c r="T3098" s="29" t="s">
        <v>64</v>
      </c>
    </row>
    <row r="3099" spans="14:20" s="22" customFormat="1" ht="15" hidden="1" customHeight="1" x14ac:dyDescent="0.25">
      <c r="N3099" s="29" t="str">
        <f t="shared" si="96"/>
        <v>nie ubiegam sięPodkarpackieAdamówka_PL324</v>
      </c>
      <c r="O3099" s="29" t="s">
        <v>868</v>
      </c>
      <c r="P3099" s="31" t="str">
        <f t="shared" si="95"/>
        <v>Adamówka_PL324</v>
      </c>
      <c r="Q3099" s="32" t="s">
        <v>979</v>
      </c>
      <c r="R3099" s="32" t="s">
        <v>922</v>
      </c>
      <c r="S3099" s="29">
        <v>0</v>
      </c>
      <c r="T3099" s="29" t="s">
        <v>64</v>
      </c>
    </row>
    <row r="3100" spans="14:20" s="22" customFormat="1" ht="15" hidden="1" customHeight="1" x14ac:dyDescent="0.25">
      <c r="N3100" s="29" t="str">
        <f t="shared" si="96"/>
        <v>nie ubiegam sięPodkarpackieBaligród_PL323</v>
      </c>
      <c r="O3100" s="29" t="s">
        <v>868</v>
      </c>
      <c r="P3100" s="31" t="str">
        <f t="shared" si="95"/>
        <v>Baligród_PL323</v>
      </c>
      <c r="Q3100" s="32" t="s">
        <v>978</v>
      </c>
      <c r="R3100" s="32" t="s">
        <v>892</v>
      </c>
      <c r="S3100" s="29">
        <v>0</v>
      </c>
      <c r="T3100" s="29" t="s">
        <v>64</v>
      </c>
    </row>
    <row r="3101" spans="14:20" s="22" customFormat="1" ht="15" hidden="1" customHeight="1" x14ac:dyDescent="0.25">
      <c r="N3101" s="29" t="str">
        <f t="shared" si="96"/>
        <v>nie ubiegam sięPodkarpackieBaranów Sandomierski_PL326</v>
      </c>
      <c r="O3101" s="29" t="s">
        <v>868</v>
      </c>
      <c r="P3101" s="31" t="str">
        <f t="shared" si="95"/>
        <v>Baranów Sandomierski_PL326</v>
      </c>
      <c r="Q3101" s="32" t="s">
        <v>981</v>
      </c>
      <c r="R3101" s="32" t="s">
        <v>974</v>
      </c>
      <c r="S3101" s="29">
        <v>0</v>
      </c>
      <c r="T3101" s="29" t="s">
        <v>64</v>
      </c>
    </row>
    <row r="3102" spans="14:20" s="22" customFormat="1" ht="15" hidden="1" customHeight="1" x14ac:dyDescent="0.25">
      <c r="N3102" s="29" t="str">
        <f t="shared" si="96"/>
        <v>nie ubiegam sięPodkarpackieBesko_PL323</v>
      </c>
      <c r="O3102" s="29" t="s">
        <v>868</v>
      </c>
      <c r="P3102" s="31" t="str">
        <f t="shared" si="95"/>
        <v>Besko_PL323</v>
      </c>
      <c r="Q3102" s="32" t="s">
        <v>978</v>
      </c>
      <c r="R3102" s="32" t="s">
        <v>885</v>
      </c>
      <c r="S3102" s="29">
        <v>0</v>
      </c>
      <c r="T3102" s="29" t="s">
        <v>64</v>
      </c>
    </row>
    <row r="3103" spans="14:20" s="22" customFormat="1" ht="15" hidden="1" customHeight="1" x14ac:dyDescent="0.25">
      <c r="N3103" s="29" t="str">
        <f t="shared" si="96"/>
        <v>nie ubiegam sięPodkarpackieBircza_PL324</v>
      </c>
      <c r="O3103" s="29" t="s">
        <v>868</v>
      </c>
      <c r="P3103" s="31" t="str">
        <f t="shared" si="95"/>
        <v>Bircza_PL324</v>
      </c>
      <c r="Q3103" s="32" t="s">
        <v>979</v>
      </c>
      <c r="R3103" s="32" t="s">
        <v>913</v>
      </c>
      <c r="S3103" s="29">
        <v>0</v>
      </c>
      <c r="T3103" s="29" t="s">
        <v>64</v>
      </c>
    </row>
    <row r="3104" spans="14:20" s="22" customFormat="1" ht="15" hidden="1" customHeight="1" x14ac:dyDescent="0.25">
      <c r="N3104" s="29" t="str">
        <f t="shared" si="96"/>
        <v>nie ubiegam sięPodkarpackieBłażowa_PL325</v>
      </c>
      <c r="O3104" s="29" t="s">
        <v>868</v>
      </c>
      <c r="P3104" s="31" t="str">
        <f t="shared" si="95"/>
        <v>Błażowa_PL325</v>
      </c>
      <c r="Q3104" s="32" t="s">
        <v>980</v>
      </c>
      <c r="R3104" s="32" t="s">
        <v>940</v>
      </c>
      <c r="S3104" s="29">
        <v>0</v>
      </c>
      <c r="T3104" s="29" t="s">
        <v>64</v>
      </c>
    </row>
    <row r="3105" spans="14:20" s="22" customFormat="1" ht="15" hidden="1" customHeight="1" x14ac:dyDescent="0.25">
      <c r="N3105" s="29" t="str">
        <f t="shared" si="96"/>
        <v>nie ubiegam sięPodkarpackieBojanów_PL326</v>
      </c>
      <c r="O3105" s="29" t="s">
        <v>868</v>
      </c>
      <c r="P3105" s="31" t="str">
        <f t="shared" si="95"/>
        <v>Bojanów_PL326</v>
      </c>
      <c r="Q3105" s="32" t="s">
        <v>981</v>
      </c>
      <c r="R3105" s="32" t="s">
        <v>969</v>
      </c>
      <c r="S3105" s="29">
        <v>0</v>
      </c>
      <c r="T3105" s="29" t="s">
        <v>64</v>
      </c>
    </row>
    <row r="3106" spans="14:20" s="22" customFormat="1" ht="15" hidden="1" customHeight="1" x14ac:dyDescent="0.25">
      <c r="N3106" s="29" t="str">
        <f t="shared" si="96"/>
        <v>nie ubiegam sięPodkarpackieBorowa_PL326</v>
      </c>
      <c r="O3106" s="29" t="s">
        <v>868</v>
      </c>
      <c r="P3106" s="31" t="str">
        <f t="shared" si="95"/>
        <v>Borowa_PL326</v>
      </c>
      <c r="Q3106" s="32" t="s">
        <v>981</v>
      </c>
      <c r="R3106" s="32" t="s">
        <v>956</v>
      </c>
      <c r="S3106" s="29">
        <v>0</v>
      </c>
      <c r="T3106" s="29" t="s">
        <v>64</v>
      </c>
    </row>
    <row r="3107" spans="14:20" s="22" customFormat="1" ht="15" hidden="1" customHeight="1" x14ac:dyDescent="0.25">
      <c r="N3107" s="29" t="str">
        <f t="shared" si="96"/>
        <v>nie ubiegam sięPodkarpackieBrzostek_PL326</v>
      </c>
      <c r="O3107" s="29" t="s">
        <v>868</v>
      </c>
      <c r="P3107" s="31" t="str">
        <f t="shared" si="95"/>
        <v>Brzostek_PL326</v>
      </c>
      <c r="Q3107" s="32" t="s">
        <v>981</v>
      </c>
      <c r="R3107" s="32" t="s">
        <v>948</v>
      </c>
      <c r="S3107" s="29">
        <v>0</v>
      </c>
      <c r="T3107" s="29" t="s">
        <v>64</v>
      </c>
    </row>
    <row r="3108" spans="14:20" s="22" customFormat="1" ht="15" hidden="1" customHeight="1" x14ac:dyDescent="0.25">
      <c r="N3108" s="29" t="str">
        <f t="shared" si="96"/>
        <v>nie ubiegam sięPodkarpackieBrzozów_PL323</v>
      </c>
      <c r="O3108" s="29" t="s">
        <v>868</v>
      </c>
      <c r="P3108" s="31" t="str">
        <f t="shared" si="95"/>
        <v>Brzozów_PL323</v>
      </c>
      <c r="Q3108" s="32" t="s">
        <v>978</v>
      </c>
      <c r="R3108" s="32" t="s">
        <v>872</v>
      </c>
      <c r="S3108" s="29">
        <v>0</v>
      </c>
      <c r="T3108" s="29" t="s">
        <v>64</v>
      </c>
    </row>
    <row r="3109" spans="14:20" s="22" customFormat="1" ht="15" hidden="1" customHeight="1" x14ac:dyDescent="0.25">
      <c r="N3109" s="29" t="str">
        <f t="shared" si="96"/>
        <v>nie ubiegam sięPodkarpackieBukowsko_PL323</v>
      </c>
      <c r="O3109" s="29" t="s">
        <v>868</v>
      </c>
      <c r="P3109" s="31" t="str">
        <f t="shared" si="95"/>
        <v>Bukowsko_PL323</v>
      </c>
      <c r="Q3109" s="32" t="s">
        <v>978</v>
      </c>
      <c r="R3109" s="32" t="s">
        <v>886</v>
      </c>
      <c r="S3109" s="29">
        <v>0</v>
      </c>
      <c r="T3109" s="29" t="s">
        <v>64</v>
      </c>
    </row>
    <row r="3110" spans="14:20" s="22" customFormat="1" ht="15" hidden="1" customHeight="1" x14ac:dyDescent="0.25">
      <c r="N3110" s="29" t="str">
        <f t="shared" si="96"/>
        <v>nie ubiegam sięPodkarpackieChłopice_PL324</v>
      </c>
      <c r="O3110" s="29" t="s">
        <v>868</v>
      </c>
      <c r="P3110" s="31" t="str">
        <f t="shared" si="95"/>
        <v>Chłopice_PL324</v>
      </c>
      <c r="Q3110" s="32" t="s">
        <v>979</v>
      </c>
      <c r="R3110" s="32" t="s">
        <v>897</v>
      </c>
      <c r="S3110" s="29">
        <v>0</v>
      </c>
      <c r="T3110" s="29" t="s">
        <v>64</v>
      </c>
    </row>
    <row r="3111" spans="14:20" s="22" customFormat="1" ht="15" hidden="1" customHeight="1" x14ac:dyDescent="0.25">
      <c r="N3111" s="29" t="str">
        <f t="shared" si="96"/>
        <v>nie ubiegam sięPodkarpackieChmielnik_PL325</v>
      </c>
      <c r="O3111" s="29" t="s">
        <v>868</v>
      </c>
      <c r="P3111" s="31" t="str">
        <f t="shared" si="95"/>
        <v>Chmielnik_PL325</v>
      </c>
      <c r="Q3111" s="32" t="s">
        <v>980</v>
      </c>
      <c r="R3111" s="32" t="s">
        <v>941</v>
      </c>
      <c r="S3111" s="29">
        <v>0</v>
      </c>
      <c r="T3111" s="29" t="s">
        <v>64</v>
      </c>
    </row>
    <row r="3112" spans="14:20" s="22" customFormat="1" ht="15" hidden="1" customHeight="1" x14ac:dyDescent="0.25">
      <c r="N3112" s="29" t="str">
        <f t="shared" si="96"/>
        <v>nie ubiegam sięPodkarpackieCieszanów_PL324</v>
      </c>
      <c r="O3112" s="29" t="s">
        <v>868</v>
      </c>
      <c r="P3112" s="31" t="str">
        <f t="shared" si="95"/>
        <v>Cieszanów_PL324</v>
      </c>
      <c r="Q3112" s="32" t="s">
        <v>979</v>
      </c>
      <c r="R3112" s="32" t="s">
        <v>906</v>
      </c>
      <c r="S3112" s="29">
        <v>0</v>
      </c>
      <c r="T3112" s="29" t="s">
        <v>64</v>
      </c>
    </row>
    <row r="3113" spans="14:20" s="22" customFormat="1" ht="15" hidden="1" customHeight="1" x14ac:dyDescent="0.25">
      <c r="N3113" s="29" t="str">
        <f t="shared" si="96"/>
        <v>nie ubiegam sięPodkarpackieCisna_PL323</v>
      </c>
      <c r="O3113" s="29" t="s">
        <v>868</v>
      </c>
      <c r="P3113" s="31" t="str">
        <f t="shared" si="95"/>
        <v>Cisna_PL323</v>
      </c>
      <c r="Q3113" s="32" t="s">
        <v>978</v>
      </c>
      <c r="R3113" s="32" t="s">
        <v>893</v>
      </c>
      <c r="S3113" s="29">
        <v>0</v>
      </c>
      <c r="T3113" s="29" t="s">
        <v>64</v>
      </c>
    </row>
    <row r="3114" spans="14:20" s="22" customFormat="1" ht="15" hidden="1" customHeight="1" x14ac:dyDescent="0.25">
      <c r="N3114" s="29" t="str">
        <f t="shared" si="96"/>
        <v>nie ubiegam sięPodkarpackieCmolas_PL325</v>
      </c>
      <c r="O3114" s="29" t="s">
        <v>868</v>
      </c>
      <c r="P3114" s="31" t="str">
        <f t="shared" si="95"/>
        <v>Cmolas_PL325</v>
      </c>
      <c r="Q3114" s="32" t="s">
        <v>980</v>
      </c>
      <c r="R3114" s="32" t="s">
        <v>929</v>
      </c>
      <c r="S3114" s="29">
        <v>0</v>
      </c>
      <c r="T3114" s="29" t="s">
        <v>64</v>
      </c>
    </row>
    <row r="3115" spans="14:20" s="22" customFormat="1" ht="15" hidden="1" customHeight="1" x14ac:dyDescent="0.25">
      <c r="N3115" s="29" t="str">
        <f t="shared" si="96"/>
        <v>nie ubiegam sięPodkarpackieCzarna_PL323</v>
      </c>
      <c r="O3115" s="29" t="s">
        <v>868</v>
      </c>
      <c r="P3115" s="31" t="str">
        <f t="shared" si="95"/>
        <v>Czarna_PL323</v>
      </c>
      <c r="Q3115" s="32" t="s">
        <v>978</v>
      </c>
      <c r="R3115" s="32" t="s">
        <v>869</v>
      </c>
      <c r="S3115" s="29">
        <v>0</v>
      </c>
      <c r="T3115" s="29" t="s">
        <v>64</v>
      </c>
    </row>
    <row r="3116" spans="14:20" s="22" customFormat="1" ht="15" hidden="1" customHeight="1" x14ac:dyDescent="0.25">
      <c r="N3116" s="29" t="str">
        <f t="shared" si="96"/>
        <v>nie ubiegam sięPodkarpackieCzarna_PL325</v>
      </c>
      <c r="O3116" s="29" t="s">
        <v>868</v>
      </c>
      <c r="P3116" s="31" t="str">
        <f t="shared" si="95"/>
        <v>Czarna_PL325</v>
      </c>
      <c r="Q3116" s="32" t="s">
        <v>980</v>
      </c>
      <c r="R3116" s="32" t="s">
        <v>869</v>
      </c>
      <c r="S3116" s="29">
        <v>0</v>
      </c>
      <c r="T3116" s="29" t="s">
        <v>64</v>
      </c>
    </row>
    <row r="3117" spans="14:20" s="22" customFormat="1" ht="15" hidden="1" customHeight="1" x14ac:dyDescent="0.25">
      <c r="N3117" s="29" t="str">
        <f t="shared" si="96"/>
        <v>nie ubiegam sięPodkarpackieCzarna_PL326</v>
      </c>
      <c r="O3117" s="29" t="s">
        <v>868</v>
      </c>
      <c r="P3117" s="31" t="str">
        <f t="shared" si="95"/>
        <v>Czarna_PL326</v>
      </c>
      <c r="Q3117" s="32" t="s">
        <v>981</v>
      </c>
      <c r="R3117" s="32" t="s">
        <v>869</v>
      </c>
      <c r="S3117" s="29">
        <v>0</v>
      </c>
      <c r="T3117" s="29" t="s">
        <v>64</v>
      </c>
    </row>
    <row r="3118" spans="14:20" s="22" customFormat="1" ht="15" hidden="1" customHeight="1" x14ac:dyDescent="0.25">
      <c r="N3118" s="29" t="str">
        <f t="shared" si="96"/>
        <v>nie ubiegam sięPodkarpackieCzermin_PL326</v>
      </c>
      <c r="O3118" s="29" t="s">
        <v>868</v>
      </c>
      <c r="P3118" s="31" t="str">
        <f t="shared" si="95"/>
        <v>Czermin_PL326</v>
      </c>
      <c r="Q3118" s="32" t="s">
        <v>981</v>
      </c>
      <c r="R3118" s="32" t="s">
        <v>957</v>
      </c>
      <c r="S3118" s="29">
        <v>0</v>
      </c>
      <c r="T3118" s="29" t="s">
        <v>64</v>
      </c>
    </row>
    <row r="3119" spans="14:20" s="22" customFormat="1" ht="15" hidden="1" customHeight="1" x14ac:dyDescent="0.25">
      <c r="N3119" s="29" t="str">
        <f t="shared" si="96"/>
        <v>nie ubiegam sięPodkarpackieCzudec_PL325</v>
      </c>
      <c r="O3119" s="29" t="s">
        <v>868</v>
      </c>
      <c r="P3119" s="31" t="str">
        <f t="shared" si="95"/>
        <v>Czudec_PL325</v>
      </c>
      <c r="Q3119" s="32" t="s">
        <v>980</v>
      </c>
      <c r="R3119" s="32" t="s">
        <v>945</v>
      </c>
      <c r="S3119" s="29">
        <v>0</v>
      </c>
      <c r="T3119" s="29" t="s">
        <v>64</v>
      </c>
    </row>
    <row r="3120" spans="14:20" s="22" customFormat="1" ht="15" hidden="1" customHeight="1" x14ac:dyDescent="0.25">
      <c r="N3120" s="29" t="str">
        <f t="shared" si="96"/>
        <v>nie ubiegam sięPodkarpackieDębowiec_PL323</v>
      </c>
      <c r="O3120" s="29" t="s">
        <v>868</v>
      </c>
      <c r="P3120" s="31" t="str">
        <f t="shared" si="95"/>
        <v>Dębowiec_PL323</v>
      </c>
      <c r="Q3120" s="32" t="s">
        <v>978</v>
      </c>
      <c r="R3120" s="32" t="s">
        <v>602</v>
      </c>
      <c r="S3120" s="29">
        <v>0</v>
      </c>
      <c r="T3120" s="29" t="s">
        <v>64</v>
      </c>
    </row>
    <row r="3121" spans="14:20" s="22" customFormat="1" ht="15" hidden="1" customHeight="1" x14ac:dyDescent="0.25">
      <c r="N3121" s="29" t="str">
        <f t="shared" si="96"/>
        <v>nie ubiegam sięPodkarpackieDomaradz_PL323</v>
      </c>
      <c r="O3121" s="29" t="s">
        <v>868</v>
      </c>
      <c r="P3121" s="31" t="str">
        <f t="shared" si="95"/>
        <v>Domaradz_PL323</v>
      </c>
      <c r="Q3121" s="32" t="s">
        <v>978</v>
      </c>
      <c r="R3121" s="32" t="s">
        <v>873</v>
      </c>
      <c r="S3121" s="29">
        <v>0</v>
      </c>
      <c r="T3121" s="29" t="s">
        <v>64</v>
      </c>
    </row>
    <row r="3122" spans="14:20" s="22" customFormat="1" ht="15" hidden="1" customHeight="1" x14ac:dyDescent="0.25">
      <c r="N3122" s="29" t="str">
        <f t="shared" si="96"/>
        <v>nie ubiegam sięPodkarpackieDubiecko_PL324</v>
      </c>
      <c r="O3122" s="29" t="s">
        <v>868</v>
      </c>
      <c r="P3122" s="31" t="str">
        <f t="shared" si="95"/>
        <v>Dubiecko_PL324</v>
      </c>
      <c r="Q3122" s="32" t="s">
        <v>979</v>
      </c>
      <c r="R3122" s="32" t="s">
        <v>914</v>
      </c>
      <c r="S3122" s="29">
        <v>0</v>
      </c>
      <c r="T3122" s="29" t="s">
        <v>64</v>
      </c>
    </row>
    <row r="3123" spans="14:20" s="22" customFormat="1" ht="15" hidden="1" customHeight="1" x14ac:dyDescent="0.25">
      <c r="N3123" s="29" t="str">
        <f t="shared" si="96"/>
        <v>nie ubiegam sięPodkarpackieDukla_PL323</v>
      </c>
      <c r="O3123" s="29" t="s">
        <v>868</v>
      </c>
      <c r="P3123" s="31" t="str">
        <f t="shared" ref="P3123:P3186" si="97">R3123&amp;Q3123</f>
        <v>Dukla_PL323</v>
      </c>
      <c r="Q3123" s="32" t="s">
        <v>978</v>
      </c>
      <c r="R3123" s="32" t="s">
        <v>882</v>
      </c>
      <c r="S3123" s="29">
        <v>0</v>
      </c>
      <c r="T3123" s="29" t="s">
        <v>64</v>
      </c>
    </row>
    <row r="3124" spans="14:20" s="22" customFormat="1" ht="15" hidden="1" customHeight="1" x14ac:dyDescent="0.25">
      <c r="N3124" s="29" t="str">
        <f t="shared" ref="N3124:N3187" si="98">T3124&amp;O3124&amp;P3124</f>
        <v>nie ubiegam sięPodkarpackieDydnia_PL323</v>
      </c>
      <c r="O3124" s="29" t="s">
        <v>868</v>
      </c>
      <c r="P3124" s="31" t="str">
        <f t="shared" si="97"/>
        <v>Dydnia_PL323</v>
      </c>
      <c r="Q3124" s="32" t="s">
        <v>978</v>
      </c>
      <c r="R3124" s="32" t="s">
        <v>874</v>
      </c>
      <c r="S3124" s="29">
        <v>0</v>
      </c>
      <c r="T3124" s="29" t="s">
        <v>64</v>
      </c>
    </row>
    <row r="3125" spans="14:20" s="22" customFormat="1" ht="15" hidden="1" customHeight="1" x14ac:dyDescent="0.25">
      <c r="N3125" s="29" t="str">
        <f t="shared" si="98"/>
        <v>nie ubiegam sięPodkarpackieDynów_PL325</v>
      </c>
      <c r="O3125" s="29" t="s">
        <v>868</v>
      </c>
      <c r="P3125" s="31" t="str">
        <f t="shared" si="97"/>
        <v>Dynów_PL325</v>
      </c>
      <c r="Q3125" s="32" t="s">
        <v>980</v>
      </c>
      <c r="R3125" s="32" t="s">
        <v>939</v>
      </c>
      <c r="S3125" s="29">
        <v>0</v>
      </c>
      <c r="T3125" s="29" t="s">
        <v>64</v>
      </c>
    </row>
    <row r="3126" spans="14:20" s="22" customFormat="1" ht="15" hidden="1" customHeight="1" x14ac:dyDescent="0.25">
      <c r="N3126" s="29" t="str">
        <f t="shared" si="98"/>
        <v>nie ubiegam sięPodkarpackieDynów_PL325</v>
      </c>
      <c r="O3126" s="29" t="s">
        <v>868</v>
      </c>
      <c r="P3126" s="31" t="str">
        <f t="shared" si="97"/>
        <v>Dynów_PL325</v>
      </c>
      <c r="Q3126" s="32" t="s">
        <v>980</v>
      </c>
      <c r="R3126" s="32" t="s">
        <v>939</v>
      </c>
      <c r="S3126" s="29">
        <v>0</v>
      </c>
      <c r="T3126" s="29" t="s">
        <v>64</v>
      </c>
    </row>
    <row r="3127" spans="14:20" s="22" customFormat="1" ht="15" hidden="1" customHeight="1" x14ac:dyDescent="0.25">
      <c r="N3127" s="29" t="str">
        <f t="shared" si="98"/>
        <v>nie ubiegam sięPodkarpackieDzikowiec_PL325</v>
      </c>
      <c r="O3127" s="29" t="s">
        <v>868</v>
      </c>
      <c r="P3127" s="31" t="str">
        <f t="shared" si="97"/>
        <v>Dzikowiec_PL325</v>
      </c>
      <c r="Q3127" s="32" t="s">
        <v>980</v>
      </c>
      <c r="R3127" s="32" t="s">
        <v>934</v>
      </c>
      <c r="S3127" s="29">
        <v>0</v>
      </c>
      <c r="T3127" s="29" t="s">
        <v>64</v>
      </c>
    </row>
    <row r="3128" spans="14:20" s="22" customFormat="1" ht="15" hidden="1" customHeight="1" x14ac:dyDescent="0.25">
      <c r="N3128" s="29" t="str">
        <f t="shared" si="98"/>
        <v>nie ubiegam sięPodkarpackieFredropol_PL324</v>
      </c>
      <c r="O3128" s="29" t="s">
        <v>868</v>
      </c>
      <c r="P3128" s="31" t="str">
        <f t="shared" si="97"/>
        <v>Fredropol_PL324</v>
      </c>
      <c r="Q3128" s="32" t="s">
        <v>979</v>
      </c>
      <c r="R3128" s="32" t="s">
        <v>915</v>
      </c>
      <c r="S3128" s="29">
        <v>0</v>
      </c>
      <c r="T3128" s="29" t="s">
        <v>64</v>
      </c>
    </row>
    <row r="3129" spans="14:20" s="22" customFormat="1" ht="15" hidden="1" customHeight="1" x14ac:dyDescent="0.25">
      <c r="N3129" s="29" t="str">
        <f t="shared" si="98"/>
        <v>nie ubiegam sięPodkarpackieFrysztak_PL325</v>
      </c>
      <c r="O3129" s="29" t="s">
        <v>868</v>
      </c>
      <c r="P3129" s="31" t="str">
        <f t="shared" si="97"/>
        <v>Frysztak_PL325</v>
      </c>
      <c r="Q3129" s="32" t="s">
        <v>980</v>
      </c>
      <c r="R3129" s="32" t="s">
        <v>946</v>
      </c>
      <c r="S3129" s="29">
        <v>0</v>
      </c>
      <c r="T3129" s="29" t="s">
        <v>64</v>
      </c>
    </row>
    <row r="3130" spans="14:20" s="22" customFormat="1" ht="15" hidden="1" customHeight="1" x14ac:dyDescent="0.25">
      <c r="N3130" s="29" t="str">
        <f t="shared" si="98"/>
        <v>nie ubiegam sięPodkarpackieGawłuszowice_PL326</v>
      </c>
      <c r="O3130" s="29" t="s">
        <v>868</v>
      </c>
      <c r="P3130" s="31" t="str">
        <f t="shared" si="97"/>
        <v>Gawłuszowice_PL326</v>
      </c>
      <c r="Q3130" s="32" t="s">
        <v>981</v>
      </c>
      <c r="R3130" s="32" t="s">
        <v>958</v>
      </c>
      <c r="S3130" s="29">
        <v>0</v>
      </c>
      <c r="T3130" s="29" t="s">
        <v>64</v>
      </c>
    </row>
    <row r="3131" spans="14:20" s="22" customFormat="1" ht="15" hidden="1" customHeight="1" x14ac:dyDescent="0.25">
      <c r="N3131" s="29" t="str">
        <f t="shared" si="98"/>
        <v>nie ubiegam sięPodkarpackieGorzyce_PL326</v>
      </c>
      <c r="O3131" s="29" t="s">
        <v>868</v>
      </c>
      <c r="P3131" s="31" t="str">
        <f t="shared" si="97"/>
        <v>Gorzyce_PL326</v>
      </c>
      <c r="Q3131" s="32" t="s">
        <v>981</v>
      </c>
      <c r="R3131" s="32" t="s">
        <v>975</v>
      </c>
      <c r="S3131" s="29">
        <v>0</v>
      </c>
      <c r="T3131" s="29" t="s">
        <v>64</v>
      </c>
    </row>
    <row r="3132" spans="14:20" s="22" customFormat="1" ht="15" hidden="1" customHeight="1" x14ac:dyDescent="0.25">
      <c r="N3132" s="29" t="str">
        <f t="shared" si="98"/>
        <v>nie ubiegam sięPodkarpackieGrębów_PL326</v>
      </c>
      <c r="O3132" s="29" t="s">
        <v>868</v>
      </c>
      <c r="P3132" s="31" t="str">
        <f t="shared" si="97"/>
        <v>Grębów_PL326</v>
      </c>
      <c r="Q3132" s="32" t="s">
        <v>981</v>
      </c>
      <c r="R3132" s="32" t="s">
        <v>976</v>
      </c>
      <c r="S3132" s="29">
        <v>0</v>
      </c>
      <c r="T3132" s="29" t="s">
        <v>64</v>
      </c>
    </row>
    <row r="3133" spans="14:20" s="22" customFormat="1" ht="15" hidden="1" customHeight="1" x14ac:dyDescent="0.25">
      <c r="N3133" s="29" t="str">
        <f t="shared" si="98"/>
        <v>nie ubiegam sięPodkarpackieGrodzisko Dolne_PL326</v>
      </c>
      <c r="O3133" s="29" t="s">
        <v>868</v>
      </c>
      <c r="P3133" s="31" t="str">
        <f t="shared" si="97"/>
        <v>Grodzisko Dolne_PL326</v>
      </c>
      <c r="Q3133" s="32" t="s">
        <v>981</v>
      </c>
      <c r="R3133" s="32" t="s">
        <v>952</v>
      </c>
      <c r="S3133" s="29">
        <v>0</v>
      </c>
      <c r="T3133" s="29" t="s">
        <v>64</v>
      </c>
    </row>
    <row r="3134" spans="14:20" s="22" customFormat="1" ht="15" hidden="1" customHeight="1" x14ac:dyDescent="0.25">
      <c r="N3134" s="29" t="str">
        <f t="shared" si="98"/>
        <v>nie ubiegam sięPodkarpackieHaczów_PL323</v>
      </c>
      <c r="O3134" s="29" t="s">
        <v>868</v>
      </c>
      <c r="P3134" s="31" t="str">
        <f t="shared" si="97"/>
        <v>Haczów_PL323</v>
      </c>
      <c r="Q3134" s="32" t="s">
        <v>978</v>
      </c>
      <c r="R3134" s="32" t="s">
        <v>875</v>
      </c>
      <c r="S3134" s="29">
        <v>0</v>
      </c>
      <c r="T3134" s="29" t="s">
        <v>64</v>
      </c>
    </row>
    <row r="3135" spans="14:20" s="22" customFormat="1" ht="15" hidden="1" customHeight="1" x14ac:dyDescent="0.25">
      <c r="N3135" s="29" t="str">
        <f t="shared" si="98"/>
        <v>nie ubiegam sięPodkarpackieHarasiuki_PL326</v>
      </c>
      <c r="O3135" s="29" t="s">
        <v>868</v>
      </c>
      <c r="P3135" s="31" t="str">
        <f t="shared" si="97"/>
        <v>Harasiuki_PL326</v>
      </c>
      <c r="Q3135" s="32" t="s">
        <v>981</v>
      </c>
      <c r="R3135" s="32" t="s">
        <v>964</v>
      </c>
      <c r="S3135" s="29">
        <v>0</v>
      </c>
      <c r="T3135" s="29" t="s">
        <v>64</v>
      </c>
    </row>
    <row r="3136" spans="14:20" s="22" customFormat="1" ht="15" hidden="1" customHeight="1" x14ac:dyDescent="0.25">
      <c r="N3136" s="29" t="str">
        <f t="shared" si="98"/>
        <v>nie ubiegam sięPodkarpackieHoryniec-Zdrój_PL324</v>
      </c>
      <c r="O3136" s="29" t="s">
        <v>868</v>
      </c>
      <c r="P3136" s="31" t="str">
        <f t="shared" si="97"/>
        <v>Horyniec-Zdrój_PL324</v>
      </c>
      <c r="Q3136" s="32" t="s">
        <v>979</v>
      </c>
      <c r="R3136" s="32" t="s">
        <v>907</v>
      </c>
      <c r="S3136" s="29">
        <v>0</v>
      </c>
      <c r="T3136" s="29" t="s">
        <v>64</v>
      </c>
    </row>
    <row r="3137" spans="14:20" s="22" customFormat="1" ht="15" hidden="1" customHeight="1" x14ac:dyDescent="0.25">
      <c r="N3137" s="29" t="str">
        <f t="shared" si="98"/>
        <v>nie ubiegam sięPodkarpackieHyżne_PL325</v>
      </c>
      <c r="O3137" s="29" t="s">
        <v>868</v>
      </c>
      <c r="P3137" s="31" t="str">
        <f t="shared" si="97"/>
        <v>Hyżne_PL325</v>
      </c>
      <c r="Q3137" s="32" t="s">
        <v>980</v>
      </c>
      <c r="R3137" s="32" t="s">
        <v>942</v>
      </c>
      <c r="S3137" s="29">
        <v>0</v>
      </c>
      <c r="T3137" s="29" t="s">
        <v>64</v>
      </c>
    </row>
    <row r="3138" spans="14:20" s="22" customFormat="1" ht="15" hidden="1" customHeight="1" x14ac:dyDescent="0.25">
      <c r="N3138" s="29" t="str">
        <f t="shared" si="98"/>
        <v>nie ubiegam sięPodkarpackieIwierzyce_PL325</v>
      </c>
      <c r="O3138" s="29" t="s">
        <v>868</v>
      </c>
      <c r="P3138" s="31" t="str">
        <f t="shared" si="97"/>
        <v>Iwierzyce_PL325</v>
      </c>
      <c r="Q3138" s="32" t="s">
        <v>980</v>
      </c>
      <c r="R3138" s="32" t="s">
        <v>936</v>
      </c>
      <c r="S3138" s="29">
        <v>0</v>
      </c>
      <c r="T3138" s="29" t="s">
        <v>64</v>
      </c>
    </row>
    <row r="3139" spans="14:20" s="22" customFormat="1" ht="15" hidden="1" customHeight="1" x14ac:dyDescent="0.25">
      <c r="N3139" s="29" t="str">
        <f t="shared" si="98"/>
        <v>nie ubiegam sięPodkarpackieJarocin_PL326</v>
      </c>
      <c r="O3139" s="29" t="s">
        <v>868</v>
      </c>
      <c r="P3139" s="31" t="str">
        <f t="shared" si="97"/>
        <v>Jarocin_PL326</v>
      </c>
      <c r="Q3139" s="32" t="s">
        <v>981</v>
      </c>
      <c r="R3139" s="32" t="s">
        <v>965</v>
      </c>
      <c r="S3139" s="29">
        <v>0</v>
      </c>
      <c r="T3139" s="29" t="s">
        <v>64</v>
      </c>
    </row>
    <row r="3140" spans="14:20" s="22" customFormat="1" ht="15" hidden="1" customHeight="1" x14ac:dyDescent="0.25">
      <c r="N3140" s="29" t="str">
        <f t="shared" si="98"/>
        <v>nie ubiegam sięPodkarpackieJarosław_PL324</v>
      </c>
      <c r="O3140" s="29" t="s">
        <v>868</v>
      </c>
      <c r="P3140" s="31" t="str">
        <f t="shared" si="97"/>
        <v>Jarosław_PL324</v>
      </c>
      <c r="Q3140" s="32" t="s">
        <v>979</v>
      </c>
      <c r="R3140" s="32" t="s">
        <v>898</v>
      </c>
      <c r="S3140" s="29">
        <v>0</v>
      </c>
      <c r="T3140" s="29" t="s">
        <v>64</v>
      </c>
    </row>
    <row r="3141" spans="14:20" s="22" customFormat="1" ht="15" hidden="1" customHeight="1" x14ac:dyDescent="0.25">
      <c r="N3141" s="29" t="str">
        <f t="shared" si="98"/>
        <v>nie ubiegam sięPodkarpackieJasło_PL323</v>
      </c>
      <c r="O3141" s="29" t="s">
        <v>868</v>
      </c>
      <c r="P3141" s="31" t="str">
        <f t="shared" si="97"/>
        <v>Jasło_PL323</v>
      </c>
      <c r="Q3141" s="32" t="s">
        <v>978</v>
      </c>
      <c r="R3141" s="32" t="s">
        <v>877</v>
      </c>
      <c r="S3141" s="29">
        <v>0</v>
      </c>
      <c r="T3141" s="29" t="s">
        <v>64</v>
      </c>
    </row>
    <row r="3142" spans="14:20" s="22" customFormat="1" ht="15" hidden="1" customHeight="1" x14ac:dyDescent="0.25">
      <c r="N3142" s="29" t="str">
        <f t="shared" si="98"/>
        <v>nie ubiegam sięPodkarpackieJaśliska_PL323</v>
      </c>
      <c r="O3142" s="29" t="s">
        <v>868</v>
      </c>
      <c r="P3142" s="31" t="str">
        <f t="shared" si="97"/>
        <v>Jaśliska_PL323</v>
      </c>
      <c r="Q3142" s="32" t="s">
        <v>978</v>
      </c>
      <c r="R3142" s="32" t="s">
        <v>884</v>
      </c>
      <c r="S3142" s="29">
        <v>0</v>
      </c>
      <c r="T3142" s="29" t="s">
        <v>64</v>
      </c>
    </row>
    <row r="3143" spans="14:20" s="22" customFormat="1" ht="15" hidden="1" customHeight="1" x14ac:dyDescent="0.25">
      <c r="N3143" s="29" t="str">
        <f t="shared" si="98"/>
        <v>nie ubiegam sięPodkarpackieJawornik Polski_PL324</v>
      </c>
      <c r="O3143" s="29" t="s">
        <v>868</v>
      </c>
      <c r="P3143" s="31" t="str">
        <f t="shared" si="97"/>
        <v>Jawornik Polski_PL324</v>
      </c>
      <c r="Q3143" s="32" t="s">
        <v>979</v>
      </c>
      <c r="R3143" s="32" t="s">
        <v>923</v>
      </c>
      <c r="S3143" s="29">
        <v>0</v>
      </c>
      <c r="T3143" s="29" t="s">
        <v>64</v>
      </c>
    </row>
    <row r="3144" spans="14:20" s="22" customFormat="1" ht="15" hidden="1" customHeight="1" x14ac:dyDescent="0.25">
      <c r="N3144" s="29" t="str">
        <f t="shared" si="98"/>
        <v>nie ubiegam sięPodkarpackieJeżowe_PL326</v>
      </c>
      <c r="O3144" s="29" t="s">
        <v>868</v>
      </c>
      <c r="P3144" s="31" t="str">
        <f t="shared" si="97"/>
        <v>Jeżowe_PL326</v>
      </c>
      <c r="Q3144" s="32" t="s">
        <v>981</v>
      </c>
      <c r="R3144" s="32" t="s">
        <v>966</v>
      </c>
      <c r="S3144" s="29">
        <v>0</v>
      </c>
      <c r="T3144" s="29" t="s">
        <v>64</v>
      </c>
    </row>
    <row r="3145" spans="14:20" s="22" customFormat="1" ht="15" hidden="1" customHeight="1" x14ac:dyDescent="0.25">
      <c r="N3145" s="29" t="str">
        <f t="shared" si="98"/>
        <v>nie ubiegam sięPodkarpackieJodłowa_PL326</v>
      </c>
      <c r="O3145" s="29" t="s">
        <v>868</v>
      </c>
      <c r="P3145" s="31" t="str">
        <f t="shared" si="97"/>
        <v>Jodłowa_PL326</v>
      </c>
      <c r="Q3145" s="32" t="s">
        <v>981</v>
      </c>
      <c r="R3145" s="32" t="s">
        <v>949</v>
      </c>
      <c r="S3145" s="29">
        <v>0</v>
      </c>
      <c r="T3145" s="29" t="s">
        <v>64</v>
      </c>
    </row>
    <row r="3146" spans="14:20" s="22" customFormat="1" ht="15" hidden="1" customHeight="1" x14ac:dyDescent="0.25">
      <c r="N3146" s="29" t="str">
        <f t="shared" si="98"/>
        <v>nie ubiegam sięPodkarpackieKamień_PL325</v>
      </c>
      <c r="O3146" s="29" t="s">
        <v>868</v>
      </c>
      <c r="P3146" s="31" t="str">
        <f t="shared" si="97"/>
        <v>Kamień_PL325</v>
      </c>
      <c r="Q3146" s="32" t="s">
        <v>980</v>
      </c>
      <c r="R3146" s="32" t="s">
        <v>738</v>
      </c>
      <c r="S3146" s="29">
        <v>0</v>
      </c>
      <c r="T3146" s="29" t="s">
        <v>64</v>
      </c>
    </row>
    <row r="3147" spans="14:20" s="22" customFormat="1" ht="15" hidden="1" customHeight="1" x14ac:dyDescent="0.25">
      <c r="N3147" s="29" t="str">
        <f t="shared" si="98"/>
        <v>nie ubiegam sięPodkarpackieKańczuga_PL324</v>
      </c>
      <c r="O3147" s="29" t="s">
        <v>868</v>
      </c>
      <c r="P3147" s="31" t="str">
        <f t="shared" si="97"/>
        <v>Kańczuga_PL324</v>
      </c>
      <c r="Q3147" s="32" t="s">
        <v>979</v>
      </c>
      <c r="R3147" s="32" t="s">
        <v>924</v>
      </c>
      <c r="S3147" s="29">
        <v>0</v>
      </c>
      <c r="T3147" s="29" t="s">
        <v>64</v>
      </c>
    </row>
    <row r="3148" spans="14:20" s="22" customFormat="1" ht="15" hidden="1" customHeight="1" x14ac:dyDescent="0.25">
      <c r="N3148" s="29" t="str">
        <f t="shared" si="98"/>
        <v>nie ubiegam sięPodkarpackieKolbuszowa_PL325</v>
      </c>
      <c r="O3148" s="29" t="s">
        <v>868</v>
      </c>
      <c r="P3148" s="31" t="str">
        <f t="shared" si="97"/>
        <v>Kolbuszowa_PL325</v>
      </c>
      <c r="Q3148" s="32" t="s">
        <v>980</v>
      </c>
      <c r="R3148" s="32" t="s">
        <v>930</v>
      </c>
      <c r="S3148" s="29">
        <v>0</v>
      </c>
      <c r="T3148" s="29" t="s">
        <v>64</v>
      </c>
    </row>
    <row r="3149" spans="14:20" s="22" customFormat="1" ht="15" hidden="1" customHeight="1" x14ac:dyDescent="0.25">
      <c r="N3149" s="29" t="str">
        <f t="shared" si="98"/>
        <v>nie ubiegam sięPodkarpackieKomańcza_PL323</v>
      </c>
      <c r="O3149" s="29" t="s">
        <v>868</v>
      </c>
      <c r="P3149" s="31" t="str">
        <f t="shared" si="97"/>
        <v>Komańcza_PL323</v>
      </c>
      <c r="Q3149" s="32" t="s">
        <v>978</v>
      </c>
      <c r="R3149" s="32" t="s">
        <v>887</v>
      </c>
      <c r="S3149" s="29">
        <v>0</v>
      </c>
      <c r="T3149" s="29" t="s">
        <v>64</v>
      </c>
    </row>
    <row r="3150" spans="14:20" s="22" customFormat="1" ht="15" hidden="1" customHeight="1" x14ac:dyDescent="0.25">
      <c r="N3150" s="29" t="str">
        <f t="shared" si="98"/>
        <v>nie ubiegam sięPodkarpackieKrasiczyn_PL324</v>
      </c>
      <c r="O3150" s="29" t="s">
        <v>868</v>
      </c>
      <c r="P3150" s="31" t="str">
        <f t="shared" si="97"/>
        <v>Krasiczyn_PL324</v>
      </c>
      <c r="Q3150" s="32" t="s">
        <v>979</v>
      </c>
      <c r="R3150" s="32" t="s">
        <v>916</v>
      </c>
      <c r="S3150" s="29">
        <v>0</v>
      </c>
      <c r="T3150" s="29" t="s">
        <v>64</v>
      </c>
    </row>
    <row r="3151" spans="14:20" s="22" customFormat="1" ht="15" hidden="1" customHeight="1" x14ac:dyDescent="0.25">
      <c r="N3151" s="29" t="str">
        <f t="shared" si="98"/>
        <v>nie ubiegam sięPodkarpackieKrempna_PL323</v>
      </c>
      <c r="O3151" s="29" t="s">
        <v>868</v>
      </c>
      <c r="P3151" s="31" t="str">
        <f t="shared" si="97"/>
        <v>Krempna_PL323</v>
      </c>
      <c r="Q3151" s="32" t="s">
        <v>978</v>
      </c>
      <c r="R3151" s="32" t="s">
        <v>878</v>
      </c>
      <c r="S3151" s="29">
        <v>0</v>
      </c>
      <c r="T3151" s="29" t="s">
        <v>64</v>
      </c>
    </row>
    <row r="3152" spans="14:20" s="22" customFormat="1" ht="15" hidden="1" customHeight="1" x14ac:dyDescent="0.25">
      <c r="N3152" s="29" t="str">
        <f t="shared" si="98"/>
        <v>nie ubiegam sięPodkarpackieKrzeszów_PL326</v>
      </c>
      <c r="O3152" s="29" t="s">
        <v>868</v>
      </c>
      <c r="P3152" s="31" t="str">
        <f t="shared" si="97"/>
        <v>Krzeszów_PL326</v>
      </c>
      <c r="Q3152" s="32" t="s">
        <v>981</v>
      </c>
      <c r="R3152" s="32" t="s">
        <v>967</v>
      </c>
      <c r="S3152" s="29">
        <v>0</v>
      </c>
      <c r="T3152" s="29" t="s">
        <v>64</v>
      </c>
    </row>
    <row r="3153" spans="14:20" s="22" customFormat="1" ht="15" hidden="1" customHeight="1" x14ac:dyDescent="0.25">
      <c r="N3153" s="29" t="str">
        <f t="shared" si="98"/>
        <v>nie ubiegam sięPodkarpackieKrzywcza_PL324</v>
      </c>
      <c r="O3153" s="29" t="s">
        <v>868</v>
      </c>
      <c r="P3153" s="31" t="str">
        <f t="shared" si="97"/>
        <v>Krzywcza_PL324</v>
      </c>
      <c r="Q3153" s="32" t="s">
        <v>979</v>
      </c>
      <c r="R3153" s="32" t="s">
        <v>917</v>
      </c>
      <c r="S3153" s="29">
        <v>0</v>
      </c>
      <c r="T3153" s="29" t="s">
        <v>64</v>
      </c>
    </row>
    <row r="3154" spans="14:20" s="22" customFormat="1" ht="15" hidden="1" customHeight="1" x14ac:dyDescent="0.25">
      <c r="N3154" s="29" t="str">
        <f t="shared" si="98"/>
        <v>nie ubiegam sięPodkarpackieKuryłówka_PL326</v>
      </c>
      <c r="O3154" s="29" t="s">
        <v>868</v>
      </c>
      <c r="P3154" s="31" t="str">
        <f t="shared" si="97"/>
        <v>Kuryłówka_PL326</v>
      </c>
      <c r="Q3154" s="32" t="s">
        <v>981</v>
      </c>
      <c r="R3154" s="32" t="s">
        <v>953</v>
      </c>
      <c r="S3154" s="29">
        <v>0</v>
      </c>
      <c r="T3154" s="29" t="s">
        <v>64</v>
      </c>
    </row>
    <row r="3155" spans="14:20" s="22" customFormat="1" ht="15" hidden="1" customHeight="1" x14ac:dyDescent="0.25">
      <c r="N3155" s="29" t="str">
        <f t="shared" si="98"/>
        <v>nie ubiegam sięPodkarpackieLaszki_PL324</v>
      </c>
      <c r="O3155" s="29" t="s">
        <v>868</v>
      </c>
      <c r="P3155" s="31" t="str">
        <f t="shared" si="97"/>
        <v>Laszki_PL324</v>
      </c>
      <c r="Q3155" s="32" t="s">
        <v>979</v>
      </c>
      <c r="R3155" s="32" t="s">
        <v>899</v>
      </c>
      <c r="S3155" s="29">
        <v>0</v>
      </c>
      <c r="T3155" s="29" t="s">
        <v>64</v>
      </c>
    </row>
    <row r="3156" spans="14:20" s="22" customFormat="1" ht="15" hidden="1" customHeight="1" x14ac:dyDescent="0.25">
      <c r="N3156" s="29" t="str">
        <f t="shared" si="98"/>
        <v>nie ubiegam sięPodkarpackieLesko_PL323</v>
      </c>
      <c r="O3156" s="29" t="s">
        <v>868</v>
      </c>
      <c r="P3156" s="31" t="str">
        <f t="shared" si="97"/>
        <v>Lesko_PL323</v>
      </c>
      <c r="Q3156" s="32" t="s">
        <v>978</v>
      </c>
      <c r="R3156" s="32" t="s">
        <v>894</v>
      </c>
      <c r="S3156" s="29">
        <v>0</v>
      </c>
      <c r="T3156" s="29" t="s">
        <v>64</v>
      </c>
    </row>
    <row r="3157" spans="14:20" s="22" customFormat="1" ht="15" hidden="1" customHeight="1" x14ac:dyDescent="0.25">
      <c r="N3157" s="29" t="str">
        <f t="shared" si="98"/>
        <v>nie ubiegam sięPodkarpackieLeżajsk_PL326</v>
      </c>
      <c r="O3157" s="29" t="s">
        <v>868</v>
      </c>
      <c r="P3157" s="31" t="str">
        <f t="shared" si="97"/>
        <v>Leżajsk_PL326</v>
      </c>
      <c r="Q3157" s="32" t="s">
        <v>981</v>
      </c>
      <c r="R3157" s="32" t="s">
        <v>954</v>
      </c>
      <c r="S3157" s="29">
        <v>0</v>
      </c>
      <c r="T3157" s="29" t="s">
        <v>64</v>
      </c>
    </row>
    <row r="3158" spans="14:20" s="22" customFormat="1" ht="15" hidden="1" customHeight="1" x14ac:dyDescent="0.25">
      <c r="N3158" s="29" t="str">
        <f t="shared" si="98"/>
        <v>nie ubiegam sięPodkarpackieLubaczów_PL324</v>
      </c>
      <c r="O3158" s="29" t="s">
        <v>868</v>
      </c>
      <c r="P3158" s="31" t="str">
        <f t="shared" si="97"/>
        <v>Lubaczów_PL324</v>
      </c>
      <c r="Q3158" s="32" t="s">
        <v>979</v>
      </c>
      <c r="R3158" s="32" t="s">
        <v>908</v>
      </c>
      <c r="S3158" s="29">
        <v>0</v>
      </c>
      <c r="T3158" s="29" t="s">
        <v>64</v>
      </c>
    </row>
    <row r="3159" spans="14:20" s="22" customFormat="1" ht="15" hidden="1" customHeight="1" x14ac:dyDescent="0.25">
      <c r="N3159" s="29" t="str">
        <f t="shared" si="98"/>
        <v>nie ubiegam sięPodkarpackieLutowiska_PL323</v>
      </c>
      <c r="O3159" s="29" t="s">
        <v>868</v>
      </c>
      <c r="P3159" s="31" t="str">
        <f t="shared" si="97"/>
        <v>Lutowiska_PL323</v>
      </c>
      <c r="Q3159" s="32" t="s">
        <v>978</v>
      </c>
      <c r="R3159" s="32" t="s">
        <v>870</v>
      </c>
      <c r="S3159" s="29">
        <v>0</v>
      </c>
      <c r="T3159" s="29" t="s">
        <v>64</v>
      </c>
    </row>
    <row r="3160" spans="14:20" s="22" customFormat="1" ht="15" hidden="1" customHeight="1" x14ac:dyDescent="0.25">
      <c r="N3160" s="29" t="str">
        <f t="shared" si="98"/>
        <v>nie ubiegam sięPodkarpackieMajdan Królewski_PL325</v>
      </c>
      <c r="O3160" s="29" t="s">
        <v>868</v>
      </c>
      <c r="P3160" s="31" t="str">
        <f t="shared" si="97"/>
        <v>Majdan Królewski_PL325</v>
      </c>
      <c r="Q3160" s="32" t="s">
        <v>980</v>
      </c>
      <c r="R3160" s="32" t="s">
        <v>931</v>
      </c>
      <c r="S3160" s="29">
        <v>0</v>
      </c>
      <c r="T3160" s="29" t="s">
        <v>64</v>
      </c>
    </row>
    <row r="3161" spans="14:20" s="22" customFormat="1" ht="15" hidden="1" customHeight="1" x14ac:dyDescent="0.25">
      <c r="N3161" s="29" t="str">
        <f t="shared" si="98"/>
        <v>nie ubiegam sięPodkarpackieMedyka_PL324</v>
      </c>
      <c r="O3161" s="29" t="s">
        <v>868</v>
      </c>
      <c r="P3161" s="31" t="str">
        <f t="shared" si="97"/>
        <v>Medyka_PL324</v>
      </c>
      <c r="Q3161" s="32" t="s">
        <v>979</v>
      </c>
      <c r="R3161" s="32" t="s">
        <v>918</v>
      </c>
      <c r="S3161" s="29">
        <v>0</v>
      </c>
      <c r="T3161" s="29" t="s">
        <v>64</v>
      </c>
    </row>
    <row r="3162" spans="14:20" s="22" customFormat="1" ht="15" hidden="1" customHeight="1" x14ac:dyDescent="0.25">
      <c r="N3162" s="29" t="str">
        <f t="shared" si="98"/>
        <v>nie ubiegam sięPodkarpackieNarol_PL324</v>
      </c>
      <c r="O3162" s="29" t="s">
        <v>868</v>
      </c>
      <c r="P3162" s="31" t="str">
        <f t="shared" si="97"/>
        <v>Narol_PL324</v>
      </c>
      <c r="Q3162" s="32" t="s">
        <v>979</v>
      </c>
      <c r="R3162" s="32" t="s">
        <v>909</v>
      </c>
      <c r="S3162" s="29">
        <v>0</v>
      </c>
      <c r="T3162" s="29" t="s">
        <v>64</v>
      </c>
    </row>
    <row r="3163" spans="14:20" s="22" customFormat="1" ht="15" hidden="1" customHeight="1" x14ac:dyDescent="0.25">
      <c r="N3163" s="29" t="str">
        <f t="shared" si="98"/>
        <v>nie ubiegam sięPodkarpackieNiebylec_PL325</v>
      </c>
      <c r="O3163" s="29" t="s">
        <v>868</v>
      </c>
      <c r="P3163" s="31" t="str">
        <f t="shared" si="97"/>
        <v>Niebylec_PL325</v>
      </c>
      <c r="Q3163" s="32" t="s">
        <v>980</v>
      </c>
      <c r="R3163" s="32" t="s">
        <v>947</v>
      </c>
      <c r="S3163" s="29">
        <v>0</v>
      </c>
      <c r="T3163" s="29" t="s">
        <v>64</v>
      </c>
    </row>
    <row r="3164" spans="14:20" s="22" customFormat="1" ht="15" hidden="1" customHeight="1" x14ac:dyDescent="0.25">
      <c r="N3164" s="29" t="str">
        <f t="shared" si="98"/>
        <v>nie ubiegam sięPodkarpackieNiwiska_PL325</v>
      </c>
      <c r="O3164" s="29" t="s">
        <v>868</v>
      </c>
      <c r="P3164" s="31" t="str">
        <f t="shared" si="97"/>
        <v>Niwiska_PL325</v>
      </c>
      <c r="Q3164" s="32" t="s">
        <v>980</v>
      </c>
      <c r="R3164" s="32" t="s">
        <v>932</v>
      </c>
      <c r="S3164" s="29">
        <v>0</v>
      </c>
      <c r="T3164" s="29" t="s">
        <v>64</v>
      </c>
    </row>
    <row r="3165" spans="14:20" s="22" customFormat="1" ht="15" hidden="1" customHeight="1" x14ac:dyDescent="0.25">
      <c r="N3165" s="29" t="str">
        <f t="shared" si="98"/>
        <v>nie ubiegam sięPodkarpackieNowa Dęba_PL326</v>
      </c>
      <c r="O3165" s="29" t="s">
        <v>868</v>
      </c>
      <c r="P3165" s="31" t="str">
        <f t="shared" si="97"/>
        <v>Nowa Dęba_PL326</v>
      </c>
      <c r="Q3165" s="32" t="s">
        <v>981</v>
      </c>
      <c r="R3165" s="32" t="s">
        <v>977</v>
      </c>
      <c r="S3165" s="29">
        <v>0</v>
      </c>
      <c r="T3165" s="29" t="s">
        <v>64</v>
      </c>
    </row>
    <row r="3166" spans="14:20" s="22" customFormat="1" ht="15" hidden="1" customHeight="1" x14ac:dyDescent="0.25">
      <c r="N3166" s="29" t="str">
        <f t="shared" si="98"/>
        <v>nie ubiegam sięPodkarpackieNowa Sarzyna_PL326</v>
      </c>
      <c r="O3166" s="29" t="s">
        <v>868</v>
      </c>
      <c r="P3166" s="31" t="str">
        <f t="shared" si="97"/>
        <v>Nowa Sarzyna_PL326</v>
      </c>
      <c r="Q3166" s="32" t="s">
        <v>981</v>
      </c>
      <c r="R3166" s="32" t="s">
        <v>955</v>
      </c>
      <c r="S3166" s="29">
        <v>0</v>
      </c>
      <c r="T3166" s="29" t="s">
        <v>64</v>
      </c>
    </row>
    <row r="3167" spans="14:20" s="22" customFormat="1" ht="15" hidden="1" customHeight="1" x14ac:dyDescent="0.25">
      <c r="N3167" s="29" t="str">
        <f t="shared" si="98"/>
        <v>nie ubiegam sięPodkarpackieNowy Żmigród_PL323</v>
      </c>
      <c r="O3167" s="29" t="s">
        <v>868</v>
      </c>
      <c r="P3167" s="31" t="str">
        <f t="shared" si="97"/>
        <v>Nowy Żmigród_PL323</v>
      </c>
      <c r="Q3167" s="32" t="s">
        <v>978</v>
      </c>
      <c r="R3167" s="32" t="s">
        <v>879</v>
      </c>
      <c r="S3167" s="29">
        <v>0</v>
      </c>
      <c r="T3167" s="29" t="s">
        <v>64</v>
      </c>
    </row>
    <row r="3168" spans="14:20" s="22" customFormat="1" ht="15" hidden="1" customHeight="1" x14ac:dyDescent="0.25">
      <c r="N3168" s="29" t="str">
        <f t="shared" si="98"/>
        <v>nie ubiegam sięPodkarpackieNozdrzec_PL323</v>
      </c>
      <c r="O3168" s="29" t="s">
        <v>868</v>
      </c>
      <c r="P3168" s="31" t="str">
        <f t="shared" si="97"/>
        <v>Nozdrzec_PL323</v>
      </c>
      <c r="Q3168" s="32" t="s">
        <v>978</v>
      </c>
      <c r="R3168" s="32" t="s">
        <v>876</v>
      </c>
      <c r="S3168" s="29">
        <v>0</v>
      </c>
      <c r="T3168" s="29" t="s">
        <v>64</v>
      </c>
    </row>
    <row r="3169" spans="14:20" s="22" customFormat="1" ht="15" hidden="1" customHeight="1" x14ac:dyDescent="0.25">
      <c r="N3169" s="29" t="str">
        <f t="shared" si="98"/>
        <v>nie ubiegam sięPodkarpackieOleszyce_PL324</v>
      </c>
      <c r="O3169" s="29" t="s">
        <v>868</v>
      </c>
      <c r="P3169" s="31" t="str">
        <f t="shared" si="97"/>
        <v>Oleszyce_PL324</v>
      </c>
      <c r="Q3169" s="32" t="s">
        <v>979</v>
      </c>
      <c r="R3169" s="32" t="s">
        <v>910</v>
      </c>
      <c r="S3169" s="29">
        <v>0</v>
      </c>
      <c r="T3169" s="29" t="s">
        <v>64</v>
      </c>
    </row>
    <row r="3170" spans="14:20" s="22" customFormat="1" ht="15" hidden="1" customHeight="1" x14ac:dyDescent="0.25">
      <c r="N3170" s="29" t="str">
        <f t="shared" si="98"/>
        <v>nie ubiegam sięPodkarpackieOlszanica_PL323</v>
      </c>
      <c r="O3170" s="29" t="s">
        <v>868</v>
      </c>
      <c r="P3170" s="31" t="str">
        <f t="shared" si="97"/>
        <v>Olszanica_PL323</v>
      </c>
      <c r="Q3170" s="32" t="s">
        <v>978</v>
      </c>
      <c r="R3170" s="32" t="s">
        <v>895</v>
      </c>
      <c r="S3170" s="29">
        <v>0</v>
      </c>
      <c r="T3170" s="29" t="s">
        <v>64</v>
      </c>
    </row>
    <row r="3171" spans="14:20" s="22" customFormat="1" ht="15" hidden="1" customHeight="1" x14ac:dyDescent="0.25">
      <c r="N3171" s="29" t="str">
        <f t="shared" si="98"/>
        <v>nie ubiegam sięPodkarpackieOrły_PL324</v>
      </c>
      <c r="O3171" s="29" t="s">
        <v>868</v>
      </c>
      <c r="P3171" s="31" t="str">
        <f t="shared" si="97"/>
        <v>Orły_PL324</v>
      </c>
      <c r="Q3171" s="32" t="s">
        <v>979</v>
      </c>
      <c r="R3171" s="32" t="s">
        <v>919</v>
      </c>
      <c r="S3171" s="29">
        <v>0</v>
      </c>
      <c r="T3171" s="29" t="s">
        <v>64</v>
      </c>
    </row>
    <row r="3172" spans="14:20" s="22" customFormat="1" ht="15" hidden="1" customHeight="1" x14ac:dyDescent="0.25">
      <c r="N3172" s="29" t="str">
        <f t="shared" si="98"/>
        <v>nie ubiegam sięPodkarpackieOsiek Jasielski_PL323</v>
      </c>
      <c r="O3172" s="29" t="s">
        <v>868</v>
      </c>
      <c r="P3172" s="31" t="str">
        <f t="shared" si="97"/>
        <v>Osiek Jasielski_PL323</v>
      </c>
      <c r="Q3172" s="32" t="s">
        <v>978</v>
      </c>
      <c r="R3172" s="32" t="s">
        <v>880</v>
      </c>
      <c r="S3172" s="29">
        <v>0</v>
      </c>
      <c r="T3172" s="29" t="s">
        <v>64</v>
      </c>
    </row>
    <row r="3173" spans="14:20" s="22" customFormat="1" ht="15" hidden="1" customHeight="1" x14ac:dyDescent="0.25">
      <c r="N3173" s="29" t="str">
        <f t="shared" si="98"/>
        <v>nie ubiegam sięPodkarpackieOstrów_PL325</v>
      </c>
      <c r="O3173" s="29" t="s">
        <v>868</v>
      </c>
      <c r="P3173" s="31" t="str">
        <f t="shared" si="97"/>
        <v>Ostrów_PL325</v>
      </c>
      <c r="Q3173" s="32" t="s">
        <v>980</v>
      </c>
      <c r="R3173" s="32" t="s">
        <v>937</v>
      </c>
      <c r="S3173" s="29">
        <v>0</v>
      </c>
      <c r="T3173" s="29" t="s">
        <v>64</v>
      </c>
    </row>
    <row r="3174" spans="14:20" s="22" customFormat="1" ht="15" hidden="1" customHeight="1" x14ac:dyDescent="0.25">
      <c r="N3174" s="29" t="str">
        <f t="shared" si="98"/>
        <v>nie ubiegam sięPodkarpackiePadew Narodowa_PL326</v>
      </c>
      <c r="O3174" s="29" t="s">
        <v>868</v>
      </c>
      <c r="P3174" s="31" t="str">
        <f t="shared" si="97"/>
        <v>Padew Narodowa_PL326</v>
      </c>
      <c r="Q3174" s="32" t="s">
        <v>981</v>
      </c>
      <c r="R3174" s="32" t="s">
        <v>959</v>
      </c>
      <c r="S3174" s="29">
        <v>0</v>
      </c>
      <c r="T3174" s="29" t="s">
        <v>64</v>
      </c>
    </row>
    <row r="3175" spans="14:20" s="22" customFormat="1" ht="15" hidden="1" customHeight="1" x14ac:dyDescent="0.25">
      <c r="N3175" s="29" t="str">
        <f t="shared" si="98"/>
        <v>nie ubiegam sięPodkarpackiePawłosiów_PL324</v>
      </c>
      <c r="O3175" s="29" t="s">
        <v>868</v>
      </c>
      <c r="P3175" s="31" t="str">
        <f t="shared" si="97"/>
        <v>Pawłosiów_PL324</v>
      </c>
      <c r="Q3175" s="32" t="s">
        <v>979</v>
      </c>
      <c r="R3175" s="32" t="s">
        <v>900</v>
      </c>
      <c r="S3175" s="29">
        <v>0</v>
      </c>
      <c r="T3175" s="29" t="s">
        <v>64</v>
      </c>
    </row>
    <row r="3176" spans="14:20" s="22" customFormat="1" ht="15" hidden="1" customHeight="1" x14ac:dyDescent="0.25">
      <c r="N3176" s="29" t="str">
        <f t="shared" si="98"/>
        <v>nie ubiegam sięPodkarpackiePilzno_PL326</v>
      </c>
      <c r="O3176" s="29" t="s">
        <v>868</v>
      </c>
      <c r="P3176" s="31" t="str">
        <f t="shared" si="97"/>
        <v>Pilzno_PL326</v>
      </c>
      <c r="Q3176" s="32" t="s">
        <v>981</v>
      </c>
      <c r="R3176" s="32" t="s">
        <v>950</v>
      </c>
      <c r="S3176" s="29">
        <v>0</v>
      </c>
      <c r="T3176" s="29" t="s">
        <v>64</v>
      </c>
    </row>
    <row r="3177" spans="14:20" s="22" customFormat="1" ht="15" hidden="1" customHeight="1" x14ac:dyDescent="0.25">
      <c r="N3177" s="29" t="str">
        <f t="shared" si="98"/>
        <v>nie ubiegam sięPodkarpackiePruchnik_PL324</v>
      </c>
      <c r="O3177" s="29" t="s">
        <v>868</v>
      </c>
      <c r="P3177" s="31" t="str">
        <f t="shared" si="97"/>
        <v>Pruchnik_PL324</v>
      </c>
      <c r="Q3177" s="32" t="s">
        <v>979</v>
      </c>
      <c r="R3177" s="32" t="s">
        <v>901</v>
      </c>
      <c r="S3177" s="29">
        <v>0</v>
      </c>
      <c r="T3177" s="29" t="s">
        <v>64</v>
      </c>
    </row>
    <row r="3178" spans="14:20" s="22" customFormat="1" ht="15" hidden="1" customHeight="1" x14ac:dyDescent="0.25">
      <c r="N3178" s="29" t="str">
        <f t="shared" si="98"/>
        <v>nie ubiegam sięPodkarpackiePrzecław_PL326</v>
      </c>
      <c r="O3178" s="29" t="s">
        <v>868</v>
      </c>
      <c r="P3178" s="31" t="str">
        <f t="shared" si="97"/>
        <v>Przecław_PL326</v>
      </c>
      <c r="Q3178" s="32" t="s">
        <v>981</v>
      </c>
      <c r="R3178" s="32" t="s">
        <v>960</v>
      </c>
      <c r="S3178" s="29">
        <v>0</v>
      </c>
      <c r="T3178" s="29" t="s">
        <v>64</v>
      </c>
    </row>
    <row r="3179" spans="14:20" s="22" customFormat="1" ht="15" hidden="1" customHeight="1" x14ac:dyDescent="0.25">
      <c r="N3179" s="29" t="str">
        <f t="shared" si="98"/>
        <v>nie ubiegam sięPodkarpackiePrzemyśl_PL324</v>
      </c>
      <c r="O3179" s="29" t="s">
        <v>868</v>
      </c>
      <c r="P3179" s="31" t="str">
        <f t="shared" si="97"/>
        <v>Przemyśl_PL324</v>
      </c>
      <c r="Q3179" s="32" t="s">
        <v>979</v>
      </c>
      <c r="R3179" s="32" t="s">
        <v>920</v>
      </c>
      <c r="S3179" s="29">
        <v>0</v>
      </c>
      <c r="T3179" s="29" t="s">
        <v>64</v>
      </c>
    </row>
    <row r="3180" spans="14:20" s="22" customFormat="1" ht="15" hidden="1" customHeight="1" x14ac:dyDescent="0.25">
      <c r="N3180" s="29" t="str">
        <f t="shared" si="98"/>
        <v>nie ubiegam sięPodkarpackiePrzeworsk_PL324</v>
      </c>
      <c r="O3180" s="29" t="s">
        <v>868</v>
      </c>
      <c r="P3180" s="31" t="str">
        <f t="shared" si="97"/>
        <v>Przeworsk_PL324</v>
      </c>
      <c r="Q3180" s="32" t="s">
        <v>979</v>
      </c>
      <c r="R3180" s="32" t="s">
        <v>925</v>
      </c>
      <c r="S3180" s="29">
        <v>0</v>
      </c>
      <c r="T3180" s="29" t="s">
        <v>64</v>
      </c>
    </row>
    <row r="3181" spans="14:20" s="22" customFormat="1" ht="15" hidden="1" customHeight="1" x14ac:dyDescent="0.25">
      <c r="N3181" s="29" t="str">
        <f t="shared" si="98"/>
        <v>nie ubiegam sięPodkarpackiePysznica_PL326</v>
      </c>
      <c r="O3181" s="29" t="s">
        <v>868</v>
      </c>
      <c r="P3181" s="31" t="str">
        <f t="shared" si="97"/>
        <v>Pysznica_PL326</v>
      </c>
      <c r="Q3181" s="32" t="s">
        <v>981</v>
      </c>
      <c r="R3181" s="32" t="s">
        <v>970</v>
      </c>
      <c r="S3181" s="29">
        <v>0</v>
      </c>
      <c r="T3181" s="29" t="s">
        <v>64</v>
      </c>
    </row>
    <row r="3182" spans="14:20" s="22" customFormat="1" ht="15" hidden="1" customHeight="1" x14ac:dyDescent="0.25">
      <c r="N3182" s="29" t="str">
        <f t="shared" si="98"/>
        <v>nie ubiegam sięPodkarpackieRadomyśl nad Sanem_PL326</v>
      </c>
      <c r="O3182" s="29" t="s">
        <v>868</v>
      </c>
      <c r="P3182" s="31" t="str">
        <f t="shared" si="97"/>
        <v>Radomyśl nad Sanem_PL326</v>
      </c>
      <c r="Q3182" s="32" t="s">
        <v>981</v>
      </c>
      <c r="R3182" s="32" t="s">
        <v>971</v>
      </c>
      <c r="S3182" s="29">
        <v>0</v>
      </c>
      <c r="T3182" s="29" t="s">
        <v>64</v>
      </c>
    </row>
    <row r="3183" spans="14:20" s="22" customFormat="1" ht="15" hidden="1" customHeight="1" x14ac:dyDescent="0.25">
      <c r="N3183" s="29" t="str">
        <f t="shared" si="98"/>
        <v>nie ubiegam sięPodkarpackieRadomyśl Wielki_PL326</v>
      </c>
      <c r="O3183" s="29" t="s">
        <v>868</v>
      </c>
      <c r="P3183" s="31" t="str">
        <f t="shared" si="97"/>
        <v>Radomyśl Wielki_PL326</v>
      </c>
      <c r="Q3183" s="32" t="s">
        <v>981</v>
      </c>
      <c r="R3183" s="32" t="s">
        <v>961</v>
      </c>
      <c r="S3183" s="29">
        <v>0</v>
      </c>
      <c r="T3183" s="29" t="s">
        <v>64</v>
      </c>
    </row>
    <row r="3184" spans="14:20" s="22" customFormat="1" ht="15" hidden="1" customHeight="1" x14ac:dyDescent="0.25">
      <c r="N3184" s="29" t="str">
        <f t="shared" si="98"/>
        <v>nie ubiegam sięPodkarpackieRadymno_PL324</v>
      </c>
      <c r="O3184" s="29" t="s">
        <v>868</v>
      </c>
      <c r="P3184" s="31" t="str">
        <f t="shared" si="97"/>
        <v>Radymno_PL324</v>
      </c>
      <c r="Q3184" s="32" t="s">
        <v>979</v>
      </c>
      <c r="R3184" s="32" t="s">
        <v>902</v>
      </c>
      <c r="S3184" s="29">
        <v>0</v>
      </c>
      <c r="T3184" s="29" t="s">
        <v>64</v>
      </c>
    </row>
    <row r="3185" spans="14:20" s="22" customFormat="1" ht="15" hidden="1" customHeight="1" x14ac:dyDescent="0.25">
      <c r="N3185" s="29" t="str">
        <f t="shared" si="98"/>
        <v>nie ubiegam sięPodkarpackieRaniżów_PL325</v>
      </c>
      <c r="O3185" s="29" t="s">
        <v>868</v>
      </c>
      <c r="P3185" s="31" t="str">
        <f t="shared" si="97"/>
        <v>Raniżów_PL325</v>
      </c>
      <c r="Q3185" s="32" t="s">
        <v>980</v>
      </c>
      <c r="R3185" s="32" t="s">
        <v>933</v>
      </c>
      <c r="S3185" s="29">
        <v>0</v>
      </c>
      <c r="T3185" s="29" t="s">
        <v>64</v>
      </c>
    </row>
    <row r="3186" spans="14:20" s="22" customFormat="1" ht="15" hidden="1" customHeight="1" x14ac:dyDescent="0.25">
      <c r="N3186" s="29" t="str">
        <f t="shared" si="98"/>
        <v>nie ubiegam sięPodkarpackieRokietnica_PL324</v>
      </c>
      <c r="O3186" s="29" t="s">
        <v>868</v>
      </c>
      <c r="P3186" s="31" t="str">
        <f t="shared" si="97"/>
        <v>Rokietnica_PL324</v>
      </c>
      <c r="Q3186" s="32" t="s">
        <v>979</v>
      </c>
      <c r="R3186" s="32" t="s">
        <v>903</v>
      </c>
      <c r="S3186" s="29">
        <v>0</v>
      </c>
      <c r="T3186" s="29" t="s">
        <v>64</v>
      </c>
    </row>
    <row r="3187" spans="14:20" s="22" customFormat="1" ht="15" hidden="1" customHeight="1" x14ac:dyDescent="0.25">
      <c r="N3187" s="29" t="str">
        <f t="shared" si="98"/>
        <v>nie ubiegam sięPodkarpackieRoźwienica_PL324</v>
      </c>
      <c r="O3187" s="29" t="s">
        <v>868</v>
      </c>
      <c r="P3187" s="31" t="str">
        <f t="shared" ref="P3187:P3250" si="99">R3187&amp;Q3187</f>
        <v>Roźwienica_PL324</v>
      </c>
      <c r="Q3187" s="32" t="s">
        <v>979</v>
      </c>
      <c r="R3187" s="32" t="s">
        <v>904</v>
      </c>
      <c r="S3187" s="29">
        <v>0</v>
      </c>
      <c r="T3187" s="29" t="s">
        <v>64</v>
      </c>
    </row>
    <row r="3188" spans="14:20" s="22" customFormat="1" ht="15" hidden="1" customHeight="1" x14ac:dyDescent="0.25">
      <c r="N3188" s="29" t="str">
        <f t="shared" ref="N3188:N3251" si="100">T3188&amp;O3188&amp;P3188</f>
        <v>nie ubiegam sięPodkarpackieSanok_PL323</v>
      </c>
      <c r="O3188" s="29" t="s">
        <v>868</v>
      </c>
      <c r="P3188" s="31" t="str">
        <f t="shared" si="99"/>
        <v>Sanok_PL323</v>
      </c>
      <c r="Q3188" s="32" t="s">
        <v>978</v>
      </c>
      <c r="R3188" s="32" t="s">
        <v>888</v>
      </c>
      <c r="S3188" s="29">
        <v>0</v>
      </c>
      <c r="T3188" s="29" t="s">
        <v>64</v>
      </c>
    </row>
    <row r="3189" spans="14:20" s="22" customFormat="1" ht="15" hidden="1" customHeight="1" x14ac:dyDescent="0.25">
      <c r="N3189" s="29" t="str">
        <f t="shared" si="100"/>
        <v>nie ubiegam sięPodkarpackieSieniawa_PL324</v>
      </c>
      <c r="O3189" s="29" t="s">
        <v>868</v>
      </c>
      <c r="P3189" s="31" t="str">
        <f t="shared" si="99"/>
        <v>Sieniawa_PL324</v>
      </c>
      <c r="Q3189" s="32" t="s">
        <v>979</v>
      </c>
      <c r="R3189" s="32" t="s">
        <v>926</v>
      </c>
      <c r="S3189" s="29">
        <v>0</v>
      </c>
      <c r="T3189" s="29" t="s">
        <v>64</v>
      </c>
    </row>
    <row r="3190" spans="14:20" s="22" customFormat="1" ht="15" hidden="1" customHeight="1" x14ac:dyDescent="0.25">
      <c r="N3190" s="29" t="str">
        <f t="shared" si="100"/>
        <v>nie ubiegam sięPodkarpackieSokołów Małopolski_PL325</v>
      </c>
      <c r="O3190" s="29" t="s">
        <v>868</v>
      </c>
      <c r="P3190" s="31" t="str">
        <f t="shared" si="99"/>
        <v>Sokołów Małopolski_PL325</v>
      </c>
      <c r="Q3190" s="32" t="s">
        <v>980</v>
      </c>
      <c r="R3190" s="32" t="s">
        <v>943</v>
      </c>
      <c r="S3190" s="29">
        <v>0</v>
      </c>
      <c r="T3190" s="29" t="s">
        <v>64</v>
      </c>
    </row>
    <row r="3191" spans="14:20" s="22" customFormat="1" ht="15" hidden="1" customHeight="1" x14ac:dyDescent="0.25">
      <c r="N3191" s="29" t="str">
        <f t="shared" si="100"/>
        <v>nie ubiegam sięPodkarpackieSolina_PL323</v>
      </c>
      <c r="O3191" s="29" t="s">
        <v>868</v>
      </c>
      <c r="P3191" s="31" t="str">
        <f t="shared" si="99"/>
        <v>Solina_PL323</v>
      </c>
      <c r="Q3191" s="32" t="s">
        <v>978</v>
      </c>
      <c r="R3191" s="32" t="s">
        <v>896</v>
      </c>
      <c r="S3191" s="29">
        <v>0</v>
      </c>
      <c r="T3191" s="29" t="s">
        <v>64</v>
      </c>
    </row>
    <row r="3192" spans="14:20" s="22" customFormat="1" ht="15" hidden="1" customHeight="1" x14ac:dyDescent="0.25">
      <c r="N3192" s="29" t="str">
        <f t="shared" si="100"/>
        <v>nie ubiegam sięPodkarpackieStary Dzików_PL324</v>
      </c>
      <c r="O3192" s="29" t="s">
        <v>868</v>
      </c>
      <c r="P3192" s="31" t="str">
        <f t="shared" si="99"/>
        <v>Stary Dzików_PL324</v>
      </c>
      <c r="Q3192" s="32" t="s">
        <v>979</v>
      </c>
      <c r="R3192" s="32" t="s">
        <v>911</v>
      </c>
      <c r="S3192" s="29">
        <v>0</v>
      </c>
      <c r="T3192" s="29" t="s">
        <v>64</v>
      </c>
    </row>
    <row r="3193" spans="14:20" s="22" customFormat="1" ht="15" hidden="1" customHeight="1" x14ac:dyDescent="0.25">
      <c r="N3193" s="29" t="str">
        <f t="shared" si="100"/>
        <v>nie ubiegam sięPodkarpackieStubno_PL324</v>
      </c>
      <c r="O3193" s="29" t="s">
        <v>868</v>
      </c>
      <c r="P3193" s="31" t="str">
        <f t="shared" si="99"/>
        <v>Stubno_PL324</v>
      </c>
      <c r="Q3193" s="32" t="s">
        <v>979</v>
      </c>
      <c r="R3193" s="32" t="s">
        <v>921</v>
      </c>
      <c r="S3193" s="29">
        <v>0</v>
      </c>
      <c r="T3193" s="29" t="s">
        <v>64</v>
      </c>
    </row>
    <row r="3194" spans="14:20" s="22" customFormat="1" ht="15" hidden="1" customHeight="1" x14ac:dyDescent="0.25">
      <c r="N3194" s="29" t="str">
        <f t="shared" si="100"/>
        <v>nie ubiegam sięPodkarpackieŚwilcza_PL325</v>
      </c>
      <c r="O3194" s="29" t="s">
        <v>868</v>
      </c>
      <c r="P3194" s="31" t="str">
        <f t="shared" si="99"/>
        <v>Świlcza_PL325</v>
      </c>
      <c r="Q3194" s="32" t="s">
        <v>980</v>
      </c>
      <c r="R3194" s="32" t="s">
        <v>944</v>
      </c>
      <c r="S3194" s="29">
        <v>0</v>
      </c>
      <c r="T3194" s="29" t="s">
        <v>64</v>
      </c>
    </row>
    <row r="3195" spans="14:20" s="22" customFormat="1" ht="15" hidden="1" customHeight="1" x14ac:dyDescent="0.25">
      <c r="N3195" s="29" t="str">
        <f t="shared" si="100"/>
        <v>nie ubiegam sięPodkarpackieTarnowiec_PL323</v>
      </c>
      <c r="O3195" s="29" t="s">
        <v>868</v>
      </c>
      <c r="P3195" s="31" t="str">
        <f t="shared" si="99"/>
        <v>Tarnowiec_PL323</v>
      </c>
      <c r="Q3195" s="32" t="s">
        <v>978</v>
      </c>
      <c r="R3195" s="32" t="s">
        <v>881</v>
      </c>
      <c r="S3195" s="29">
        <v>0</v>
      </c>
      <c r="T3195" s="29" t="s">
        <v>64</v>
      </c>
    </row>
    <row r="3196" spans="14:20" s="22" customFormat="1" ht="15" hidden="1" customHeight="1" x14ac:dyDescent="0.25">
      <c r="N3196" s="29" t="str">
        <f t="shared" si="100"/>
        <v>nie ubiegam sięPodkarpackieTryńcza_PL324</v>
      </c>
      <c r="O3196" s="29" t="s">
        <v>868</v>
      </c>
      <c r="P3196" s="31" t="str">
        <f t="shared" si="99"/>
        <v>Tryńcza_PL324</v>
      </c>
      <c r="Q3196" s="32" t="s">
        <v>979</v>
      </c>
      <c r="R3196" s="32" t="s">
        <v>927</v>
      </c>
      <c r="S3196" s="29">
        <v>0</v>
      </c>
      <c r="T3196" s="29" t="s">
        <v>64</v>
      </c>
    </row>
    <row r="3197" spans="14:20" s="22" customFormat="1" ht="15" hidden="1" customHeight="1" x14ac:dyDescent="0.25">
      <c r="N3197" s="29" t="str">
        <f t="shared" si="100"/>
        <v>nie ubiegam sięPodkarpackieTuszów Narodowy_PL326</v>
      </c>
      <c r="O3197" s="29" t="s">
        <v>868</v>
      </c>
      <c r="P3197" s="31" t="str">
        <f t="shared" si="99"/>
        <v>Tuszów Narodowy_PL326</v>
      </c>
      <c r="Q3197" s="32" t="s">
        <v>981</v>
      </c>
      <c r="R3197" s="32" t="s">
        <v>962</v>
      </c>
      <c r="S3197" s="29">
        <v>0</v>
      </c>
      <c r="T3197" s="29" t="s">
        <v>64</v>
      </c>
    </row>
    <row r="3198" spans="14:20" s="22" customFormat="1" ht="15" hidden="1" customHeight="1" x14ac:dyDescent="0.25">
      <c r="N3198" s="29" t="str">
        <f t="shared" si="100"/>
        <v>nie ubiegam sięPodkarpackieTyrawa Wołoska_PL323</v>
      </c>
      <c r="O3198" s="29" t="s">
        <v>868</v>
      </c>
      <c r="P3198" s="31" t="str">
        <f t="shared" si="99"/>
        <v>Tyrawa Wołoska_PL323</v>
      </c>
      <c r="Q3198" s="32" t="s">
        <v>978</v>
      </c>
      <c r="R3198" s="32" t="s">
        <v>889</v>
      </c>
      <c r="S3198" s="29">
        <v>0</v>
      </c>
      <c r="T3198" s="29" t="s">
        <v>64</v>
      </c>
    </row>
    <row r="3199" spans="14:20" s="22" customFormat="1" ht="15" hidden="1" customHeight="1" x14ac:dyDescent="0.25">
      <c r="N3199" s="29" t="str">
        <f t="shared" si="100"/>
        <v>nie ubiegam sięPodkarpackieUlanów_PL326</v>
      </c>
      <c r="O3199" s="29" t="s">
        <v>868</v>
      </c>
      <c r="P3199" s="31" t="str">
        <f t="shared" si="99"/>
        <v>Ulanów_PL326</v>
      </c>
      <c r="Q3199" s="32" t="s">
        <v>981</v>
      </c>
      <c r="R3199" s="32" t="s">
        <v>968</v>
      </c>
      <c r="S3199" s="29">
        <v>0</v>
      </c>
      <c r="T3199" s="29" t="s">
        <v>64</v>
      </c>
    </row>
    <row r="3200" spans="14:20" s="22" customFormat="1" ht="15" hidden="1" customHeight="1" x14ac:dyDescent="0.25">
      <c r="N3200" s="29" t="str">
        <f t="shared" si="100"/>
        <v>nie ubiegam sięPodkarpackieUstrzyki Dolne_PL323</v>
      </c>
      <c r="O3200" s="29" t="s">
        <v>868</v>
      </c>
      <c r="P3200" s="31" t="str">
        <f t="shared" si="99"/>
        <v>Ustrzyki Dolne_PL323</v>
      </c>
      <c r="Q3200" s="32" t="s">
        <v>978</v>
      </c>
      <c r="R3200" s="32" t="s">
        <v>871</v>
      </c>
      <c r="S3200" s="29">
        <v>0</v>
      </c>
      <c r="T3200" s="29" t="s">
        <v>64</v>
      </c>
    </row>
    <row r="3201" spans="14:20" s="22" customFormat="1" ht="15" hidden="1" customHeight="1" x14ac:dyDescent="0.25">
      <c r="N3201" s="29" t="str">
        <f t="shared" si="100"/>
        <v>nie ubiegam sięPodkarpackieWadowice Górne_PL326</v>
      </c>
      <c r="O3201" s="29" t="s">
        <v>868</v>
      </c>
      <c r="P3201" s="31" t="str">
        <f t="shared" si="99"/>
        <v>Wadowice Górne_PL326</v>
      </c>
      <c r="Q3201" s="32" t="s">
        <v>981</v>
      </c>
      <c r="R3201" s="32" t="s">
        <v>963</v>
      </c>
      <c r="S3201" s="29">
        <v>0</v>
      </c>
      <c r="T3201" s="29" t="s">
        <v>64</v>
      </c>
    </row>
    <row r="3202" spans="14:20" s="22" customFormat="1" ht="15" hidden="1" customHeight="1" x14ac:dyDescent="0.25">
      <c r="N3202" s="29" t="str">
        <f t="shared" si="100"/>
        <v>nie ubiegam sięPodkarpackieWiązownica_PL324</v>
      </c>
      <c r="O3202" s="29" t="s">
        <v>868</v>
      </c>
      <c r="P3202" s="31" t="str">
        <f t="shared" si="99"/>
        <v>Wiązownica_PL324</v>
      </c>
      <c r="Q3202" s="32" t="s">
        <v>979</v>
      </c>
      <c r="R3202" s="32" t="s">
        <v>905</v>
      </c>
      <c r="S3202" s="29">
        <v>0</v>
      </c>
      <c r="T3202" s="29" t="s">
        <v>64</v>
      </c>
    </row>
    <row r="3203" spans="14:20" s="22" customFormat="1" ht="15" hidden="1" customHeight="1" x14ac:dyDescent="0.25">
      <c r="N3203" s="29" t="str">
        <f t="shared" si="100"/>
        <v>nie ubiegam sięPodkarpackieWielkie Oczy_PL324</v>
      </c>
      <c r="O3203" s="29" t="s">
        <v>868</v>
      </c>
      <c r="P3203" s="31" t="str">
        <f t="shared" si="99"/>
        <v>Wielkie Oczy_PL324</v>
      </c>
      <c r="Q3203" s="32" t="s">
        <v>979</v>
      </c>
      <c r="R3203" s="32" t="s">
        <v>912</v>
      </c>
      <c r="S3203" s="29">
        <v>0</v>
      </c>
      <c r="T3203" s="29" t="s">
        <v>64</v>
      </c>
    </row>
    <row r="3204" spans="14:20" s="22" customFormat="1" ht="15" hidden="1" customHeight="1" x14ac:dyDescent="0.25">
      <c r="N3204" s="29" t="str">
        <f t="shared" si="100"/>
        <v>nie ubiegam sięPodkarpackieWielopole Skrzyńskie_PL325</v>
      </c>
      <c r="O3204" s="29" t="s">
        <v>868</v>
      </c>
      <c r="P3204" s="31" t="str">
        <f t="shared" si="99"/>
        <v>Wielopole Skrzyńskie_PL325</v>
      </c>
      <c r="Q3204" s="32" t="s">
        <v>980</v>
      </c>
      <c r="R3204" s="32" t="s">
        <v>938</v>
      </c>
      <c r="S3204" s="29">
        <v>0</v>
      </c>
      <c r="T3204" s="29" t="s">
        <v>64</v>
      </c>
    </row>
    <row r="3205" spans="14:20" s="22" customFormat="1" ht="15" hidden="1" customHeight="1" x14ac:dyDescent="0.25">
      <c r="N3205" s="29" t="str">
        <f t="shared" si="100"/>
        <v>nie ubiegam sięPodkarpackieWiśniowa_PL325</v>
      </c>
      <c r="O3205" s="29" t="s">
        <v>868</v>
      </c>
      <c r="P3205" s="31" t="str">
        <f t="shared" si="99"/>
        <v>Wiśniowa_PL325</v>
      </c>
      <c r="Q3205" s="32" t="s">
        <v>980</v>
      </c>
      <c r="R3205" s="32" t="s">
        <v>504</v>
      </c>
      <c r="S3205" s="29">
        <v>0</v>
      </c>
      <c r="T3205" s="29" t="s">
        <v>64</v>
      </c>
    </row>
    <row r="3206" spans="14:20" s="22" customFormat="1" ht="15" hidden="1" customHeight="1" x14ac:dyDescent="0.25">
      <c r="N3206" s="29" t="str">
        <f t="shared" si="100"/>
        <v>nie ubiegam sięPodkarpackieWojaszówka_PL323</v>
      </c>
      <c r="O3206" s="29" t="s">
        <v>868</v>
      </c>
      <c r="P3206" s="31" t="str">
        <f t="shared" si="99"/>
        <v>Wojaszówka_PL323</v>
      </c>
      <c r="Q3206" s="32" t="s">
        <v>978</v>
      </c>
      <c r="R3206" s="32" t="s">
        <v>883</v>
      </c>
      <c r="S3206" s="29">
        <v>0</v>
      </c>
      <c r="T3206" s="29" t="s">
        <v>64</v>
      </c>
    </row>
    <row r="3207" spans="14:20" s="22" customFormat="1" ht="15" hidden="1" customHeight="1" x14ac:dyDescent="0.25">
      <c r="N3207" s="29" t="str">
        <f t="shared" si="100"/>
        <v>nie ubiegam sięPodkarpackieZagórz_PL323</v>
      </c>
      <c r="O3207" s="29" t="s">
        <v>868</v>
      </c>
      <c r="P3207" s="31" t="str">
        <f t="shared" si="99"/>
        <v>Zagórz_PL323</v>
      </c>
      <c r="Q3207" s="32" t="s">
        <v>978</v>
      </c>
      <c r="R3207" s="32" t="s">
        <v>890</v>
      </c>
      <c r="S3207" s="29">
        <v>0</v>
      </c>
      <c r="T3207" s="29" t="s">
        <v>64</v>
      </c>
    </row>
    <row r="3208" spans="14:20" s="22" customFormat="1" ht="15" hidden="1" customHeight="1" x14ac:dyDescent="0.25">
      <c r="N3208" s="29" t="str">
        <f t="shared" si="100"/>
        <v>nie ubiegam sięPodkarpackieZaklików_PL326</v>
      </c>
      <c r="O3208" s="29" t="s">
        <v>868</v>
      </c>
      <c r="P3208" s="31" t="str">
        <f t="shared" si="99"/>
        <v>Zaklików_PL326</v>
      </c>
      <c r="Q3208" s="32" t="s">
        <v>981</v>
      </c>
      <c r="R3208" s="32" t="s">
        <v>972</v>
      </c>
      <c r="S3208" s="29">
        <v>0</v>
      </c>
      <c r="T3208" s="29" t="s">
        <v>64</v>
      </c>
    </row>
    <row r="3209" spans="14:20" s="22" customFormat="1" ht="15" hidden="1" customHeight="1" x14ac:dyDescent="0.25">
      <c r="N3209" s="29" t="str">
        <f t="shared" si="100"/>
        <v>nie ubiegam sięPodkarpackieZaleszany_PL326</v>
      </c>
      <c r="O3209" s="29" t="s">
        <v>868</v>
      </c>
      <c r="P3209" s="31" t="str">
        <f t="shared" si="99"/>
        <v>Zaleszany_PL326</v>
      </c>
      <c r="Q3209" s="32" t="s">
        <v>981</v>
      </c>
      <c r="R3209" s="32" t="s">
        <v>973</v>
      </c>
      <c r="S3209" s="29">
        <v>0</v>
      </c>
      <c r="T3209" s="29" t="s">
        <v>64</v>
      </c>
    </row>
    <row r="3210" spans="14:20" s="22" customFormat="1" ht="15" hidden="1" customHeight="1" x14ac:dyDescent="0.25">
      <c r="N3210" s="29" t="str">
        <f t="shared" si="100"/>
        <v>nie ubiegam sięPodkarpackieZarszyn_PL323</v>
      </c>
      <c r="O3210" s="29" t="s">
        <v>868</v>
      </c>
      <c r="P3210" s="31" t="str">
        <f t="shared" si="99"/>
        <v>Zarszyn_PL323</v>
      </c>
      <c r="Q3210" s="32" t="s">
        <v>978</v>
      </c>
      <c r="R3210" s="32" t="s">
        <v>891</v>
      </c>
      <c r="S3210" s="29">
        <v>0</v>
      </c>
      <c r="T3210" s="29" t="s">
        <v>64</v>
      </c>
    </row>
    <row r="3211" spans="14:20" s="22" customFormat="1" ht="15" hidden="1" customHeight="1" x14ac:dyDescent="0.25">
      <c r="N3211" s="29" t="str">
        <f t="shared" si="100"/>
        <v>nie ubiegam sięPodkarpackieZarzecze_PL324</v>
      </c>
      <c r="O3211" s="29" t="s">
        <v>868</v>
      </c>
      <c r="P3211" s="31" t="str">
        <f t="shared" si="99"/>
        <v>Zarzecze_PL324</v>
      </c>
      <c r="Q3211" s="32" t="s">
        <v>979</v>
      </c>
      <c r="R3211" s="32" t="s">
        <v>928</v>
      </c>
      <c r="S3211" s="29">
        <v>0</v>
      </c>
      <c r="T3211" s="29" t="s">
        <v>64</v>
      </c>
    </row>
    <row r="3212" spans="14:20" s="22" customFormat="1" ht="15" hidden="1" customHeight="1" x14ac:dyDescent="0.25">
      <c r="N3212" s="29" t="str">
        <f t="shared" si="100"/>
        <v>nie ubiegam sięPodkarpackieŻołynia_PL325</v>
      </c>
      <c r="O3212" s="29" t="s">
        <v>868</v>
      </c>
      <c r="P3212" s="31" t="str">
        <f t="shared" si="99"/>
        <v>Żołynia_PL325</v>
      </c>
      <c r="Q3212" s="32" t="s">
        <v>980</v>
      </c>
      <c r="R3212" s="32" t="s">
        <v>935</v>
      </c>
      <c r="S3212" s="29">
        <v>0</v>
      </c>
      <c r="T3212" s="29" t="s">
        <v>64</v>
      </c>
    </row>
    <row r="3213" spans="14:20" s="22" customFormat="1" ht="15" hidden="1" customHeight="1" x14ac:dyDescent="0.25">
      <c r="N3213" s="29" t="str">
        <f t="shared" si="100"/>
        <v>nie ubiegam sięPodkarpackieŻyraków_PL326</v>
      </c>
      <c r="O3213" s="29" t="s">
        <v>868</v>
      </c>
      <c r="P3213" s="31" t="str">
        <f t="shared" si="99"/>
        <v>Żyraków_PL326</v>
      </c>
      <c r="Q3213" s="32" t="s">
        <v>981</v>
      </c>
      <c r="R3213" s="32" t="s">
        <v>951</v>
      </c>
      <c r="S3213" s="29">
        <v>0</v>
      </c>
      <c r="T3213" s="29" t="s">
        <v>64</v>
      </c>
    </row>
    <row r="3214" spans="14:20" s="22" customFormat="1" ht="15" hidden="1" customHeight="1" x14ac:dyDescent="0.25">
      <c r="N3214" s="29" t="str">
        <f t="shared" si="100"/>
        <v>nie ubiegam sięPodlaskieAugustów_PL345</v>
      </c>
      <c r="O3214" s="29" t="s">
        <v>1070</v>
      </c>
      <c r="P3214" s="31" t="str">
        <f t="shared" si="99"/>
        <v>Augustów_PL345</v>
      </c>
      <c r="Q3214" s="32" t="s">
        <v>1174</v>
      </c>
      <c r="R3214" s="32" t="s">
        <v>1141</v>
      </c>
      <c r="S3214" s="29">
        <v>0</v>
      </c>
      <c r="T3214" s="29" t="s">
        <v>64</v>
      </c>
    </row>
    <row r="3215" spans="14:20" s="22" customFormat="1" ht="15" hidden="1" customHeight="1" x14ac:dyDescent="0.25">
      <c r="N3215" s="29" t="str">
        <f t="shared" si="100"/>
        <v>nie ubiegam sięPodlaskieBakałarzewo_PL345</v>
      </c>
      <c r="O3215" s="29" t="s">
        <v>1070</v>
      </c>
      <c r="P3215" s="31" t="str">
        <f t="shared" si="99"/>
        <v>Bakałarzewo_PL345</v>
      </c>
      <c r="Q3215" s="32" t="s">
        <v>1174</v>
      </c>
      <c r="R3215" s="32" t="s">
        <v>1163</v>
      </c>
      <c r="S3215" s="29">
        <v>0</v>
      </c>
      <c r="T3215" s="29" t="s">
        <v>64</v>
      </c>
    </row>
    <row r="3216" spans="14:20" s="22" customFormat="1" ht="15" hidden="1" customHeight="1" x14ac:dyDescent="0.25">
      <c r="N3216" s="29" t="str">
        <f t="shared" si="100"/>
        <v>nie ubiegam sięPodlaskieBargłów Kościelny_PL345</v>
      </c>
      <c r="O3216" s="29" t="s">
        <v>1070</v>
      </c>
      <c r="P3216" s="31" t="str">
        <f t="shared" si="99"/>
        <v>Bargłów Kościelny_PL345</v>
      </c>
      <c r="Q3216" s="32" t="s">
        <v>1174</v>
      </c>
      <c r="R3216" s="32" t="s">
        <v>1142</v>
      </c>
      <c r="S3216" s="29">
        <v>0</v>
      </c>
      <c r="T3216" s="29" t="s">
        <v>64</v>
      </c>
    </row>
    <row r="3217" spans="14:20" s="22" customFormat="1" ht="15" hidden="1" customHeight="1" x14ac:dyDescent="0.25">
      <c r="N3217" s="29" t="str">
        <f t="shared" si="100"/>
        <v>nie ubiegam sięPodlaskieBiałowieża_PL344</v>
      </c>
      <c r="O3217" s="29" t="s">
        <v>1070</v>
      </c>
      <c r="P3217" s="31" t="str">
        <f t="shared" si="99"/>
        <v>Białowieża_PL344</v>
      </c>
      <c r="Q3217" s="32" t="s">
        <v>1173</v>
      </c>
      <c r="R3217" s="32" t="s">
        <v>1098</v>
      </c>
      <c r="S3217" s="29">
        <v>0</v>
      </c>
      <c r="T3217" s="29" t="s">
        <v>64</v>
      </c>
    </row>
    <row r="3218" spans="14:20" s="22" customFormat="1" ht="15" hidden="1" customHeight="1" x14ac:dyDescent="0.25">
      <c r="N3218" s="29" t="str">
        <f t="shared" si="100"/>
        <v>nie ubiegam sięPodlaskieBielsk Podlaski_PL344</v>
      </c>
      <c r="O3218" s="29" t="s">
        <v>1070</v>
      </c>
      <c r="P3218" s="31" t="str">
        <f t="shared" si="99"/>
        <v>Bielsk Podlaski_PL344</v>
      </c>
      <c r="Q3218" s="32" t="s">
        <v>1173</v>
      </c>
      <c r="R3218" s="32" t="s">
        <v>1093</v>
      </c>
      <c r="S3218" s="29">
        <v>0</v>
      </c>
      <c r="T3218" s="29" t="s">
        <v>64</v>
      </c>
    </row>
    <row r="3219" spans="14:20" s="22" customFormat="1" ht="15" hidden="1" customHeight="1" x14ac:dyDescent="0.25">
      <c r="N3219" s="29" t="str">
        <f t="shared" si="100"/>
        <v>nie ubiegam sięPodlaskieBoćki_PL344</v>
      </c>
      <c r="O3219" s="29" t="s">
        <v>1070</v>
      </c>
      <c r="P3219" s="31" t="str">
        <f t="shared" si="99"/>
        <v>Boćki_PL344</v>
      </c>
      <c r="Q3219" s="32" t="s">
        <v>1173</v>
      </c>
      <c r="R3219" s="32" t="s">
        <v>1094</v>
      </c>
      <c r="S3219" s="29">
        <v>0</v>
      </c>
      <c r="T3219" s="29" t="s">
        <v>64</v>
      </c>
    </row>
    <row r="3220" spans="14:20" s="22" customFormat="1" ht="15" hidden="1" customHeight="1" x14ac:dyDescent="0.25">
      <c r="N3220" s="29" t="str">
        <f t="shared" si="100"/>
        <v>nie ubiegam sięPodlaskieBrańsk_PL344</v>
      </c>
      <c r="O3220" s="29" t="s">
        <v>1070</v>
      </c>
      <c r="P3220" s="31" t="str">
        <f t="shared" si="99"/>
        <v>Brańsk_PL344</v>
      </c>
      <c r="Q3220" s="32" t="s">
        <v>1173</v>
      </c>
      <c r="R3220" s="32" t="s">
        <v>1092</v>
      </c>
      <c r="S3220" s="29">
        <v>0</v>
      </c>
      <c r="T3220" s="29" t="s">
        <v>64</v>
      </c>
    </row>
    <row r="3221" spans="14:20" s="22" customFormat="1" ht="15" hidden="1" customHeight="1" x14ac:dyDescent="0.25">
      <c r="N3221" s="29" t="str">
        <f t="shared" si="100"/>
        <v>nie ubiegam sięPodlaskieBrańsk_PL344</v>
      </c>
      <c r="O3221" s="29" t="s">
        <v>1070</v>
      </c>
      <c r="P3221" s="31" t="str">
        <f t="shared" si="99"/>
        <v>Brańsk_PL344</v>
      </c>
      <c r="Q3221" s="32" t="s">
        <v>1173</v>
      </c>
      <c r="R3221" s="32" t="s">
        <v>1092</v>
      </c>
      <c r="S3221" s="29">
        <v>0</v>
      </c>
      <c r="T3221" s="29" t="s">
        <v>64</v>
      </c>
    </row>
    <row r="3222" spans="14:20" s="22" customFormat="1" ht="15" hidden="1" customHeight="1" x14ac:dyDescent="0.25">
      <c r="N3222" s="29" t="str">
        <f t="shared" si="100"/>
        <v>nie ubiegam sięPodlaskieChoroszcz_PL343</v>
      </c>
      <c r="O3222" s="29" t="s">
        <v>1070</v>
      </c>
      <c r="P3222" s="31" t="str">
        <f t="shared" si="99"/>
        <v>Choroszcz_PL343</v>
      </c>
      <c r="Q3222" s="32" t="s">
        <v>1172</v>
      </c>
      <c r="R3222" s="32" t="s">
        <v>1071</v>
      </c>
      <c r="S3222" s="29">
        <v>0</v>
      </c>
      <c r="T3222" s="29" t="s">
        <v>64</v>
      </c>
    </row>
    <row r="3223" spans="14:20" s="22" customFormat="1" ht="15" hidden="1" customHeight="1" x14ac:dyDescent="0.25">
      <c r="N3223" s="29" t="str">
        <f t="shared" si="100"/>
        <v>nie ubiegam sięPodlaskieCiechanowiec_PL344</v>
      </c>
      <c r="O3223" s="29" t="s">
        <v>1070</v>
      </c>
      <c r="P3223" s="31" t="str">
        <f t="shared" si="99"/>
        <v>Ciechanowiec_PL344</v>
      </c>
      <c r="Q3223" s="32" t="s">
        <v>1173</v>
      </c>
      <c r="R3223" s="32" t="s">
        <v>1128</v>
      </c>
      <c r="S3223" s="29">
        <v>0</v>
      </c>
      <c r="T3223" s="29" t="s">
        <v>64</v>
      </c>
    </row>
    <row r="3224" spans="14:20" s="22" customFormat="1" ht="15" hidden="1" customHeight="1" x14ac:dyDescent="0.25">
      <c r="N3224" s="29" t="str">
        <f t="shared" si="100"/>
        <v>nie ubiegam sięPodlaskieCzeremcha_PL344</v>
      </c>
      <c r="O3224" s="29" t="s">
        <v>1070</v>
      </c>
      <c r="P3224" s="31" t="str">
        <f t="shared" si="99"/>
        <v>Czeremcha_PL344</v>
      </c>
      <c r="Q3224" s="32" t="s">
        <v>1173</v>
      </c>
      <c r="R3224" s="32" t="s">
        <v>1099</v>
      </c>
      <c r="S3224" s="29">
        <v>0</v>
      </c>
      <c r="T3224" s="29" t="s">
        <v>64</v>
      </c>
    </row>
    <row r="3225" spans="14:20" s="22" customFormat="1" ht="15" hidden="1" customHeight="1" x14ac:dyDescent="0.25">
      <c r="N3225" s="29" t="str">
        <f t="shared" si="100"/>
        <v>nie ubiegam sięPodlaskieCzyże_PL344</v>
      </c>
      <c r="O3225" s="29" t="s">
        <v>1070</v>
      </c>
      <c r="P3225" s="31" t="str">
        <f t="shared" si="99"/>
        <v>Czyże_PL344</v>
      </c>
      <c r="Q3225" s="32" t="s">
        <v>1173</v>
      </c>
      <c r="R3225" s="32" t="s">
        <v>1100</v>
      </c>
      <c r="S3225" s="29">
        <v>0</v>
      </c>
      <c r="T3225" s="29" t="s">
        <v>64</v>
      </c>
    </row>
    <row r="3226" spans="14:20" s="22" customFormat="1" ht="15" hidden="1" customHeight="1" x14ac:dyDescent="0.25">
      <c r="N3226" s="29" t="str">
        <f t="shared" si="100"/>
        <v>nie ubiegam sięPodlaskieCzyżew_PL344</v>
      </c>
      <c r="O3226" s="29" t="s">
        <v>1070</v>
      </c>
      <c r="P3226" s="31" t="str">
        <f t="shared" si="99"/>
        <v>Czyżew_PL344</v>
      </c>
      <c r="Q3226" s="32" t="s">
        <v>1173</v>
      </c>
      <c r="R3226" s="32" t="s">
        <v>1129</v>
      </c>
      <c r="S3226" s="29">
        <v>0</v>
      </c>
      <c r="T3226" s="29" t="s">
        <v>64</v>
      </c>
    </row>
    <row r="3227" spans="14:20" s="22" customFormat="1" ht="15" hidden="1" customHeight="1" x14ac:dyDescent="0.25">
      <c r="N3227" s="29" t="str">
        <f t="shared" si="100"/>
        <v>nie ubiegam sięPodlaskieDąbrowa Białostocka_PL343</v>
      </c>
      <c r="O3227" s="29" t="s">
        <v>1070</v>
      </c>
      <c r="P3227" s="31" t="str">
        <f t="shared" si="99"/>
        <v>Dąbrowa Białostocka_PL343</v>
      </c>
      <c r="Q3227" s="32" t="s">
        <v>1172</v>
      </c>
      <c r="R3227" s="32" t="s">
        <v>1083</v>
      </c>
      <c r="S3227" s="29">
        <v>0</v>
      </c>
      <c r="T3227" s="29" t="s">
        <v>64</v>
      </c>
    </row>
    <row r="3228" spans="14:20" s="22" customFormat="1" ht="15" hidden="1" customHeight="1" x14ac:dyDescent="0.25">
      <c r="N3228" s="29" t="str">
        <f t="shared" si="100"/>
        <v>nie ubiegam sięPodlaskieDobrzyniewo Duże_PL343</v>
      </c>
      <c r="O3228" s="29" t="s">
        <v>1070</v>
      </c>
      <c r="P3228" s="31" t="str">
        <f t="shared" si="99"/>
        <v>Dobrzyniewo Duże_PL343</v>
      </c>
      <c r="Q3228" s="32" t="s">
        <v>1172</v>
      </c>
      <c r="R3228" s="32" t="s">
        <v>1072</v>
      </c>
      <c r="S3228" s="29">
        <v>0</v>
      </c>
      <c r="T3228" s="29" t="s">
        <v>64</v>
      </c>
    </row>
    <row r="3229" spans="14:20" s="22" customFormat="1" ht="15" hidden="1" customHeight="1" x14ac:dyDescent="0.25">
      <c r="N3229" s="29" t="str">
        <f t="shared" si="100"/>
        <v>nie ubiegam sięPodlaskieDrohiczyn_PL344</v>
      </c>
      <c r="O3229" s="29" t="s">
        <v>1070</v>
      </c>
      <c r="P3229" s="31" t="str">
        <f t="shared" si="99"/>
        <v>Drohiczyn_PL344</v>
      </c>
      <c r="Q3229" s="32" t="s">
        <v>1173</v>
      </c>
      <c r="R3229" s="32" t="s">
        <v>1120</v>
      </c>
      <c r="S3229" s="29">
        <v>0</v>
      </c>
      <c r="T3229" s="29" t="s">
        <v>64</v>
      </c>
    </row>
    <row r="3230" spans="14:20" s="22" customFormat="1" ht="15" hidden="1" customHeight="1" x14ac:dyDescent="0.25">
      <c r="N3230" s="29" t="str">
        <f t="shared" si="100"/>
        <v>nie ubiegam sięPodlaskieDubicze Cerkiewne_PL344</v>
      </c>
      <c r="O3230" s="29" t="s">
        <v>1070</v>
      </c>
      <c r="P3230" s="31" t="str">
        <f t="shared" si="99"/>
        <v>Dubicze Cerkiewne_PL344</v>
      </c>
      <c r="Q3230" s="32" t="s">
        <v>1173</v>
      </c>
      <c r="R3230" s="32" t="s">
        <v>1101</v>
      </c>
      <c r="S3230" s="29">
        <v>0</v>
      </c>
      <c r="T3230" s="29" t="s">
        <v>64</v>
      </c>
    </row>
    <row r="3231" spans="14:20" s="22" customFormat="1" ht="15" hidden="1" customHeight="1" x14ac:dyDescent="0.25">
      <c r="N3231" s="29" t="str">
        <f t="shared" si="100"/>
        <v>nie ubiegam sięPodlaskieDziadkowice_PL344</v>
      </c>
      <c r="O3231" s="29" t="s">
        <v>1070</v>
      </c>
      <c r="P3231" s="31" t="str">
        <f t="shared" si="99"/>
        <v>Dziadkowice_PL344</v>
      </c>
      <c r="Q3231" s="32" t="s">
        <v>1173</v>
      </c>
      <c r="R3231" s="32" t="s">
        <v>1121</v>
      </c>
      <c r="S3231" s="29">
        <v>0</v>
      </c>
      <c r="T3231" s="29" t="s">
        <v>64</v>
      </c>
    </row>
    <row r="3232" spans="14:20" s="22" customFormat="1" ht="15" hidden="1" customHeight="1" x14ac:dyDescent="0.25">
      <c r="N3232" s="29" t="str">
        <f t="shared" si="100"/>
        <v>nie ubiegam sięPodlaskieFilipów_PL345</v>
      </c>
      <c r="O3232" s="29" t="s">
        <v>1070</v>
      </c>
      <c r="P3232" s="31" t="str">
        <f t="shared" si="99"/>
        <v>Filipów_PL345</v>
      </c>
      <c r="Q3232" s="32" t="s">
        <v>1174</v>
      </c>
      <c r="R3232" s="32" t="s">
        <v>1164</v>
      </c>
      <c r="S3232" s="29">
        <v>0</v>
      </c>
      <c r="T3232" s="29" t="s">
        <v>64</v>
      </c>
    </row>
    <row r="3233" spans="14:20" s="22" customFormat="1" ht="15" hidden="1" customHeight="1" x14ac:dyDescent="0.25">
      <c r="N3233" s="29" t="str">
        <f t="shared" si="100"/>
        <v>nie ubiegam sięPodlaskieGiby_PL345</v>
      </c>
      <c r="O3233" s="29" t="s">
        <v>1070</v>
      </c>
      <c r="P3233" s="31" t="str">
        <f t="shared" si="99"/>
        <v>Giby_PL345</v>
      </c>
      <c r="Q3233" s="32" t="s">
        <v>1174</v>
      </c>
      <c r="R3233" s="32" t="s">
        <v>1159</v>
      </c>
      <c r="S3233" s="29">
        <v>0</v>
      </c>
      <c r="T3233" s="29" t="s">
        <v>64</v>
      </c>
    </row>
    <row r="3234" spans="14:20" s="22" customFormat="1" ht="15" hidden="1" customHeight="1" x14ac:dyDescent="0.25">
      <c r="N3234" s="29" t="str">
        <f t="shared" si="100"/>
        <v>nie ubiegam sięPodlaskieGoniądz_PL345</v>
      </c>
      <c r="O3234" s="29" t="s">
        <v>1070</v>
      </c>
      <c r="P3234" s="31" t="str">
        <f t="shared" si="99"/>
        <v>Goniądz_PL345</v>
      </c>
      <c r="Q3234" s="32" t="s">
        <v>1174</v>
      </c>
      <c r="R3234" s="32" t="s">
        <v>1152</v>
      </c>
      <c r="S3234" s="29">
        <v>0</v>
      </c>
      <c r="T3234" s="29" t="s">
        <v>64</v>
      </c>
    </row>
    <row r="3235" spans="14:20" s="22" customFormat="1" ht="15" hidden="1" customHeight="1" x14ac:dyDescent="0.25">
      <c r="N3235" s="29" t="str">
        <f t="shared" si="100"/>
        <v>nie ubiegam sięPodlaskieGrabowo_PL344</v>
      </c>
      <c r="O3235" s="29" t="s">
        <v>1070</v>
      </c>
      <c r="P3235" s="31" t="str">
        <f t="shared" si="99"/>
        <v>Grabowo_PL344</v>
      </c>
      <c r="Q3235" s="32" t="s">
        <v>1173</v>
      </c>
      <c r="R3235" s="32" t="s">
        <v>1106</v>
      </c>
      <c r="S3235" s="29">
        <v>0</v>
      </c>
      <c r="T3235" s="29" t="s">
        <v>64</v>
      </c>
    </row>
    <row r="3236" spans="14:20" s="22" customFormat="1" ht="15" hidden="1" customHeight="1" x14ac:dyDescent="0.25">
      <c r="N3236" s="29" t="str">
        <f t="shared" si="100"/>
        <v>nie ubiegam sięPodlaskieGrajewo_PL345</v>
      </c>
      <c r="O3236" s="29" t="s">
        <v>1070</v>
      </c>
      <c r="P3236" s="31" t="str">
        <f t="shared" si="99"/>
        <v>Grajewo_PL345</v>
      </c>
      <c r="Q3236" s="32" t="s">
        <v>1174</v>
      </c>
      <c r="R3236" s="32" t="s">
        <v>1147</v>
      </c>
      <c r="S3236" s="29">
        <v>0</v>
      </c>
      <c r="T3236" s="29" t="s">
        <v>64</v>
      </c>
    </row>
    <row r="3237" spans="14:20" s="22" customFormat="1" ht="15" hidden="1" customHeight="1" x14ac:dyDescent="0.25">
      <c r="N3237" s="29" t="str">
        <f t="shared" si="100"/>
        <v>nie ubiegam sięPodlaskieGrodzisk_PL344</v>
      </c>
      <c r="O3237" s="29" t="s">
        <v>1070</v>
      </c>
      <c r="P3237" s="31" t="str">
        <f t="shared" si="99"/>
        <v>Grodzisk_PL344</v>
      </c>
      <c r="Q3237" s="32" t="s">
        <v>1173</v>
      </c>
      <c r="R3237" s="32" t="s">
        <v>1122</v>
      </c>
      <c r="S3237" s="29">
        <v>0</v>
      </c>
      <c r="T3237" s="29" t="s">
        <v>64</v>
      </c>
    </row>
    <row r="3238" spans="14:20" s="22" customFormat="1" ht="15" hidden="1" customHeight="1" x14ac:dyDescent="0.25">
      <c r="N3238" s="29" t="str">
        <f t="shared" si="100"/>
        <v>nie ubiegam sięPodlaskieGródek_PL343</v>
      </c>
      <c r="O3238" s="29" t="s">
        <v>1070</v>
      </c>
      <c r="P3238" s="31" t="str">
        <f t="shared" si="99"/>
        <v>Gródek_PL343</v>
      </c>
      <c r="Q3238" s="32" t="s">
        <v>1172</v>
      </c>
      <c r="R3238" s="32" t="s">
        <v>1073</v>
      </c>
      <c r="S3238" s="29">
        <v>0</v>
      </c>
      <c r="T3238" s="29" t="s">
        <v>64</v>
      </c>
    </row>
    <row r="3239" spans="14:20" s="22" customFormat="1" ht="15" hidden="1" customHeight="1" x14ac:dyDescent="0.25">
      <c r="N3239" s="29" t="str">
        <f t="shared" si="100"/>
        <v>nie ubiegam sięPodlaskieHajnówka_PL344</v>
      </c>
      <c r="O3239" s="29" t="s">
        <v>1070</v>
      </c>
      <c r="P3239" s="31" t="str">
        <f t="shared" si="99"/>
        <v>Hajnówka_PL344</v>
      </c>
      <c r="Q3239" s="32" t="s">
        <v>1173</v>
      </c>
      <c r="R3239" s="32" t="s">
        <v>1102</v>
      </c>
      <c r="S3239" s="29">
        <v>0</v>
      </c>
      <c r="T3239" s="29" t="s">
        <v>64</v>
      </c>
    </row>
    <row r="3240" spans="14:20" s="22" customFormat="1" ht="15" hidden="1" customHeight="1" x14ac:dyDescent="0.25">
      <c r="N3240" s="29" t="str">
        <f t="shared" si="100"/>
        <v>nie ubiegam sięPodlaskieJanów_PL343</v>
      </c>
      <c r="O3240" s="29" t="s">
        <v>1070</v>
      </c>
      <c r="P3240" s="31" t="str">
        <f t="shared" si="99"/>
        <v>Janów_PL343</v>
      </c>
      <c r="Q3240" s="32" t="s">
        <v>1172</v>
      </c>
      <c r="R3240" s="32" t="s">
        <v>626</v>
      </c>
      <c r="S3240" s="29">
        <v>0</v>
      </c>
      <c r="T3240" s="29" t="s">
        <v>64</v>
      </c>
    </row>
    <row r="3241" spans="14:20" s="22" customFormat="1" ht="15" hidden="1" customHeight="1" x14ac:dyDescent="0.25">
      <c r="N3241" s="29" t="str">
        <f t="shared" si="100"/>
        <v>nie ubiegam sięPodlaskieJasionówka_PL345</v>
      </c>
      <c r="O3241" s="29" t="s">
        <v>1070</v>
      </c>
      <c r="P3241" s="31" t="str">
        <f t="shared" si="99"/>
        <v>Jasionówka_PL345</v>
      </c>
      <c r="Q3241" s="32" t="s">
        <v>1174</v>
      </c>
      <c r="R3241" s="32" t="s">
        <v>1153</v>
      </c>
      <c r="S3241" s="29">
        <v>0</v>
      </c>
      <c r="T3241" s="29" t="s">
        <v>64</v>
      </c>
    </row>
    <row r="3242" spans="14:20" s="22" customFormat="1" ht="15" hidden="1" customHeight="1" x14ac:dyDescent="0.25">
      <c r="N3242" s="29" t="str">
        <f t="shared" si="100"/>
        <v>nie ubiegam sięPodlaskieJaświły_PL345</v>
      </c>
      <c r="O3242" s="29" t="s">
        <v>1070</v>
      </c>
      <c r="P3242" s="31" t="str">
        <f t="shared" si="99"/>
        <v>Jaświły_PL345</v>
      </c>
      <c r="Q3242" s="32" t="s">
        <v>1174</v>
      </c>
      <c r="R3242" s="32" t="s">
        <v>1154</v>
      </c>
      <c r="S3242" s="29">
        <v>0</v>
      </c>
      <c r="T3242" s="29" t="s">
        <v>64</v>
      </c>
    </row>
    <row r="3243" spans="14:20" s="22" customFormat="1" ht="15" hidden="1" customHeight="1" x14ac:dyDescent="0.25">
      <c r="N3243" s="29" t="str">
        <f t="shared" si="100"/>
        <v>nie ubiegam sięPodlaskieJedwabne_PL344</v>
      </c>
      <c r="O3243" s="29" t="s">
        <v>1070</v>
      </c>
      <c r="P3243" s="31" t="str">
        <f t="shared" si="99"/>
        <v>Jedwabne_PL344</v>
      </c>
      <c r="Q3243" s="32" t="s">
        <v>1173</v>
      </c>
      <c r="R3243" s="32" t="s">
        <v>1111</v>
      </c>
      <c r="S3243" s="29">
        <v>0</v>
      </c>
      <c r="T3243" s="29" t="s">
        <v>64</v>
      </c>
    </row>
    <row r="3244" spans="14:20" s="22" customFormat="1" ht="15" hidden="1" customHeight="1" x14ac:dyDescent="0.25">
      <c r="N3244" s="29" t="str">
        <f t="shared" si="100"/>
        <v>nie ubiegam sięPodlaskieJeleniewo_PL345</v>
      </c>
      <c r="O3244" s="29" t="s">
        <v>1070</v>
      </c>
      <c r="P3244" s="31" t="str">
        <f t="shared" si="99"/>
        <v>Jeleniewo_PL345</v>
      </c>
      <c r="Q3244" s="32" t="s">
        <v>1174</v>
      </c>
      <c r="R3244" s="32" t="s">
        <v>1165</v>
      </c>
      <c r="S3244" s="29">
        <v>0</v>
      </c>
      <c r="T3244" s="29" t="s">
        <v>64</v>
      </c>
    </row>
    <row r="3245" spans="14:20" s="22" customFormat="1" ht="15" hidden="1" customHeight="1" x14ac:dyDescent="0.25">
      <c r="N3245" s="29" t="str">
        <f t="shared" si="100"/>
        <v>nie ubiegam sięPodlaskieJuchnowiec Kościelny_PL343</v>
      </c>
      <c r="O3245" s="29" t="s">
        <v>1070</v>
      </c>
      <c r="P3245" s="31" t="str">
        <f t="shared" si="99"/>
        <v>Juchnowiec Kościelny_PL343</v>
      </c>
      <c r="Q3245" s="32" t="s">
        <v>1172</v>
      </c>
      <c r="R3245" s="32" t="s">
        <v>1074</v>
      </c>
      <c r="S3245" s="29">
        <v>0</v>
      </c>
      <c r="T3245" s="29" t="s">
        <v>64</v>
      </c>
    </row>
    <row r="3246" spans="14:20" s="22" customFormat="1" ht="15" hidden="1" customHeight="1" x14ac:dyDescent="0.25">
      <c r="N3246" s="29" t="str">
        <f t="shared" si="100"/>
        <v>nie ubiegam sięPodlaskieKleszczele_PL344</v>
      </c>
      <c r="O3246" s="29" t="s">
        <v>1070</v>
      </c>
      <c r="P3246" s="31" t="str">
        <f t="shared" si="99"/>
        <v>Kleszczele_PL344</v>
      </c>
      <c r="Q3246" s="32" t="s">
        <v>1173</v>
      </c>
      <c r="R3246" s="32" t="s">
        <v>1103</v>
      </c>
      <c r="S3246" s="29">
        <v>0</v>
      </c>
      <c r="T3246" s="29" t="s">
        <v>64</v>
      </c>
    </row>
    <row r="3247" spans="14:20" s="22" customFormat="1" ht="15" hidden="1" customHeight="1" x14ac:dyDescent="0.25">
      <c r="N3247" s="29" t="str">
        <f t="shared" si="100"/>
        <v>nie ubiegam sięPodlaskieKlukowo_PL344</v>
      </c>
      <c r="O3247" s="29" t="s">
        <v>1070</v>
      </c>
      <c r="P3247" s="31" t="str">
        <f t="shared" si="99"/>
        <v>Klukowo_PL344</v>
      </c>
      <c r="Q3247" s="32" t="s">
        <v>1173</v>
      </c>
      <c r="R3247" s="32" t="s">
        <v>1130</v>
      </c>
      <c r="S3247" s="29">
        <v>0</v>
      </c>
      <c r="T3247" s="29" t="s">
        <v>64</v>
      </c>
    </row>
    <row r="3248" spans="14:20" s="22" customFormat="1" ht="15" hidden="1" customHeight="1" x14ac:dyDescent="0.25">
      <c r="N3248" s="29" t="str">
        <f t="shared" si="100"/>
        <v>nie ubiegam sięPodlaskieKnyszyn_PL345</v>
      </c>
      <c r="O3248" s="29" t="s">
        <v>1070</v>
      </c>
      <c r="P3248" s="31" t="str">
        <f t="shared" si="99"/>
        <v>Knyszyn_PL345</v>
      </c>
      <c r="Q3248" s="32" t="s">
        <v>1174</v>
      </c>
      <c r="R3248" s="32" t="s">
        <v>1155</v>
      </c>
      <c r="S3248" s="29">
        <v>0</v>
      </c>
      <c r="T3248" s="29" t="s">
        <v>64</v>
      </c>
    </row>
    <row r="3249" spans="14:20" s="22" customFormat="1" ht="15" hidden="1" customHeight="1" x14ac:dyDescent="0.25">
      <c r="N3249" s="29" t="str">
        <f t="shared" si="100"/>
        <v>nie ubiegam sięPodlaskieKobylin-Borzymy_PL344</v>
      </c>
      <c r="O3249" s="29" t="s">
        <v>1070</v>
      </c>
      <c r="P3249" s="31" t="str">
        <f t="shared" si="99"/>
        <v>Kobylin-Borzymy_PL344</v>
      </c>
      <c r="Q3249" s="32" t="s">
        <v>1173</v>
      </c>
      <c r="R3249" s="32" t="s">
        <v>1131</v>
      </c>
      <c r="S3249" s="29">
        <v>0</v>
      </c>
      <c r="T3249" s="29" t="s">
        <v>64</v>
      </c>
    </row>
    <row r="3250" spans="14:20" s="22" customFormat="1" ht="15" hidden="1" customHeight="1" x14ac:dyDescent="0.25">
      <c r="N3250" s="29" t="str">
        <f t="shared" si="100"/>
        <v>nie ubiegam sięPodlaskieKolno_PL344</v>
      </c>
      <c r="O3250" s="29" t="s">
        <v>1070</v>
      </c>
      <c r="P3250" s="31" t="str">
        <f t="shared" si="99"/>
        <v>Kolno_PL344</v>
      </c>
      <c r="Q3250" s="32" t="s">
        <v>1173</v>
      </c>
      <c r="R3250" s="32" t="s">
        <v>1107</v>
      </c>
      <c r="S3250" s="29">
        <v>0</v>
      </c>
      <c r="T3250" s="29" t="s">
        <v>64</v>
      </c>
    </row>
    <row r="3251" spans="14:20" s="22" customFormat="1" ht="15" hidden="1" customHeight="1" x14ac:dyDescent="0.25">
      <c r="N3251" s="29" t="str">
        <f t="shared" si="100"/>
        <v>nie ubiegam sięPodlaskieKołaki Kościelne_PL344</v>
      </c>
      <c r="O3251" s="29" t="s">
        <v>1070</v>
      </c>
      <c r="P3251" s="31" t="str">
        <f t="shared" ref="P3251:P3314" si="101">R3251&amp;Q3251</f>
        <v>Kołaki Kościelne_PL344</v>
      </c>
      <c r="Q3251" s="32" t="s">
        <v>1173</v>
      </c>
      <c r="R3251" s="32" t="s">
        <v>1137</v>
      </c>
      <c r="S3251" s="29">
        <v>0</v>
      </c>
      <c r="T3251" s="29" t="s">
        <v>64</v>
      </c>
    </row>
    <row r="3252" spans="14:20" s="22" customFormat="1" ht="15" hidden="1" customHeight="1" x14ac:dyDescent="0.25">
      <c r="N3252" s="29" t="str">
        <f t="shared" ref="N3252:N3315" si="102">T3252&amp;O3252&amp;P3252</f>
        <v>nie ubiegam sięPodlaskieKorycin_PL343</v>
      </c>
      <c r="O3252" s="29" t="s">
        <v>1070</v>
      </c>
      <c r="P3252" s="31" t="str">
        <f t="shared" si="101"/>
        <v>Korycin_PL343</v>
      </c>
      <c r="Q3252" s="32" t="s">
        <v>1172</v>
      </c>
      <c r="R3252" s="32" t="s">
        <v>1084</v>
      </c>
      <c r="S3252" s="29">
        <v>0</v>
      </c>
      <c r="T3252" s="29" t="s">
        <v>64</v>
      </c>
    </row>
    <row r="3253" spans="14:20" s="22" customFormat="1" ht="15" hidden="1" customHeight="1" x14ac:dyDescent="0.25">
      <c r="N3253" s="29" t="str">
        <f t="shared" si="102"/>
        <v>nie ubiegam sięPodlaskieKrasnopol_PL345</v>
      </c>
      <c r="O3253" s="29" t="s">
        <v>1070</v>
      </c>
      <c r="P3253" s="31" t="str">
        <f t="shared" si="101"/>
        <v>Krasnopol_PL345</v>
      </c>
      <c r="Q3253" s="32" t="s">
        <v>1174</v>
      </c>
      <c r="R3253" s="32" t="s">
        <v>1160</v>
      </c>
      <c r="S3253" s="29">
        <v>0</v>
      </c>
      <c r="T3253" s="29" t="s">
        <v>64</v>
      </c>
    </row>
    <row r="3254" spans="14:20" s="22" customFormat="1" ht="15" hidden="1" customHeight="1" x14ac:dyDescent="0.25">
      <c r="N3254" s="29" t="str">
        <f t="shared" si="102"/>
        <v>nie ubiegam sięPodlaskieKrynki_PL343</v>
      </c>
      <c r="O3254" s="29" t="s">
        <v>1070</v>
      </c>
      <c r="P3254" s="31" t="str">
        <f t="shared" si="101"/>
        <v>Krynki_PL343</v>
      </c>
      <c r="Q3254" s="32" t="s">
        <v>1172</v>
      </c>
      <c r="R3254" s="32" t="s">
        <v>1085</v>
      </c>
      <c r="S3254" s="29">
        <v>0</v>
      </c>
      <c r="T3254" s="29" t="s">
        <v>64</v>
      </c>
    </row>
    <row r="3255" spans="14:20" s="22" customFormat="1" ht="15" hidden="1" customHeight="1" x14ac:dyDescent="0.25">
      <c r="N3255" s="29" t="str">
        <f t="shared" si="102"/>
        <v>nie ubiegam sięPodlaskieKrypno_PL345</v>
      </c>
      <c r="O3255" s="29" t="s">
        <v>1070</v>
      </c>
      <c r="P3255" s="31" t="str">
        <f t="shared" si="101"/>
        <v>Krypno_PL345</v>
      </c>
      <c r="Q3255" s="32" t="s">
        <v>1174</v>
      </c>
      <c r="R3255" s="32" t="s">
        <v>1156</v>
      </c>
      <c r="S3255" s="29">
        <v>0</v>
      </c>
      <c r="T3255" s="29" t="s">
        <v>64</v>
      </c>
    </row>
    <row r="3256" spans="14:20" s="22" customFormat="1" ht="15" hidden="1" customHeight="1" x14ac:dyDescent="0.25">
      <c r="N3256" s="29" t="str">
        <f t="shared" si="102"/>
        <v>nie ubiegam sięPodlaskieKulesze Kościelne_PL344</v>
      </c>
      <c r="O3256" s="29" t="s">
        <v>1070</v>
      </c>
      <c r="P3256" s="31" t="str">
        <f t="shared" si="101"/>
        <v>Kulesze Kościelne_PL344</v>
      </c>
      <c r="Q3256" s="32" t="s">
        <v>1173</v>
      </c>
      <c r="R3256" s="32" t="s">
        <v>1132</v>
      </c>
      <c r="S3256" s="29">
        <v>0</v>
      </c>
      <c r="T3256" s="29" t="s">
        <v>64</v>
      </c>
    </row>
    <row r="3257" spans="14:20" s="22" customFormat="1" ht="15" hidden="1" customHeight="1" x14ac:dyDescent="0.25">
      <c r="N3257" s="29" t="str">
        <f t="shared" si="102"/>
        <v>nie ubiegam sięPodlaskieKuźnica_PL343</v>
      </c>
      <c r="O3257" s="29" t="s">
        <v>1070</v>
      </c>
      <c r="P3257" s="31" t="str">
        <f t="shared" si="101"/>
        <v>Kuźnica_PL343</v>
      </c>
      <c r="Q3257" s="32" t="s">
        <v>1172</v>
      </c>
      <c r="R3257" s="32" t="s">
        <v>1086</v>
      </c>
      <c r="S3257" s="29">
        <v>0</v>
      </c>
      <c r="T3257" s="29" t="s">
        <v>64</v>
      </c>
    </row>
    <row r="3258" spans="14:20" s="22" customFormat="1" ht="15" hidden="1" customHeight="1" x14ac:dyDescent="0.25">
      <c r="N3258" s="29" t="str">
        <f t="shared" si="102"/>
        <v>nie ubiegam sięPodlaskieLipsk_PL345</v>
      </c>
      <c r="O3258" s="29" t="s">
        <v>1070</v>
      </c>
      <c r="P3258" s="31" t="str">
        <f t="shared" si="101"/>
        <v>Lipsk_PL345</v>
      </c>
      <c r="Q3258" s="32" t="s">
        <v>1174</v>
      </c>
      <c r="R3258" s="32" t="s">
        <v>1143</v>
      </c>
      <c r="S3258" s="29">
        <v>0</v>
      </c>
      <c r="T3258" s="29" t="s">
        <v>64</v>
      </c>
    </row>
    <row r="3259" spans="14:20" s="22" customFormat="1" ht="15" hidden="1" customHeight="1" x14ac:dyDescent="0.25">
      <c r="N3259" s="29" t="str">
        <f t="shared" si="102"/>
        <v>nie ubiegam sięPodlaskieŁomża_PL344</v>
      </c>
      <c r="O3259" s="29" t="s">
        <v>1070</v>
      </c>
      <c r="P3259" s="31" t="str">
        <f t="shared" si="101"/>
        <v>Łomża_PL344</v>
      </c>
      <c r="Q3259" s="32" t="s">
        <v>1173</v>
      </c>
      <c r="R3259" s="32" t="s">
        <v>1112</v>
      </c>
      <c r="S3259" s="29">
        <v>0</v>
      </c>
      <c r="T3259" s="29" t="s">
        <v>64</v>
      </c>
    </row>
    <row r="3260" spans="14:20" s="22" customFormat="1" ht="15" hidden="1" customHeight="1" x14ac:dyDescent="0.25">
      <c r="N3260" s="29" t="str">
        <f t="shared" si="102"/>
        <v>nie ubiegam sięPodlaskieMały Płock_PL344</v>
      </c>
      <c r="O3260" s="29" t="s">
        <v>1070</v>
      </c>
      <c r="P3260" s="31" t="str">
        <f t="shared" si="101"/>
        <v>Mały Płock_PL344</v>
      </c>
      <c r="Q3260" s="32" t="s">
        <v>1173</v>
      </c>
      <c r="R3260" s="32" t="s">
        <v>1108</v>
      </c>
      <c r="S3260" s="29">
        <v>0</v>
      </c>
      <c r="T3260" s="29" t="s">
        <v>64</v>
      </c>
    </row>
    <row r="3261" spans="14:20" s="22" customFormat="1" ht="15" hidden="1" customHeight="1" x14ac:dyDescent="0.25">
      <c r="N3261" s="29" t="str">
        <f t="shared" si="102"/>
        <v>nie ubiegam sięPodlaskieMiastkowo_PL344</v>
      </c>
      <c r="O3261" s="29" t="s">
        <v>1070</v>
      </c>
      <c r="P3261" s="31" t="str">
        <f t="shared" si="101"/>
        <v>Miastkowo_PL344</v>
      </c>
      <c r="Q3261" s="32" t="s">
        <v>1173</v>
      </c>
      <c r="R3261" s="32" t="s">
        <v>1113</v>
      </c>
      <c r="S3261" s="29">
        <v>0</v>
      </c>
      <c r="T3261" s="29" t="s">
        <v>64</v>
      </c>
    </row>
    <row r="3262" spans="14:20" s="22" customFormat="1" ht="15" hidden="1" customHeight="1" x14ac:dyDescent="0.25">
      <c r="N3262" s="29" t="str">
        <f t="shared" si="102"/>
        <v>nie ubiegam sięPodlaskieMichałowo_PL343</v>
      </c>
      <c r="O3262" s="29" t="s">
        <v>1070</v>
      </c>
      <c r="P3262" s="31" t="str">
        <f t="shared" si="101"/>
        <v>Michałowo_PL343</v>
      </c>
      <c r="Q3262" s="32" t="s">
        <v>1172</v>
      </c>
      <c r="R3262" s="32" t="s">
        <v>1075</v>
      </c>
      <c r="S3262" s="29">
        <v>0</v>
      </c>
      <c r="T3262" s="29" t="s">
        <v>64</v>
      </c>
    </row>
    <row r="3263" spans="14:20" s="22" customFormat="1" ht="15" hidden="1" customHeight="1" x14ac:dyDescent="0.25">
      <c r="N3263" s="29" t="str">
        <f t="shared" si="102"/>
        <v>nie ubiegam sięPodlaskieMielnik_PL344</v>
      </c>
      <c r="O3263" s="29" t="s">
        <v>1070</v>
      </c>
      <c r="P3263" s="31" t="str">
        <f t="shared" si="101"/>
        <v>Mielnik_PL344</v>
      </c>
      <c r="Q3263" s="32" t="s">
        <v>1173</v>
      </c>
      <c r="R3263" s="32" t="s">
        <v>1123</v>
      </c>
      <c r="S3263" s="29">
        <v>0</v>
      </c>
      <c r="T3263" s="29" t="s">
        <v>64</v>
      </c>
    </row>
    <row r="3264" spans="14:20" s="22" customFormat="1" ht="15" hidden="1" customHeight="1" x14ac:dyDescent="0.25">
      <c r="N3264" s="29" t="str">
        <f t="shared" si="102"/>
        <v>nie ubiegam sięPodlaskieMilejczyce_PL344</v>
      </c>
      <c r="O3264" s="29" t="s">
        <v>1070</v>
      </c>
      <c r="P3264" s="31" t="str">
        <f t="shared" si="101"/>
        <v>Milejczyce_PL344</v>
      </c>
      <c r="Q3264" s="32" t="s">
        <v>1173</v>
      </c>
      <c r="R3264" s="32" t="s">
        <v>1124</v>
      </c>
      <c r="S3264" s="29">
        <v>0</v>
      </c>
      <c r="T3264" s="29" t="s">
        <v>64</v>
      </c>
    </row>
    <row r="3265" spans="14:20" s="22" customFormat="1" ht="15" hidden="1" customHeight="1" x14ac:dyDescent="0.25">
      <c r="N3265" s="29" t="str">
        <f t="shared" si="102"/>
        <v>nie ubiegam sięPodlaskieMońki_PL345</v>
      </c>
      <c r="O3265" s="29" t="s">
        <v>1070</v>
      </c>
      <c r="P3265" s="31" t="str">
        <f t="shared" si="101"/>
        <v>Mońki_PL345</v>
      </c>
      <c r="Q3265" s="32" t="s">
        <v>1174</v>
      </c>
      <c r="R3265" s="32" t="s">
        <v>1157</v>
      </c>
      <c r="S3265" s="29">
        <v>0</v>
      </c>
      <c r="T3265" s="29" t="s">
        <v>64</v>
      </c>
    </row>
    <row r="3266" spans="14:20" s="22" customFormat="1" ht="15" hidden="1" customHeight="1" x14ac:dyDescent="0.25">
      <c r="N3266" s="29" t="str">
        <f t="shared" si="102"/>
        <v>nie ubiegam sięPodlaskieNarew_PL344</v>
      </c>
      <c r="O3266" s="29" t="s">
        <v>1070</v>
      </c>
      <c r="P3266" s="31" t="str">
        <f t="shared" si="101"/>
        <v>Narew_PL344</v>
      </c>
      <c r="Q3266" s="32" t="s">
        <v>1173</v>
      </c>
      <c r="R3266" s="32" t="s">
        <v>1104</v>
      </c>
      <c r="S3266" s="29">
        <v>0</v>
      </c>
      <c r="T3266" s="29" t="s">
        <v>64</v>
      </c>
    </row>
    <row r="3267" spans="14:20" s="22" customFormat="1" ht="15" hidden="1" customHeight="1" x14ac:dyDescent="0.25">
      <c r="N3267" s="29" t="str">
        <f t="shared" si="102"/>
        <v>nie ubiegam sięPodlaskieNarewka_PL344</v>
      </c>
      <c r="O3267" s="29" t="s">
        <v>1070</v>
      </c>
      <c r="P3267" s="31" t="str">
        <f t="shared" si="101"/>
        <v>Narewka_PL344</v>
      </c>
      <c r="Q3267" s="32" t="s">
        <v>1173</v>
      </c>
      <c r="R3267" s="32" t="s">
        <v>1105</v>
      </c>
      <c r="S3267" s="29">
        <v>0</v>
      </c>
      <c r="T3267" s="29" t="s">
        <v>64</v>
      </c>
    </row>
    <row r="3268" spans="14:20" s="22" customFormat="1" ht="15" hidden="1" customHeight="1" x14ac:dyDescent="0.25">
      <c r="N3268" s="29" t="str">
        <f t="shared" si="102"/>
        <v>nie ubiegam sięPodlaskieNowe Piekuty_PL344</v>
      </c>
      <c r="O3268" s="29" t="s">
        <v>1070</v>
      </c>
      <c r="P3268" s="31" t="str">
        <f t="shared" si="101"/>
        <v>Nowe Piekuty_PL344</v>
      </c>
      <c r="Q3268" s="32" t="s">
        <v>1173</v>
      </c>
      <c r="R3268" s="32" t="s">
        <v>1133</v>
      </c>
      <c r="S3268" s="29">
        <v>0</v>
      </c>
      <c r="T3268" s="29" t="s">
        <v>64</v>
      </c>
    </row>
    <row r="3269" spans="14:20" s="22" customFormat="1" ht="15" hidden="1" customHeight="1" x14ac:dyDescent="0.25">
      <c r="N3269" s="29" t="str">
        <f t="shared" si="102"/>
        <v>nie ubiegam sięPodlaskieNowinka_PL345</v>
      </c>
      <c r="O3269" s="29" t="s">
        <v>1070</v>
      </c>
      <c r="P3269" s="31" t="str">
        <f t="shared" si="101"/>
        <v>Nowinka_PL345</v>
      </c>
      <c r="Q3269" s="32" t="s">
        <v>1174</v>
      </c>
      <c r="R3269" s="32" t="s">
        <v>1144</v>
      </c>
      <c r="S3269" s="29">
        <v>0</v>
      </c>
      <c r="T3269" s="29" t="s">
        <v>64</v>
      </c>
    </row>
    <row r="3270" spans="14:20" s="22" customFormat="1" ht="15" hidden="1" customHeight="1" x14ac:dyDescent="0.25">
      <c r="N3270" s="29" t="str">
        <f t="shared" si="102"/>
        <v>nie ubiegam sięPodlaskieNowogród_PL344</v>
      </c>
      <c r="O3270" s="29" t="s">
        <v>1070</v>
      </c>
      <c r="P3270" s="31" t="str">
        <f t="shared" si="101"/>
        <v>Nowogród_PL344</v>
      </c>
      <c r="Q3270" s="32" t="s">
        <v>1173</v>
      </c>
      <c r="R3270" s="32" t="s">
        <v>1114</v>
      </c>
      <c r="S3270" s="29">
        <v>0</v>
      </c>
      <c r="T3270" s="29" t="s">
        <v>64</v>
      </c>
    </row>
    <row r="3271" spans="14:20" s="22" customFormat="1" ht="15" hidden="1" customHeight="1" x14ac:dyDescent="0.25">
      <c r="N3271" s="29" t="str">
        <f t="shared" si="102"/>
        <v>nie ubiegam sięPodlaskieNowy Dwór_PL343</v>
      </c>
      <c r="O3271" s="29" t="s">
        <v>1070</v>
      </c>
      <c r="P3271" s="31" t="str">
        <f t="shared" si="101"/>
        <v>Nowy Dwór_PL343</v>
      </c>
      <c r="Q3271" s="32" t="s">
        <v>1172</v>
      </c>
      <c r="R3271" s="32" t="s">
        <v>1087</v>
      </c>
      <c r="S3271" s="29">
        <v>0</v>
      </c>
      <c r="T3271" s="29" t="s">
        <v>64</v>
      </c>
    </row>
    <row r="3272" spans="14:20" s="22" customFormat="1" ht="15" hidden="1" customHeight="1" x14ac:dyDescent="0.25">
      <c r="N3272" s="29" t="str">
        <f t="shared" si="102"/>
        <v>nie ubiegam sięPodlaskieNurzec-Stacja_PL344</v>
      </c>
      <c r="O3272" s="29" t="s">
        <v>1070</v>
      </c>
      <c r="P3272" s="31" t="str">
        <f t="shared" si="101"/>
        <v>Nurzec-Stacja_PL344</v>
      </c>
      <c r="Q3272" s="32" t="s">
        <v>1173</v>
      </c>
      <c r="R3272" s="32" t="s">
        <v>1125</v>
      </c>
      <c r="S3272" s="29">
        <v>0</v>
      </c>
      <c r="T3272" s="29" t="s">
        <v>64</v>
      </c>
    </row>
    <row r="3273" spans="14:20" s="22" customFormat="1" ht="15" hidden="1" customHeight="1" x14ac:dyDescent="0.25">
      <c r="N3273" s="29" t="str">
        <f t="shared" si="102"/>
        <v>nie ubiegam sięPodlaskieOrla_PL344</v>
      </c>
      <c r="O3273" s="29" t="s">
        <v>1070</v>
      </c>
      <c r="P3273" s="31" t="str">
        <f t="shared" si="101"/>
        <v>Orla_PL344</v>
      </c>
      <c r="Q3273" s="32" t="s">
        <v>1173</v>
      </c>
      <c r="R3273" s="32" t="s">
        <v>1095</v>
      </c>
      <c r="S3273" s="29">
        <v>0</v>
      </c>
      <c r="T3273" s="29" t="s">
        <v>64</v>
      </c>
    </row>
    <row r="3274" spans="14:20" s="22" customFormat="1" ht="15" hidden="1" customHeight="1" x14ac:dyDescent="0.25">
      <c r="N3274" s="29" t="str">
        <f t="shared" si="102"/>
        <v>nie ubiegam sięPodlaskiePerlejewo_PL344</v>
      </c>
      <c r="O3274" s="29" t="s">
        <v>1070</v>
      </c>
      <c r="P3274" s="31" t="str">
        <f t="shared" si="101"/>
        <v>Perlejewo_PL344</v>
      </c>
      <c r="Q3274" s="32" t="s">
        <v>1173</v>
      </c>
      <c r="R3274" s="32" t="s">
        <v>1126</v>
      </c>
      <c r="S3274" s="29">
        <v>0</v>
      </c>
      <c r="T3274" s="29" t="s">
        <v>64</v>
      </c>
    </row>
    <row r="3275" spans="14:20" s="22" customFormat="1" ht="15" hidden="1" customHeight="1" x14ac:dyDescent="0.25">
      <c r="N3275" s="29" t="str">
        <f t="shared" si="102"/>
        <v>nie ubiegam sięPodlaskiePiątnica_PL344</v>
      </c>
      <c r="O3275" s="29" t="s">
        <v>1070</v>
      </c>
      <c r="P3275" s="31" t="str">
        <f t="shared" si="101"/>
        <v>Piątnica_PL344</v>
      </c>
      <c r="Q3275" s="32" t="s">
        <v>1173</v>
      </c>
      <c r="R3275" s="32" t="s">
        <v>1115</v>
      </c>
      <c r="S3275" s="29">
        <v>0</v>
      </c>
      <c r="T3275" s="29" t="s">
        <v>64</v>
      </c>
    </row>
    <row r="3276" spans="14:20" s="22" customFormat="1" ht="15" hidden="1" customHeight="1" x14ac:dyDescent="0.25">
      <c r="N3276" s="29" t="str">
        <f t="shared" si="102"/>
        <v>nie ubiegam sięPodlaskiePłaska_PL345</v>
      </c>
      <c r="O3276" s="29" t="s">
        <v>1070</v>
      </c>
      <c r="P3276" s="31" t="str">
        <f t="shared" si="101"/>
        <v>Płaska_PL345</v>
      </c>
      <c r="Q3276" s="32" t="s">
        <v>1174</v>
      </c>
      <c r="R3276" s="32" t="s">
        <v>1145</v>
      </c>
      <c r="S3276" s="29">
        <v>0</v>
      </c>
      <c r="T3276" s="29" t="s">
        <v>64</v>
      </c>
    </row>
    <row r="3277" spans="14:20" s="22" customFormat="1" ht="15" hidden="1" customHeight="1" x14ac:dyDescent="0.25">
      <c r="N3277" s="29" t="str">
        <f t="shared" si="102"/>
        <v>nie ubiegam sięPodlaskiePoświętne_PL343</v>
      </c>
      <c r="O3277" s="29" t="s">
        <v>1070</v>
      </c>
      <c r="P3277" s="31" t="str">
        <f t="shared" si="101"/>
        <v>Poświętne_PL343</v>
      </c>
      <c r="Q3277" s="32" t="s">
        <v>1172</v>
      </c>
      <c r="R3277" s="32" t="s">
        <v>102</v>
      </c>
      <c r="S3277" s="29">
        <v>0</v>
      </c>
      <c r="T3277" s="29" t="s">
        <v>64</v>
      </c>
    </row>
    <row r="3278" spans="14:20" s="22" customFormat="1" ht="15" hidden="1" customHeight="1" x14ac:dyDescent="0.25">
      <c r="N3278" s="29" t="str">
        <f t="shared" si="102"/>
        <v>nie ubiegam sięPodlaskiePrzerośl_PL345</v>
      </c>
      <c r="O3278" s="29" t="s">
        <v>1070</v>
      </c>
      <c r="P3278" s="31" t="str">
        <f t="shared" si="101"/>
        <v>Przerośl_PL345</v>
      </c>
      <c r="Q3278" s="32" t="s">
        <v>1174</v>
      </c>
      <c r="R3278" s="32" t="s">
        <v>1166</v>
      </c>
      <c r="S3278" s="29">
        <v>0</v>
      </c>
      <c r="T3278" s="29" t="s">
        <v>64</v>
      </c>
    </row>
    <row r="3279" spans="14:20" s="22" customFormat="1" ht="15" hidden="1" customHeight="1" x14ac:dyDescent="0.25">
      <c r="N3279" s="29" t="str">
        <f t="shared" si="102"/>
        <v>nie ubiegam sięPodlaskiePrzytuły_PL344</v>
      </c>
      <c r="O3279" s="29" t="s">
        <v>1070</v>
      </c>
      <c r="P3279" s="31" t="str">
        <f t="shared" si="101"/>
        <v>Przytuły_PL344</v>
      </c>
      <c r="Q3279" s="32" t="s">
        <v>1173</v>
      </c>
      <c r="R3279" s="32" t="s">
        <v>1116</v>
      </c>
      <c r="S3279" s="29">
        <v>0</v>
      </c>
      <c r="T3279" s="29" t="s">
        <v>64</v>
      </c>
    </row>
    <row r="3280" spans="14:20" s="22" customFormat="1" ht="15" hidden="1" customHeight="1" x14ac:dyDescent="0.25">
      <c r="N3280" s="29" t="str">
        <f t="shared" si="102"/>
        <v>nie ubiegam sięPodlaskiePuńsk_PL345</v>
      </c>
      <c r="O3280" s="29" t="s">
        <v>1070</v>
      </c>
      <c r="P3280" s="31" t="str">
        <f t="shared" si="101"/>
        <v>Puńsk_PL345</v>
      </c>
      <c r="Q3280" s="32" t="s">
        <v>1174</v>
      </c>
      <c r="R3280" s="32" t="s">
        <v>1161</v>
      </c>
      <c r="S3280" s="29">
        <v>0</v>
      </c>
      <c r="T3280" s="29" t="s">
        <v>64</v>
      </c>
    </row>
    <row r="3281" spans="14:20" s="22" customFormat="1" ht="15" hidden="1" customHeight="1" x14ac:dyDescent="0.25">
      <c r="N3281" s="29" t="str">
        <f t="shared" si="102"/>
        <v>nie ubiegam sięPodlaskieRaczki_PL345</v>
      </c>
      <c r="O3281" s="29" t="s">
        <v>1070</v>
      </c>
      <c r="P3281" s="31" t="str">
        <f t="shared" si="101"/>
        <v>Raczki_PL345</v>
      </c>
      <c r="Q3281" s="32" t="s">
        <v>1174</v>
      </c>
      <c r="R3281" s="32" t="s">
        <v>1167</v>
      </c>
      <c r="S3281" s="29">
        <v>0</v>
      </c>
      <c r="T3281" s="29" t="s">
        <v>64</v>
      </c>
    </row>
    <row r="3282" spans="14:20" s="22" customFormat="1" ht="15" hidden="1" customHeight="1" x14ac:dyDescent="0.25">
      <c r="N3282" s="29" t="str">
        <f t="shared" si="102"/>
        <v>nie ubiegam sięPodlaskieRadziłów_PL345</v>
      </c>
      <c r="O3282" s="29" t="s">
        <v>1070</v>
      </c>
      <c r="P3282" s="31" t="str">
        <f t="shared" si="101"/>
        <v>Radziłów_PL345</v>
      </c>
      <c r="Q3282" s="32" t="s">
        <v>1174</v>
      </c>
      <c r="R3282" s="32" t="s">
        <v>1148</v>
      </c>
      <c r="S3282" s="29">
        <v>0</v>
      </c>
      <c r="T3282" s="29" t="s">
        <v>64</v>
      </c>
    </row>
    <row r="3283" spans="14:20" s="22" customFormat="1" ht="15" hidden="1" customHeight="1" x14ac:dyDescent="0.25">
      <c r="N3283" s="29" t="str">
        <f t="shared" si="102"/>
        <v>nie ubiegam sięPodlaskieRajgród_PL345</v>
      </c>
      <c r="O3283" s="29" t="s">
        <v>1070</v>
      </c>
      <c r="P3283" s="31" t="str">
        <f t="shared" si="101"/>
        <v>Rajgród_PL345</v>
      </c>
      <c r="Q3283" s="32" t="s">
        <v>1174</v>
      </c>
      <c r="R3283" s="32" t="s">
        <v>1149</v>
      </c>
      <c r="S3283" s="29">
        <v>0</v>
      </c>
      <c r="T3283" s="29" t="s">
        <v>64</v>
      </c>
    </row>
    <row r="3284" spans="14:20" s="22" customFormat="1" ht="15" hidden="1" customHeight="1" x14ac:dyDescent="0.25">
      <c r="N3284" s="29" t="str">
        <f t="shared" si="102"/>
        <v>nie ubiegam sięPodlaskieRudka_PL344</v>
      </c>
      <c r="O3284" s="29" t="s">
        <v>1070</v>
      </c>
      <c r="P3284" s="31" t="str">
        <f t="shared" si="101"/>
        <v>Rudka_PL344</v>
      </c>
      <c r="Q3284" s="32" t="s">
        <v>1173</v>
      </c>
      <c r="R3284" s="32" t="s">
        <v>1096</v>
      </c>
      <c r="S3284" s="29">
        <v>0</v>
      </c>
      <c r="T3284" s="29" t="s">
        <v>64</v>
      </c>
    </row>
    <row r="3285" spans="14:20" s="22" customFormat="1" ht="15" hidden="1" customHeight="1" x14ac:dyDescent="0.25">
      <c r="N3285" s="29" t="str">
        <f t="shared" si="102"/>
        <v>nie ubiegam sięPodlaskieRutka-Tartak_PL345</v>
      </c>
      <c r="O3285" s="29" t="s">
        <v>1070</v>
      </c>
      <c r="P3285" s="31" t="str">
        <f t="shared" si="101"/>
        <v>Rutka-Tartak_PL345</v>
      </c>
      <c r="Q3285" s="32" t="s">
        <v>1174</v>
      </c>
      <c r="R3285" s="32" t="s">
        <v>1168</v>
      </c>
      <c r="S3285" s="29">
        <v>0</v>
      </c>
      <c r="T3285" s="29" t="s">
        <v>64</v>
      </c>
    </row>
    <row r="3286" spans="14:20" s="22" customFormat="1" ht="15" hidden="1" customHeight="1" x14ac:dyDescent="0.25">
      <c r="N3286" s="29" t="str">
        <f t="shared" si="102"/>
        <v>nie ubiegam sięPodlaskieRutki_PL344</v>
      </c>
      <c r="O3286" s="29" t="s">
        <v>1070</v>
      </c>
      <c r="P3286" s="31" t="str">
        <f t="shared" si="101"/>
        <v>Rutki_PL344</v>
      </c>
      <c r="Q3286" s="32" t="s">
        <v>1173</v>
      </c>
      <c r="R3286" s="32" t="s">
        <v>1138</v>
      </c>
      <c r="S3286" s="29">
        <v>0</v>
      </c>
      <c r="T3286" s="29" t="s">
        <v>64</v>
      </c>
    </row>
    <row r="3287" spans="14:20" s="22" customFormat="1" ht="15" hidden="1" customHeight="1" x14ac:dyDescent="0.25">
      <c r="N3287" s="29" t="str">
        <f t="shared" si="102"/>
        <v>nie ubiegam sięPodlaskieSejny_PL345</v>
      </c>
      <c r="O3287" s="29" t="s">
        <v>1070</v>
      </c>
      <c r="P3287" s="31" t="str">
        <f t="shared" si="101"/>
        <v>Sejny_PL345</v>
      </c>
      <c r="Q3287" s="32" t="s">
        <v>1174</v>
      </c>
      <c r="R3287" s="32" t="s">
        <v>1162</v>
      </c>
      <c r="S3287" s="29">
        <v>0</v>
      </c>
      <c r="T3287" s="29" t="s">
        <v>64</v>
      </c>
    </row>
    <row r="3288" spans="14:20" s="22" customFormat="1" ht="15" hidden="1" customHeight="1" x14ac:dyDescent="0.25">
      <c r="N3288" s="29" t="str">
        <f t="shared" si="102"/>
        <v>nie ubiegam sięPodlaskieSidra_PL343</v>
      </c>
      <c r="O3288" s="29" t="s">
        <v>1070</v>
      </c>
      <c r="P3288" s="31" t="str">
        <f t="shared" si="101"/>
        <v>Sidra_PL343</v>
      </c>
      <c r="Q3288" s="32" t="s">
        <v>1172</v>
      </c>
      <c r="R3288" s="32" t="s">
        <v>1088</v>
      </c>
      <c r="S3288" s="29">
        <v>0</v>
      </c>
      <c r="T3288" s="29" t="s">
        <v>64</v>
      </c>
    </row>
    <row r="3289" spans="14:20" s="22" customFormat="1" ht="15" hidden="1" customHeight="1" x14ac:dyDescent="0.25">
      <c r="N3289" s="29" t="str">
        <f t="shared" si="102"/>
        <v>nie ubiegam sięPodlaskieSiemiatycze_PL344</v>
      </c>
      <c r="O3289" s="29" t="s">
        <v>1070</v>
      </c>
      <c r="P3289" s="31" t="str">
        <f t="shared" si="101"/>
        <v>Siemiatycze_PL344</v>
      </c>
      <c r="Q3289" s="32" t="s">
        <v>1173</v>
      </c>
      <c r="R3289" s="32" t="s">
        <v>1127</v>
      </c>
      <c r="S3289" s="29">
        <v>0</v>
      </c>
      <c r="T3289" s="29" t="s">
        <v>64</v>
      </c>
    </row>
    <row r="3290" spans="14:20" s="22" customFormat="1" ht="15" hidden="1" customHeight="1" x14ac:dyDescent="0.25">
      <c r="N3290" s="29" t="str">
        <f t="shared" si="102"/>
        <v>nie ubiegam sięPodlaskieSokoły_PL344</v>
      </c>
      <c r="O3290" s="29" t="s">
        <v>1070</v>
      </c>
      <c r="P3290" s="31" t="str">
        <f t="shared" si="101"/>
        <v>Sokoły_PL344</v>
      </c>
      <c r="Q3290" s="32" t="s">
        <v>1173</v>
      </c>
      <c r="R3290" s="32" t="s">
        <v>1134</v>
      </c>
      <c r="S3290" s="29">
        <v>0</v>
      </c>
      <c r="T3290" s="29" t="s">
        <v>64</v>
      </c>
    </row>
    <row r="3291" spans="14:20" s="22" customFormat="1" ht="15" hidden="1" customHeight="1" x14ac:dyDescent="0.25">
      <c r="N3291" s="29" t="str">
        <f t="shared" si="102"/>
        <v>nie ubiegam sięPodlaskieSokółka_PL343</v>
      </c>
      <c r="O3291" s="29" t="s">
        <v>1070</v>
      </c>
      <c r="P3291" s="31" t="str">
        <f t="shared" si="101"/>
        <v>Sokółka_PL343</v>
      </c>
      <c r="Q3291" s="32" t="s">
        <v>1172</v>
      </c>
      <c r="R3291" s="32" t="s">
        <v>1089</v>
      </c>
      <c r="S3291" s="29">
        <v>0</v>
      </c>
      <c r="T3291" s="29" t="s">
        <v>64</v>
      </c>
    </row>
    <row r="3292" spans="14:20" s="22" customFormat="1" ht="15" hidden="1" customHeight="1" x14ac:dyDescent="0.25">
      <c r="N3292" s="29" t="str">
        <f t="shared" si="102"/>
        <v>nie ubiegam sięPodlaskieStawiski_PL344</v>
      </c>
      <c r="O3292" s="29" t="s">
        <v>1070</v>
      </c>
      <c r="P3292" s="31" t="str">
        <f t="shared" si="101"/>
        <v>Stawiski_PL344</v>
      </c>
      <c r="Q3292" s="32" t="s">
        <v>1173</v>
      </c>
      <c r="R3292" s="32" t="s">
        <v>1109</v>
      </c>
      <c r="S3292" s="29">
        <v>0</v>
      </c>
      <c r="T3292" s="29" t="s">
        <v>64</v>
      </c>
    </row>
    <row r="3293" spans="14:20" s="22" customFormat="1" ht="15" hidden="1" customHeight="1" x14ac:dyDescent="0.25">
      <c r="N3293" s="29" t="str">
        <f t="shared" si="102"/>
        <v>nie ubiegam sięPodlaskieSuchowola_PL343</v>
      </c>
      <c r="O3293" s="29" t="s">
        <v>1070</v>
      </c>
      <c r="P3293" s="31" t="str">
        <f t="shared" si="101"/>
        <v>Suchowola_PL343</v>
      </c>
      <c r="Q3293" s="32" t="s">
        <v>1172</v>
      </c>
      <c r="R3293" s="32" t="s">
        <v>1090</v>
      </c>
      <c r="S3293" s="29">
        <v>0</v>
      </c>
      <c r="T3293" s="29" t="s">
        <v>64</v>
      </c>
    </row>
    <row r="3294" spans="14:20" s="22" customFormat="1" ht="15" hidden="1" customHeight="1" x14ac:dyDescent="0.25">
      <c r="N3294" s="29" t="str">
        <f t="shared" si="102"/>
        <v>nie ubiegam sięPodlaskieSupraśl_PL343</v>
      </c>
      <c r="O3294" s="29" t="s">
        <v>1070</v>
      </c>
      <c r="P3294" s="31" t="str">
        <f t="shared" si="101"/>
        <v>Supraśl_PL343</v>
      </c>
      <c r="Q3294" s="32" t="s">
        <v>1172</v>
      </c>
      <c r="R3294" s="32" t="s">
        <v>1076</v>
      </c>
      <c r="S3294" s="29">
        <v>0</v>
      </c>
      <c r="T3294" s="29" t="s">
        <v>64</v>
      </c>
    </row>
    <row r="3295" spans="14:20" s="22" customFormat="1" ht="15" hidden="1" customHeight="1" x14ac:dyDescent="0.25">
      <c r="N3295" s="29" t="str">
        <f t="shared" si="102"/>
        <v>nie ubiegam sięPodlaskieSuraż_PL343</v>
      </c>
      <c r="O3295" s="29" t="s">
        <v>1070</v>
      </c>
      <c r="P3295" s="31" t="str">
        <f t="shared" si="101"/>
        <v>Suraż_PL343</v>
      </c>
      <c r="Q3295" s="32" t="s">
        <v>1172</v>
      </c>
      <c r="R3295" s="32" t="s">
        <v>1077</v>
      </c>
      <c r="S3295" s="29">
        <v>0</v>
      </c>
      <c r="T3295" s="29" t="s">
        <v>64</v>
      </c>
    </row>
    <row r="3296" spans="14:20" s="22" customFormat="1" ht="15" hidden="1" customHeight="1" x14ac:dyDescent="0.25">
      <c r="N3296" s="29" t="str">
        <f t="shared" si="102"/>
        <v>nie ubiegam sięPodlaskieSuwałki_PL345</v>
      </c>
      <c r="O3296" s="29" t="s">
        <v>1070</v>
      </c>
      <c r="P3296" s="31" t="str">
        <f t="shared" si="101"/>
        <v>Suwałki_PL345</v>
      </c>
      <c r="Q3296" s="32" t="s">
        <v>1174</v>
      </c>
      <c r="R3296" s="32" t="s">
        <v>1169</v>
      </c>
      <c r="S3296" s="29">
        <v>0</v>
      </c>
      <c r="T3296" s="29" t="s">
        <v>64</v>
      </c>
    </row>
    <row r="3297" spans="14:20" s="22" customFormat="1" ht="15" hidden="1" customHeight="1" x14ac:dyDescent="0.25">
      <c r="N3297" s="29" t="str">
        <f t="shared" si="102"/>
        <v>nie ubiegam sięPodlaskieSzczuczyn_PL345</v>
      </c>
      <c r="O3297" s="29" t="s">
        <v>1070</v>
      </c>
      <c r="P3297" s="31" t="str">
        <f t="shared" si="101"/>
        <v>Szczuczyn_PL345</v>
      </c>
      <c r="Q3297" s="32" t="s">
        <v>1174</v>
      </c>
      <c r="R3297" s="32" t="s">
        <v>1150</v>
      </c>
      <c r="S3297" s="29">
        <v>0</v>
      </c>
      <c r="T3297" s="29" t="s">
        <v>64</v>
      </c>
    </row>
    <row r="3298" spans="14:20" s="22" customFormat="1" ht="15" hidden="1" customHeight="1" x14ac:dyDescent="0.25">
      <c r="N3298" s="29" t="str">
        <f t="shared" si="102"/>
        <v>nie ubiegam sięPodlaskieSzepietowo_PL344</v>
      </c>
      <c r="O3298" s="29" t="s">
        <v>1070</v>
      </c>
      <c r="P3298" s="31" t="str">
        <f t="shared" si="101"/>
        <v>Szepietowo_PL344</v>
      </c>
      <c r="Q3298" s="32" t="s">
        <v>1173</v>
      </c>
      <c r="R3298" s="32" t="s">
        <v>1135</v>
      </c>
      <c r="S3298" s="29">
        <v>0</v>
      </c>
      <c r="T3298" s="29" t="s">
        <v>64</v>
      </c>
    </row>
    <row r="3299" spans="14:20" s="22" customFormat="1" ht="15" hidden="1" customHeight="1" x14ac:dyDescent="0.25">
      <c r="N3299" s="29" t="str">
        <f t="shared" si="102"/>
        <v>nie ubiegam sięPodlaskieSztabin_PL345</v>
      </c>
      <c r="O3299" s="29" t="s">
        <v>1070</v>
      </c>
      <c r="P3299" s="31" t="str">
        <f t="shared" si="101"/>
        <v>Sztabin_PL345</v>
      </c>
      <c r="Q3299" s="32" t="s">
        <v>1174</v>
      </c>
      <c r="R3299" s="32" t="s">
        <v>1146</v>
      </c>
      <c r="S3299" s="29">
        <v>0</v>
      </c>
      <c r="T3299" s="29" t="s">
        <v>64</v>
      </c>
    </row>
    <row r="3300" spans="14:20" s="22" customFormat="1" ht="15" hidden="1" customHeight="1" x14ac:dyDescent="0.25">
      <c r="N3300" s="29" t="str">
        <f t="shared" si="102"/>
        <v>nie ubiegam sięPodlaskieSzudziałowo_PL343</v>
      </c>
      <c r="O3300" s="29" t="s">
        <v>1070</v>
      </c>
      <c r="P3300" s="31" t="str">
        <f t="shared" si="101"/>
        <v>Szudziałowo_PL343</v>
      </c>
      <c r="Q3300" s="32" t="s">
        <v>1172</v>
      </c>
      <c r="R3300" s="32" t="s">
        <v>1091</v>
      </c>
      <c r="S3300" s="29">
        <v>0</v>
      </c>
      <c r="T3300" s="29" t="s">
        <v>64</v>
      </c>
    </row>
    <row r="3301" spans="14:20" s="22" customFormat="1" ht="15" hidden="1" customHeight="1" x14ac:dyDescent="0.25">
      <c r="N3301" s="29" t="str">
        <f t="shared" si="102"/>
        <v>nie ubiegam sięPodlaskieSzumowo_PL344</v>
      </c>
      <c r="O3301" s="29" t="s">
        <v>1070</v>
      </c>
      <c r="P3301" s="31" t="str">
        <f t="shared" si="101"/>
        <v>Szumowo_PL344</v>
      </c>
      <c r="Q3301" s="32" t="s">
        <v>1173</v>
      </c>
      <c r="R3301" s="32" t="s">
        <v>1139</v>
      </c>
      <c r="S3301" s="29">
        <v>0</v>
      </c>
      <c r="T3301" s="29" t="s">
        <v>64</v>
      </c>
    </row>
    <row r="3302" spans="14:20" s="22" customFormat="1" ht="15" hidden="1" customHeight="1" x14ac:dyDescent="0.25">
      <c r="N3302" s="29" t="str">
        <f t="shared" si="102"/>
        <v>nie ubiegam sięPodlaskieSzypliszki_PL345</v>
      </c>
      <c r="O3302" s="29" t="s">
        <v>1070</v>
      </c>
      <c r="P3302" s="31" t="str">
        <f t="shared" si="101"/>
        <v>Szypliszki_PL345</v>
      </c>
      <c r="Q3302" s="32" t="s">
        <v>1174</v>
      </c>
      <c r="R3302" s="32" t="s">
        <v>1170</v>
      </c>
      <c r="S3302" s="29">
        <v>0</v>
      </c>
      <c r="T3302" s="29" t="s">
        <v>64</v>
      </c>
    </row>
    <row r="3303" spans="14:20" s="22" customFormat="1" ht="15" hidden="1" customHeight="1" x14ac:dyDescent="0.25">
      <c r="N3303" s="29" t="str">
        <f t="shared" si="102"/>
        <v>nie ubiegam sięPodlaskieŚniadowo_PL344</v>
      </c>
      <c r="O3303" s="29" t="s">
        <v>1070</v>
      </c>
      <c r="P3303" s="31" t="str">
        <f t="shared" si="101"/>
        <v>Śniadowo_PL344</v>
      </c>
      <c r="Q3303" s="32" t="s">
        <v>1173</v>
      </c>
      <c r="R3303" s="32" t="s">
        <v>1117</v>
      </c>
      <c r="S3303" s="29">
        <v>0</v>
      </c>
      <c r="T3303" s="29" t="s">
        <v>64</v>
      </c>
    </row>
    <row r="3304" spans="14:20" s="22" customFormat="1" ht="15" hidden="1" customHeight="1" x14ac:dyDescent="0.25">
      <c r="N3304" s="29" t="str">
        <f t="shared" si="102"/>
        <v>nie ubiegam sięPodlaskieTrzcianne_PL345</v>
      </c>
      <c r="O3304" s="29" t="s">
        <v>1070</v>
      </c>
      <c r="P3304" s="31" t="str">
        <f t="shared" si="101"/>
        <v>Trzcianne_PL345</v>
      </c>
      <c r="Q3304" s="32" t="s">
        <v>1174</v>
      </c>
      <c r="R3304" s="32" t="s">
        <v>1158</v>
      </c>
      <c r="S3304" s="29">
        <v>0</v>
      </c>
      <c r="T3304" s="29" t="s">
        <v>64</v>
      </c>
    </row>
    <row r="3305" spans="14:20" s="22" customFormat="1" ht="15" hidden="1" customHeight="1" x14ac:dyDescent="0.25">
      <c r="N3305" s="29" t="str">
        <f t="shared" si="102"/>
        <v>nie ubiegam sięPodlaskieTurośl_PL344</v>
      </c>
      <c r="O3305" s="29" t="s">
        <v>1070</v>
      </c>
      <c r="P3305" s="31" t="str">
        <f t="shared" si="101"/>
        <v>Turośl_PL344</v>
      </c>
      <c r="Q3305" s="32" t="s">
        <v>1173</v>
      </c>
      <c r="R3305" s="32" t="s">
        <v>1110</v>
      </c>
      <c r="S3305" s="29">
        <v>0</v>
      </c>
      <c r="T3305" s="29" t="s">
        <v>64</v>
      </c>
    </row>
    <row r="3306" spans="14:20" s="22" customFormat="1" ht="15" hidden="1" customHeight="1" x14ac:dyDescent="0.25">
      <c r="N3306" s="29" t="str">
        <f t="shared" si="102"/>
        <v>nie ubiegam sięPodlaskieTurośń Kościelna_PL343</v>
      </c>
      <c r="O3306" s="29" t="s">
        <v>1070</v>
      </c>
      <c r="P3306" s="31" t="str">
        <f t="shared" si="101"/>
        <v>Turośń Kościelna_PL343</v>
      </c>
      <c r="Q3306" s="32" t="s">
        <v>1172</v>
      </c>
      <c r="R3306" s="32" t="s">
        <v>1078</v>
      </c>
      <c r="S3306" s="29">
        <v>0</v>
      </c>
      <c r="T3306" s="29" t="s">
        <v>64</v>
      </c>
    </row>
    <row r="3307" spans="14:20" s="22" customFormat="1" ht="15" hidden="1" customHeight="1" x14ac:dyDescent="0.25">
      <c r="N3307" s="29" t="str">
        <f t="shared" si="102"/>
        <v>nie ubiegam sięPodlaskieTykocin_PL343</v>
      </c>
      <c r="O3307" s="29" t="s">
        <v>1070</v>
      </c>
      <c r="P3307" s="31" t="str">
        <f t="shared" si="101"/>
        <v>Tykocin_PL343</v>
      </c>
      <c r="Q3307" s="32" t="s">
        <v>1172</v>
      </c>
      <c r="R3307" s="32" t="s">
        <v>1079</v>
      </c>
      <c r="S3307" s="29">
        <v>0</v>
      </c>
      <c r="T3307" s="29" t="s">
        <v>64</v>
      </c>
    </row>
    <row r="3308" spans="14:20" s="22" customFormat="1" ht="15" hidden="1" customHeight="1" x14ac:dyDescent="0.25">
      <c r="N3308" s="29" t="str">
        <f t="shared" si="102"/>
        <v>nie ubiegam sięPodlaskieWasilków_PL343</v>
      </c>
      <c r="O3308" s="29" t="s">
        <v>1070</v>
      </c>
      <c r="P3308" s="31" t="str">
        <f t="shared" si="101"/>
        <v>Wasilków_PL343</v>
      </c>
      <c r="Q3308" s="32" t="s">
        <v>1172</v>
      </c>
      <c r="R3308" s="32" t="s">
        <v>1080</v>
      </c>
      <c r="S3308" s="29">
        <v>0</v>
      </c>
      <c r="T3308" s="29" t="s">
        <v>64</v>
      </c>
    </row>
    <row r="3309" spans="14:20" s="22" customFormat="1" ht="15" hidden="1" customHeight="1" x14ac:dyDescent="0.25">
      <c r="N3309" s="29" t="str">
        <f t="shared" si="102"/>
        <v>nie ubiegam sięPodlaskieWąsosz_PL345</v>
      </c>
      <c r="O3309" s="29" t="s">
        <v>1070</v>
      </c>
      <c r="P3309" s="31" t="str">
        <f t="shared" si="101"/>
        <v>Wąsosz_PL345</v>
      </c>
      <c r="Q3309" s="32" t="s">
        <v>1174</v>
      </c>
      <c r="R3309" s="32" t="s">
        <v>1151</v>
      </c>
      <c r="S3309" s="29">
        <v>0</v>
      </c>
      <c r="T3309" s="29" t="s">
        <v>64</v>
      </c>
    </row>
    <row r="3310" spans="14:20" s="22" customFormat="1" ht="15" hidden="1" customHeight="1" x14ac:dyDescent="0.25">
      <c r="N3310" s="29" t="str">
        <f t="shared" si="102"/>
        <v>nie ubiegam sięPodlaskieWizna_PL344</v>
      </c>
      <c r="O3310" s="29" t="s">
        <v>1070</v>
      </c>
      <c r="P3310" s="31" t="str">
        <f t="shared" si="101"/>
        <v>Wizna_PL344</v>
      </c>
      <c r="Q3310" s="32" t="s">
        <v>1173</v>
      </c>
      <c r="R3310" s="32" t="s">
        <v>1118</v>
      </c>
      <c r="S3310" s="29">
        <v>0</v>
      </c>
      <c r="T3310" s="29" t="s">
        <v>64</v>
      </c>
    </row>
    <row r="3311" spans="14:20" s="22" customFormat="1" ht="15" hidden="1" customHeight="1" x14ac:dyDescent="0.25">
      <c r="N3311" s="29" t="str">
        <f t="shared" si="102"/>
        <v>nie ubiegam sięPodlaskieWiżajny_PL345</v>
      </c>
      <c r="O3311" s="29" t="s">
        <v>1070</v>
      </c>
      <c r="P3311" s="31" t="str">
        <f t="shared" si="101"/>
        <v>Wiżajny_PL345</v>
      </c>
      <c r="Q3311" s="32" t="s">
        <v>1174</v>
      </c>
      <c r="R3311" s="32" t="s">
        <v>1171</v>
      </c>
      <c r="S3311" s="29">
        <v>0</v>
      </c>
      <c r="T3311" s="29" t="s">
        <v>64</v>
      </c>
    </row>
    <row r="3312" spans="14:20" s="22" customFormat="1" ht="15" hidden="1" customHeight="1" x14ac:dyDescent="0.25">
      <c r="N3312" s="29" t="str">
        <f t="shared" si="102"/>
        <v>nie ubiegam sięPodlaskieWysokie Mazowieckie_PL344</v>
      </c>
      <c r="O3312" s="29" t="s">
        <v>1070</v>
      </c>
      <c r="P3312" s="31" t="str">
        <f t="shared" si="101"/>
        <v>Wysokie Mazowieckie_PL344</v>
      </c>
      <c r="Q3312" s="32" t="s">
        <v>1173</v>
      </c>
      <c r="R3312" s="32" t="s">
        <v>1136</v>
      </c>
      <c r="S3312" s="29">
        <v>0</v>
      </c>
      <c r="T3312" s="29" t="s">
        <v>64</v>
      </c>
    </row>
    <row r="3313" spans="14:20" s="22" customFormat="1" ht="15" hidden="1" customHeight="1" x14ac:dyDescent="0.25">
      <c r="N3313" s="29" t="str">
        <f t="shared" si="102"/>
        <v>nie ubiegam sięPodlaskieWyszki_PL344</v>
      </c>
      <c r="O3313" s="29" t="s">
        <v>1070</v>
      </c>
      <c r="P3313" s="31" t="str">
        <f t="shared" si="101"/>
        <v>Wyszki_PL344</v>
      </c>
      <c r="Q3313" s="32" t="s">
        <v>1173</v>
      </c>
      <c r="R3313" s="32" t="s">
        <v>1097</v>
      </c>
      <c r="S3313" s="29">
        <v>0</v>
      </c>
      <c r="T3313" s="29" t="s">
        <v>64</v>
      </c>
    </row>
    <row r="3314" spans="14:20" s="22" customFormat="1" ht="15" hidden="1" customHeight="1" x14ac:dyDescent="0.25">
      <c r="N3314" s="29" t="str">
        <f t="shared" si="102"/>
        <v>nie ubiegam sięPodlaskieZabłudów_PL343</v>
      </c>
      <c r="O3314" s="29" t="s">
        <v>1070</v>
      </c>
      <c r="P3314" s="31" t="str">
        <f t="shared" si="101"/>
        <v>Zabłudów_PL343</v>
      </c>
      <c r="Q3314" s="32" t="s">
        <v>1172</v>
      </c>
      <c r="R3314" s="32" t="s">
        <v>1081</v>
      </c>
      <c r="S3314" s="29">
        <v>0</v>
      </c>
      <c r="T3314" s="29" t="s">
        <v>64</v>
      </c>
    </row>
    <row r="3315" spans="14:20" s="22" customFormat="1" ht="15" hidden="1" customHeight="1" x14ac:dyDescent="0.25">
      <c r="N3315" s="29" t="str">
        <f t="shared" si="102"/>
        <v>nie ubiegam sięPodlaskieZambrów_PL344</v>
      </c>
      <c r="O3315" s="29" t="s">
        <v>1070</v>
      </c>
      <c r="P3315" s="31" t="str">
        <f t="shared" ref="P3315:P3378" si="103">R3315&amp;Q3315</f>
        <v>Zambrów_PL344</v>
      </c>
      <c r="Q3315" s="32" t="s">
        <v>1173</v>
      </c>
      <c r="R3315" s="32" t="s">
        <v>1140</v>
      </c>
      <c r="S3315" s="29">
        <v>0</v>
      </c>
      <c r="T3315" s="29" t="s">
        <v>64</v>
      </c>
    </row>
    <row r="3316" spans="14:20" s="22" customFormat="1" ht="15" hidden="1" customHeight="1" x14ac:dyDescent="0.25">
      <c r="N3316" s="29" t="str">
        <f t="shared" ref="N3316:N3379" si="104">T3316&amp;O3316&amp;P3316</f>
        <v>nie ubiegam sięPodlaskieZawady_PL343</v>
      </c>
      <c r="O3316" s="29" t="s">
        <v>1070</v>
      </c>
      <c r="P3316" s="31" t="str">
        <f t="shared" si="103"/>
        <v>Zawady_PL343</v>
      </c>
      <c r="Q3316" s="32" t="s">
        <v>1172</v>
      </c>
      <c r="R3316" s="32" t="s">
        <v>1082</v>
      </c>
      <c r="S3316" s="29">
        <v>0</v>
      </c>
      <c r="T3316" s="29" t="s">
        <v>64</v>
      </c>
    </row>
    <row r="3317" spans="14:20" s="22" customFormat="1" ht="15" hidden="1" customHeight="1" x14ac:dyDescent="0.25">
      <c r="N3317" s="29" t="str">
        <f t="shared" si="104"/>
        <v>nie ubiegam sięPodlaskieZbójna_PL344</v>
      </c>
      <c r="O3317" s="29" t="s">
        <v>1070</v>
      </c>
      <c r="P3317" s="31" t="str">
        <f t="shared" si="103"/>
        <v>Zbójna_PL344</v>
      </c>
      <c r="Q3317" s="32" t="s">
        <v>1173</v>
      </c>
      <c r="R3317" s="32" t="s">
        <v>1119</v>
      </c>
      <c r="S3317" s="29">
        <v>0</v>
      </c>
      <c r="T3317" s="29" t="s">
        <v>64</v>
      </c>
    </row>
    <row r="3318" spans="14:20" s="22" customFormat="1" ht="15" hidden="1" customHeight="1" x14ac:dyDescent="0.25">
      <c r="N3318" s="29" t="str">
        <f t="shared" si="104"/>
        <v>nie ubiegam sięPomorskieBobowo_PL635</v>
      </c>
      <c r="O3318" s="29" t="s">
        <v>1933</v>
      </c>
      <c r="P3318" s="31" t="str">
        <f t="shared" si="103"/>
        <v>Bobowo_PL635</v>
      </c>
      <c r="Q3318" s="32" t="s">
        <v>2031</v>
      </c>
      <c r="R3318" s="32" t="s">
        <v>2012</v>
      </c>
      <c r="S3318" s="29">
        <v>0</v>
      </c>
      <c r="T3318" s="29" t="s">
        <v>64</v>
      </c>
    </row>
    <row r="3319" spans="14:20" s="22" customFormat="1" ht="15" hidden="1" customHeight="1" x14ac:dyDescent="0.25">
      <c r="N3319" s="29" t="str">
        <f t="shared" si="104"/>
        <v>nie ubiegam sięPomorskieBorzytuchom_PL631</v>
      </c>
      <c r="O3319" s="29" t="s">
        <v>1933</v>
      </c>
      <c r="P3319" s="31" t="str">
        <f t="shared" si="103"/>
        <v>Borzytuchom_PL631</v>
      </c>
      <c r="Q3319" s="32" t="s">
        <v>2030</v>
      </c>
      <c r="R3319" s="32" t="s">
        <v>1961</v>
      </c>
      <c r="S3319" s="29">
        <v>0</v>
      </c>
      <c r="T3319" s="29" t="s">
        <v>64</v>
      </c>
    </row>
    <row r="3320" spans="14:20" s="22" customFormat="1" ht="15" hidden="1" customHeight="1" x14ac:dyDescent="0.25">
      <c r="N3320" s="29" t="str">
        <f t="shared" si="104"/>
        <v>nie ubiegam sięPomorskieBrusy_PL631</v>
      </c>
      <c r="O3320" s="29" t="s">
        <v>1933</v>
      </c>
      <c r="P3320" s="31" t="str">
        <f t="shared" si="103"/>
        <v>Brusy_PL631</v>
      </c>
      <c r="Q3320" s="32" t="s">
        <v>2030</v>
      </c>
      <c r="R3320" s="32" t="s">
        <v>1970</v>
      </c>
      <c r="S3320" s="29">
        <v>0</v>
      </c>
      <c r="T3320" s="29" t="s">
        <v>64</v>
      </c>
    </row>
    <row r="3321" spans="14:20" s="22" customFormat="1" ht="15" hidden="1" customHeight="1" x14ac:dyDescent="0.25">
      <c r="N3321" s="29" t="str">
        <f t="shared" si="104"/>
        <v>nie ubiegam sięPomorskieCedry Wielkie_PL634</v>
      </c>
      <c r="O3321" s="29" t="s">
        <v>1933</v>
      </c>
      <c r="P3321" s="31" t="str">
        <f t="shared" si="103"/>
        <v>Cedry Wielkie_PL634</v>
      </c>
      <c r="Q3321" s="32" t="s">
        <v>2029</v>
      </c>
      <c r="R3321" s="32" t="s">
        <v>1934</v>
      </c>
      <c r="S3321" s="29">
        <v>0</v>
      </c>
      <c r="T3321" s="29" t="s">
        <v>64</v>
      </c>
    </row>
    <row r="3322" spans="14:20" s="22" customFormat="1" ht="15" hidden="1" customHeight="1" x14ac:dyDescent="0.25">
      <c r="N3322" s="29" t="str">
        <f t="shared" si="104"/>
        <v>nie ubiegam sięPomorskieCewice_PL631</v>
      </c>
      <c r="O3322" s="29" t="s">
        <v>1933</v>
      </c>
      <c r="P3322" s="31" t="str">
        <f t="shared" si="103"/>
        <v>Cewice_PL631</v>
      </c>
      <c r="Q3322" s="32" t="s">
        <v>2030</v>
      </c>
      <c r="R3322" s="32" t="s">
        <v>1981</v>
      </c>
      <c r="S3322" s="29">
        <v>0</v>
      </c>
      <c r="T3322" s="29" t="s">
        <v>64</v>
      </c>
    </row>
    <row r="3323" spans="14:20" s="22" customFormat="1" ht="15" hidden="1" customHeight="1" x14ac:dyDescent="0.25">
      <c r="N3323" s="29" t="str">
        <f t="shared" si="104"/>
        <v>nie ubiegam sięPomorskieChmielno_PL634</v>
      </c>
      <c r="O3323" s="29" t="s">
        <v>1933</v>
      </c>
      <c r="P3323" s="31" t="str">
        <f t="shared" si="103"/>
        <v>Chmielno_PL634</v>
      </c>
      <c r="Q3323" s="32" t="s">
        <v>2029</v>
      </c>
      <c r="R3323" s="32" t="s">
        <v>1939</v>
      </c>
      <c r="S3323" s="29">
        <v>0</v>
      </c>
      <c r="T3323" s="29" t="s">
        <v>64</v>
      </c>
    </row>
    <row r="3324" spans="14:20" s="22" customFormat="1" ht="15" hidden="1" customHeight="1" x14ac:dyDescent="0.25">
      <c r="N3324" s="29" t="str">
        <f t="shared" si="104"/>
        <v>nie ubiegam sięPomorskieChoczewo_PL634</v>
      </c>
      <c r="O3324" s="29" t="s">
        <v>1933</v>
      </c>
      <c r="P3324" s="31" t="str">
        <f t="shared" si="103"/>
        <v>Choczewo_PL634</v>
      </c>
      <c r="Q3324" s="32" t="s">
        <v>2029</v>
      </c>
      <c r="R3324" s="32" t="s">
        <v>1956</v>
      </c>
      <c r="S3324" s="29">
        <v>0</v>
      </c>
      <c r="T3324" s="29" t="s">
        <v>64</v>
      </c>
    </row>
    <row r="3325" spans="14:20" s="22" customFormat="1" ht="15" hidden="1" customHeight="1" x14ac:dyDescent="0.25">
      <c r="N3325" s="29" t="str">
        <f t="shared" si="104"/>
        <v>nie ubiegam sięPomorskieChojnice_PL631</v>
      </c>
      <c r="O3325" s="29" t="s">
        <v>1933</v>
      </c>
      <c r="P3325" s="31" t="str">
        <f t="shared" si="103"/>
        <v>Chojnice_PL631</v>
      </c>
      <c r="Q3325" s="32" t="s">
        <v>2030</v>
      </c>
      <c r="R3325" s="32" t="s">
        <v>1971</v>
      </c>
      <c r="S3325" s="29">
        <v>0</v>
      </c>
      <c r="T3325" s="29" t="s">
        <v>64</v>
      </c>
    </row>
    <row r="3326" spans="14:20" s="22" customFormat="1" ht="15" hidden="1" customHeight="1" x14ac:dyDescent="0.25">
      <c r="N3326" s="29" t="str">
        <f t="shared" si="104"/>
        <v>nie ubiegam sięPomorskieCzarna Dąbrówka_PL631</v>
      </c>
      <c r="O3326" s="29" t="s">
        <v>1933</v>
      </c>
      <c r="P3326" s="31" t="str">
        <f t="shared" si="103"/>
        <v>Czarna Dąbrówka_PL631</v>
      </c>
      <c r="Q3326" s="32" t="s">
        <v>2030</v>
      </c>
      <c r="R3326" s="32" t="s">
        <v>1962</v>
      </c>
      <c r="S3326" s="29">
        <v>0</v>
      </c>
      <c r="T3326" s="29" t="s">
        <v>64</v>
      </c>
    </row>
    <row r="3327" spans="14:20" s="22" customFormat="1" ht="15" hidden="1" customHeight="1" x14ac:dyDescent="0.25">
      <c r="N3327" s="29" t="str">
        <f t="shared" si="104"/>
        <v>nie ubiegam sięPomorskieCzarna Woda_PL635</v>
      </c>
      <c r="O3327" s="29" t="s">
        <v>1933</v>
      </c>
      <c r="P3327" s="31" t="str">
        <f t="shared" si="103"/>
        <v>Czarna Woda_PL635</v>
      </c>
      <c r="Q3327" s="32" t="s">
        <v>2031</v>
      </c>
      <c r="R3327" s="32" t="s">
        <v>2010</v>
      </c>
      <c r="S3327" s="29">
        <v>0</v>
      </c>
      <c r="T3327" s="29" t="s">
        <v>64</v>
      </c>
    </row>
    <row r="3328" spans="14:20" s="22" customFormat="1" ht="15" hidden="1" customHeight="1" x14ac:dyDescent="0.25">
      <c r="N3328" s="29" t="str">
        <f t="shared" si="104"/>
        <v>nie ubiegam sięPomorskieCzarne_PL631</v>
      </c>
      <c r="O3328" s="29" t="s">
        <v>1933</v>
      </c>
      <c r="P3328" s="31" t="str">
        <f t="shared" si="103"/>
        <v>Czarne_PL631</v>
      </c>
      <c r="Q3328" s="32" t="s">
        <v>2030</v>
      </c>
      <c r="R3328" s="32" t="s">
        <v>1974</v>
      </c>
      <c r="S3328" s="29">
        <v>0</v>
      </c>
      <c r="T3328" s="29" t="s">
        <v>64</v>
      </c>
    </row>
    <row r="3329" spans="14:20" s="22" customFormat="1" ht="15" hidden="1" customHeight="1" x14ac:dyDescent="0.25">
      <c r="N3329" s="29" t="str">
        <f t="shared" si="104"/>
        <v>nie ubiegam sięPomorskieCzersk_PL631</v>
      </c>
      <c r="O3329" s="29" t="s">
        <v>1933</v>
      </c>
      <c r="P3329" s="31" t="str">
        <f t="shared" si="103"/>
        <v>Czersk_PL631</v>
      </c>
      <c r="Q3329" s="32" t="s">
        <v>2030</v>
      </c>
      <c r="R3329" s="32" t="s">
        <v>1972</v>
      </c>
      <c r="S3329" s="29">
        <v>0</v>
      </c>
      <c r="T3329" s="29" t="s">
        <v>64</v>
      </c>
    </row>
    <row r="3330" spans="14:20" s="22" customFormat="1" ht="15" hidden="1" customHeight="1" x14ac:dyDescent="0.25">
      <c r="N3330" s="29" t="str">
        <f t="shared" si="104"/>
        <v>nie ubiegam sięPomorskieCzłuchów_PL631</v>
      </c>
      <c r="O3330" s="29" t="s">
        <v>1933</v>
      </c>
      <c r="P3330" s="31" t="str">
        <f t="shared" si="103"/>
        <v>Człuchów_PL631</v>
      </c>
      <c r="Q3330" s="32" t="s">
        <v>2030</v>
      </c>
      <c r="R3330" s="32" t="s">
        <v>1975</v>
      </c>
      <c r="S3330" s="29">
        <v>0</v>
      </c>
      <c r="T3330" s="29" t="s">
        <v>64</v>
      </c>
    </row>
    <row r="3331" spans="14:20" s="22" customFormat="1" ht="15" hidden="1" customHeight="1" x14ac:dyDescent="0.25">
      <c r="N3331" s="29" t="str">
        <f t="shared" si="104"/>
        <v>nie ubiegam sięPomorskieDamnica_PL631</v>
      </c>
      <c r="O3331" s="29" t="s">
        <v>1933</v>
      </c>
      <c r="P3331" s="31" t="str">
        <f t="shared" si="103"/>
        <v>Damnica_PL631</v>
      </c>
      <c r="Q3331" s="32" t="s">
        <v>2030</v>
      </c>
      <c r="R3331" s="32" t="s">
        <v>1984</v>
      </c>
      <c r="S3331" s="29">
        <v>0</v>
      </c>
      <c r="T3331" s="29" t="s">
        <v>64</v>
      </c>
    </row>
    <row r="3332" spans="14:20" s="22" customFormat="1" ht="15" hidden="1" customHeight="1" x14ac:dyDescent="0.25">
      <c r="N3332" s="29" t="str">
        <f t="shared" si="104"/>
        <v>nie ubiegam sięPomorskieDebrzno_PL631</v>
      </c>
      <c r="O3332" s="29" t="s">
        <v>1933</v>
      </c>
      <c r="P3332" s="31" t="str">
        <f t="shared" si="103"/>
        <v>Debrzno_PL631</v>
      </c>
      <c r="Q3332" s="32" t="s">
        <v>2030</v>
      </c>
      <c r="R3332" s="32" t="s">
        <v>1976</v>
      </c>
      <c r="S3332" s="29">
        <v>0</v>
      </c>
      <c r="T3332" s="29" t="s">
        <v>64</v>
      </c>
    </row>
    <row r="3333" spans="14:20" s="22" customFormat="1" ht="15" hidden="1" customHeight="1" x14ac:dyDescent="0.25">
      <c r="N3333" s="29" t="str">
        <f t="shared" si="104"/>
        <v>nie ubiegam sięPomorskieDębnica Kaszubska_PL631</v>
      </c>
      <c r="O3333" s="29" t="s">
        <v>1933</v>
      </c>
      <c r="P3333" s="31" t="str">
        <f t="shared" si="103"/>
        <v>Dębnica Kaszubska_PL631</v>
      </c>
      <c r="Q3333" s="32" t="s">
        <v>2030</v>
      </c>
      <c r="R3333" s="32" t="s">
        <v>1985</v>
      </c>
      <c r="S3333" s="29">
        <v>0</v>
      </c>
      <c r="T3333" s="29" t="s">
        <v>64</v>
      </c>
    </row>
    <row r="3334" spans="14:20" s="22" customFormat="1" ht="15" hidden="1" customHeight="1" x14ac:dyDescent="0.25">
      <c r="N3334" s="29" t="str">
        <f t="shared" si="104"/>
        <v>nie ubiegam sięPomorskieDziemiany_PL635</v>
      </c>
      <c r="O3334" s="29" t="s">
        <v>1933</v>
      </c>
      <c r="P3334" s="31" t="str">
        <f t="shared" si="103"/>
        <v>Dziemiany_PL635</v>
      </c>
      <c r="Q3334" s="32" t="s">
        <v>2031</v>
      </c>
      <c r="R3334" s="32" t="s">
        <v>1993</v>
      </c>
      <c r="S3334" s="29">
        <v>0</v>
      </c>
      <c r="T3334" s="29" t="s">
        <v>64</v>
      </c>
    </row>
    <row r="3335" spans="14:20" s="22" customFormat="1" ht="15" hidden="1" customHeight="1" x14ac:dyDescent="0.25">
      <c r="N3335" s="29" t="str">
        <f t="shared" si="104"/>
        <v>nie ubiegam sięPomorskieDzierzgoń_PL635</v>
      </c>
      <c r="O3335" s="29" t="s">
        <v>1933</v>
      </c>
      <c r="P3335" s="31" t="str">
        <f t="shared" si="103"/>
        <v>Dzierzgoń_PL635</v>
      </c>
      <c r="Q3335" s="32" t="s">
        <v>2031</v>
      </c>
      <c r="R3335" s="32" t="s">
        <v>2024</v>
      </c>
      <c r="S3335" s="29">
        <v>0</v>
      </c>
      <c r="T3335" s="29" t="s">
        <v>64</v>
      </c>
    </row>
    <row r="3336" spans="14:20" s="22" customFormat="1" ht="15" hidden="1" customHeight="1" x14ac:dyDescent="0.25">
      <c r="N3336" s="29" t="str">
        <f t="shared" si="104"/>
        <v>nie ubiegam sięPomorskieGardeja_PL635</v>
      </c>
      <c r="O3336" s="29" t="s">
        <v>1933</v>
      </c>
      <c r="P3336" s="31" t="str">
        <f t="shared" si="103"/>
        <v>Gardeja_PL635</v>
      </c>
      <c r="Q3336" s="32" t="s">
        <v>2031</v>
      </c>
      <c r="R3336" s="32" t="s">
        <v>2000</v>
      </c>
      <c r="S3336" s="29">
        <v>0</v>
      </c>
      <c r="T3336" s="29" t="s">
        <v>64</v>
      </c>
    </row>
    <row r="3337" spans="14:20" s="22" customFormat="1" ht="15" hidden="1" customHeight="1" x14ac:dyDescent="0.25">
      <c r="N3337" s="29" t="str">
        <f t="shared" si="104"/>
        <v>nie ubiegam sięPomorskieGłówczyce_PL631</v>
      </c>
      <c r="O3337" s="29" t="s">
        <v>1933</v>
      </c>
      <c r="P3337" s="31" t="str">
        <f t="shared" si="103"/>
        <v>Główczyce_PL631</v>
      </c>
      <c r="Q3337" s="32" t="s">
        <v>2030</v>
      </c>
      <c r="R3337" s="32" t="s">
        <v>1986</v>
      </c>
      <c r="S3337" s="29">
        <v>0</v>
      </c>
      <c r="T3337" s="29" t="s">
        <v>64</v>
      </c>
    </row>
    <row r="3338" spans="14:20" s="22" customFormat="1" ht="15" hidden="1" customHeight="1" x14ac:dyDescent="0.25">
      <c r="N3338" s="29" t="str">
        <f t="shared" si="104"/>
        <v>nie ubiegam sięPomorskieGniew_PL635</v>
      </c>
      <c r="O3338" s="29" t="s">
        <v>1933</v>
      </c>
      <c r="P3338" s="31" t="str">
        <f t="shared" si="103"/>
        <v>Gniew_PL635</v>
      </c>
      <c r="Q3338" s="32" t="s">
        <v>2031</v>
      </c>
      <c r="R3338" s="32" t="s">
        <v>2019</v>
      </c>
      <c r="S3338" s="29">
        <v>0</v>
      </c>
      <c r="T3338" s="29" t="s">
        <v>64</v>
      </c>
    </row>
    <row r="3339" spans="14:20" s="22" customFormat="1" ht="15" hidden="1" customHeight="1" x14ac:dyDescent="0.25">
      <c r="N3339" s="29" t="str">
        <f t="shared" si="104"/>
        <v>nie ubiegam sięPomorskieGniewino_PL634</v>
      </c>
      <c r="O3339" s="29" t="s">
        <v>1933</v>
      </c>
      <c r="P3339" s="31" t="str">
        <f t="shared" si="103"/>
        <v>Gniewino_PL634</v>
      </c>
      <c r="Q3339" s="32" t="s">
        <v>2029</v>
      </c>
      <c r="R3339" s="32" t="s">
        <v>1957</v>
      </c>
      <c r="S3339" s="29">
        <v>0</v>
      </c>
      <c r="T3339" s="29" t="s">
        <v>64</v>
      </c>
    </row>
    <row r="3340" spans="14:20" s="22" customFormat="1" ht="15" hidden="1" customHeight="1" x14ac:dyDescent="0.25">
      <c r="N3340" s="29" t="str">
        <f t="shared" si="104"/>
        <v>nie ubiegam sięPomorskieHel_PL634</v>
      </c>
      <c r="O3340" s="29" t="s">
        <v>1933</v>
      </c>
      <c r="P3340" s="31" t="str">
        <f t="shared" si="103"/>
        <v>Hel_PL634</v>
      </c>
      <c r="Q3340" s="32" t="s">
        <v>2029</v>
      </c>
      <c r="R3340" s="32" t="s">
        <v>1951</v>
      </c>
      <c r="S3340" s="29">
        <v>0</v>
      </c>
      <c r="T3340" s="29" t="s">
        <v>64</v>
      </c>
    </row>
    <row r="3341" spans="14:20" s="22" customFormat="1" ht="15" hidden="1" customHeight="1" x14ac:dyDescent="0.25">
      <c r="N3341" s="29" t="str">
        <f t="shared" si="104"/>
        <v>nie ubiegam sięPomorskieJastarnia_PL634</v>
      </c>
      <c r="O3341" s="29" t="s">
        <v>1933</v>
      </c>
      <c r="P3341" s="31" t="str">
        <f t="shared" si="103"/>
        <v>Jastarnia_PL634</v>
      </c>
      <c r="Q3341" s="32" t="s">
        <v>2029</v>
      </c>
      <c r="R3341" s="32" t="s">
        <v>1952</v>
      </c>
      <c r="S3341" s="29">
        <v>0</v>
      </c>
      <c r="T3341" s="29" t="s">
        <v>64</v>
      </c>
    </row>
    <row r="3342" spans="14:20" s="22" customFormat="1" ht="15" hidden="1" customHeight="1" x14ac:dyDescent="0.25">
      <c r="N3342" s="29" t="str">
        <f t="shared" si="104"/>
        <v>nie ubiegam sięPomorskieKaliska_PL635</v>
      </c>
      <c r="O3342" s="29" t="s">
        <v>1933</v>
      </c>
      <c r="P3342" s="31" t="str">
        <f t="shared" si="103"/>
        <v>Kaliska_PL635</v>
      </c>
      <c r="Q3342" s="32" t="s">
        <v>2031</v>
      </c>
      <c r="R3342" s="32" t="s">
        <v>2013</v>
      </c>
      <c r="S3342" s="29">
        <v>0</v>
      </c>
      <c r="T3342" s="29" t="s">
        <v>64</v>
      </c>
    </row>
    <row r="3343" spans="14:20" s="22" customFormat="1" ht="15" hidden="1" customHeight="1" x14ac:dyDescent="0.25">
      <c r="N3343" s="29" t="str">
        <f t="shared" si="104"/>
        <v>nie ubiegam sięPomorskieKarsin_PL635</v>
      </c>
      <c r="O3343" s="29" t="s">
        <v>1933</v>
      </c>
      <c r="P3343" s="31" t="str">
        <f t="shared" si="103"/>
        <v>Karsin_PL635</v>
      </c>
      <c r="Q3343" s="32" t="s">
        <v>2031</v>
      </c>
      <c r="R3343" s="32" t="s">
        <v>1994</v>
      </c>
      <c r="S3343" s="29">
        <v>0</v>
      </c>
      <c r="T3343" s="29" t="s">
        <v>64</v>
      </c>
    </row>
    <row r="3344" spans="14:20" s="22" customFormat="1" ht="15" hidden="1" customHeight="1" x14ac:dyDescent="0.25">
      <c r="N3344" s="29" t="str">
        <f t="shared" si="104"/>
        <v>nie ubiegam sięPomorskieKartuzy_PL634</v>
      </c>
      <c r="O3344" s="29" t="s">
        <v>1933</v>
      </c>
      <c r="P3344" s="31" t="str">
        <f t="shared" si="103"/>
        <v>Kartuzy_PL634</v>
      </c>
      <c r="Q3344" s="32" t="s">
        <v>2029</v>
      </c>
      <c r="R3344" s="32" t="s">
        <v>1940</v>
      </c>
      <c r="S3344" s="29">
        <v>0</v>
      </c>
      <c r="T3344" s="29" t="s">
        <v>64</v>
      </c>
    </row>
    <row r="3345" spans="14:20" s="22" customFormat="1" ht="15" hidden="1" customHeight="1" x14ac:dyDescent="0.25">
      <c r="N3345" s="29" t="str">
        <f t="shared" si="104"/>
        <v>nie ubiegam sięPomorskieKępice_PL631</v>
      </c>
      <c r="O3345" s="29" t="s">
        <v>1933</v>
      </c>
      <c r="P3345" s="31" t="str">
        <f t="shared" si="103"/>
        <v>Kępice_PL631</v>
      </c>
      <c r="Q3345" s="32" t="s">
        <v>2030</v>
      </c>
      <c r="R3345" s="32" t="s">
        <v>1987</v>
      </c>
      <c r="S3345" s="29">
        <v>0</v>
      </c>
      <c r="T3345" s="29" t="s">
        <v>64</v>
      </c>
    </row>
    <row r="3346" spans="14:20" s="22" customFormat="1" ht="15" hidden="1" customHeight="1" x14ac:dyDescent="0.25">
      <c r="N3346" s="29" t="str">
        <f t="shared" si="104"/>
        <v>nie ubiegam sięPomorskieKobylnica_PL631</v>
      </c>
      <c r="O3346" s="29" t="s">
        <v>1933</v>
      </c>
      <c r="P3346" s="31" t="str">
        <f t="shared" si="103"/>
        <v>Kobylnica_PL631</v>
      </c>
      <c r="Q3346" s="32" t="s">
        <v>2030</v>
      </c>
      <c r="R3346" s="32" t="s">
        <v>1988</v>
      </c>
      <c r="S3346" s="29">
        <v>0</v>
      </c>
      <c r="T3346" s="29" t="s">
        <v>64</v>
      </c>
    </row>
    <row r="3347" spans="14:20" s="22" customFormat="1" ht="15" hidden="1" customHeight="1" x14ac:dyDescent="0.25">
      <c r="N3347" s="29" t="str">
        <f t="shared" si="104"/>
        <v>nie ubiegam sięPomorskieKoczała_PL631</v>
      </c>
      <c r="O3347" s="29" t="s">
        <v>1933</v>
      </c>
      <c r="P3347" s="31" t="str">
        <f t="shared" si="103"/>
        <v>Koczała_PL631</v>
      </c>
      <c r="Q3347" s="32" t="s">
        <v>2030</v>
      </c>
      <c r="R3347" s="32" t="s">
        <v>1977</v>
      </c>
      <c r="S3347" s="29">
        <v>0</v>
      </c>
      <c r="T3347" s="29" t="s">
        <v>64</v>
      </c>
    </row>
    <row r="3348" spans="14:20" s="22" customFormat="1" ht="15" hidden="1" customHeight="1" x14ac:dyDescent="0.25">
      <c r="N3348" s="29" t="str">
        <f t="shared" si="104"/>
        <v>nie ubiegam sięPomorskieKolbudy_PL634</v>
      </c>
      <c r="O3348" s="29" t="s">
        <v>1933</v>
      </c>
      <c r="P3348" s="31" t="str">
        <f t="shared" si="103"/>
        <v>Kolbudy_PL634</v>
      </c>
      <c r="Q3348" s="32" t="s">
        <v>2029</v>
      </c>
      <c r="R3348" s="32" t="s">
        <v>1935</v>
      </c>
      <c r="S3348" s="29">
        <v>0</v>
      </c>
      <c r="T3348" s="29" t="s">
        <v>64</v>
      </c>
    </row>
    <row r="3349" spans="14:20" s="22" customFormat="1" ht="15" hidden="1" customHeight="1" x14ac:dyDescent="0.25">
      <c r="N3349" s="29" t="str">
        <f t="shared" si="104"/>
        <v>nie ubiegam sięPomorskieKołczygłowy_PL631</v>
      </c>
      <c r="O3349" s="29" t="s">
        <v>1933</v>
      </c>
      <c r="P3349" s="31" t="str">
        <f t="shared" si="103"/>
        <v>Kołczygłowy_PL631</v>
      </c>
      <c r="Q3349" s="32" t="s">
        <v>2030</v>
      </c>
      <c r="R3349" s="32" t="s">
        <v>1963</v>
      </c>
      <c r="S3349" s="29">
        <v>0</v>
      </c>
      <c r="T3349" s="29" t="s">
        <v>64</v>
      </c>
    </row>
    <row r="3350" spans="14:20" s="22" customFormat="1" ht="15" hidden="1" customHeight="1" x14ac:dyDescent="0.25">
      <c r="N3350" s="29" t="str">
        <f t="shared" si="104"/>
        <v>nie ubiegam sięPomorskieKonarzyny_PL631</v>
      </c>
      <c r="O3350" s="29" t="s">
        <v>1933</v>
      </c>
      <c r="P3350" s="31" t="str">
        <f t="shared" si="103"/>
        <v>Konarzyny_PL631</v>
      </c>
      <c r="Q3350" s="32" t="s">
        <v>2030</v>
      </c>
      <c r="R3350" s="32" t="s">
        <v>1973</v>
      </c>
      <c r="S3350" s="29">
        <v>0</v>
      </c>
      <c r="T3350" s="29" t="s">
        <v>64</v>
      </c>
    </row>
    <row r="3351" spans="14:20" s="22" customFormat="1" ht="15" hidden="1" customHeight="1" x14ac:dyDescent="0.25">
      <c r="N3351" s="29" t="str">
        <f t="shared" si="104"/>
        <v>nie ubiegam sięPomorskieKosakowo_PL634</v>
      </c>
      <c r="O3351" s="29" t="s">
        <v>1933</v>
      </c>
      <c r="P3351" s="31" t="str">
        <f t="shared" si="103"/>
        <v>Kosakowo_PL634</v>
      </c>
      <c r="Q3351" s="32" t="s">
        <v>2029</v>
      </c>
      <c r="R3351" s="32" t="s">
        <v>1953</v>
      </c>
      <c r="S3351" s="29">
        <v>0</v>
      </c>
      <c r="T3351" s="29" t="s">
        <v>64</v>
      </c>
    </row>
    <row r="3352" spans="14:20" s="22" customFormat="1" ht="15" hidden="1" customHeight="1" x14ac:dyDescent="0.25">
      <c r="N3352" s="29" t="str">
        <f t="shared" si="104"/>
        <v>nie ubiegam sięPomorskieKościerzyna_PL635</v>
      </c>
      <c r="O3352" s="29" t="s">
        <v>1933</v>
      </c>
      <c r="P3352" s="31" t="str">
        <f t="shared" si="103"/>
        <v>Kościerzyna_PL635</v>
      </c>
      <c r="Q3352" s="32" t="s">
        <v>2031</v>
      </c>
      <c r="R3352" s="32" t="s">
        <v>1995</v>
      </c>
      <c r="S3352" s="29">
        <v>0</v>
      </c>
      <c r="T3352" s="29" t="s">
        <v>64</v>
      </c>
    </row>
    <row r="3353" spans="14:20" s="22" customFormat="1" ht="15" hidden="1" customHeight="1" x14ac:dyDescent="0.25">
      <c r="N3353" s="29" t="str">
        <f t="shared" si="104"/>
        <v>nie ubiegam sięPomorskieKrokowa_PL634</v>
      </c>
      <c r="O3353" s="29" t="s">
        <v>1933</v>
      </c>
      <c r="P3353" s="31" t="str">
        <f t="shared" si="103"/>
        <v>Krokowa_PL634</v>
      </c>
      <c r="Q3353" s="32" t="s">
        <v>2029</v>
      </c>
      <c r="R3353" s="32" t="s">
        <v>1954</v>
      </c>
      <c r="S3353" s="29">
        <v>0</v>
      </c>
      <c r="T3353" s="29" t="s">
        <v>64</v>
      </c>
    </row>
    <row r="3354" spans="14:20" s="22" customFormat="1" ht="15" hidden="1" customHeight="1" x14ac:dyDescent="0.25">
      <c r="N3354" s="29" t="str">
        <f t="shared" si="104"/>
        <v>nie ubiegam sięPomorskieKrynica Morska_PL634</v>
      </c>
      <c r="O3354" s="29" t="s">
        <v>1933</v>
      </c>
      <c r="P3354" s="31" t="str">
        <f t="shared" si="103"/>
        <v>Krynica Morska_PL634</v>
      </c>
      <c r="Q3354" s="32" t="s">
        <v>2029</v>
      </c>
      <c r="R3354" s="32" t="s">
        <v>1946</v>
      </c>
      <c r="S3354" s="29">
        <v>0</v>
      </c>
      <c r="T3354" s="29" t="s">
        <v>64</v>
      </c>
    </row>
    <row r="3355" spans="14:20" s="22" customFormat="1" ht="15" hidden="1" customHeight="1" x14ac:dyDescent="0.25">
      <c r="N3355" s="29" t="str">
        <f t="shared" si="104"/>
        <v>nie ubiegam sięPomorskieKwidzyn_PL635</v>
      </c>
      <c r="O3355" s="29" t="s">
        <v>1933</v>
      </c>
      <c r="P3355" s="31" t="str">
        <f t="shared" si="103"/>
        <v>Kwidzyn_PL635</v>
      </c>
      <c r="Q3355" s="32" t="s">
        <v>2031</v>
      </c>
      <c r="R3355" s="32" t="s">
        <v>2001</v>
      </c>
      <c r="S3355" s="29">
        <v>0</v>
      </c>
      <c r="T3355" s="29" t="s">
        <v>64</v>
      </c>
    </row>
    <row r="3356" spans="14:20" s="22" customFormat="1" ht="15" hidden="1" customHeight="1" x14ac:dyDescent="0.25">
      <c r="N3356" s="29" t="str">
        <f t="shared" si="104"/>
        <v>nie ubiegam sięPomorskieLichnowy_PL635</v>
      </c>
      <c r="O3356" s="29" t="s">
        <v>1933</v>
      </c>
      <c r="P3356" s="31" t="str">
        <f t="shared" si="103"/>
        <v>Lichnowy_PL635</v>
      </c>
      <c r="Q3356" s="32" t="s">
        <v>2031</v>
      </c>
      <c r="R3356" s="32" t="s">
        <v>2005</v>
      </c>
      <c r="S3356" s="29">
        <v>0</v>
      </c>
      <c r="T3356" s="29" t="s">
        <v>64</v>
      </c>
    </row>
    <row r="3357" spans="14:20" s="22" customFormat="1" ht="15" hidden="1" customHeight="1" x14ac:dyDescent="0.25">
      <c r="N3357" s="29" t="str">
        <f t="shared" si="104"/>
        <v>nie ubiegam sięPomorskieLinia_PL634</v>
      </c>
      <c r="O3357" s="29" t="s">
        <v>1933</v>
      </c>
      <c r="P3357" s="31" t="str">
        <f t="shared" si="103"/>
        <v>Linia_PL634</v>
      </c>
      <c r="Q3357" s="32" t="s">
        <v>2029</v>
      </c>
      <c r="R3357" s="32" t="s">
        <v>1958</v>
      </c>
      <c r="S3357" s="29">
        <v>0</v>
      </c>
      <c r="T3357" s="29" t="s">
        <v>64</v>
      </c>
    </row>
    <row r="3358" spans="14:20" s="22" customFormat="1" ht="15" hidden="1" customHeight="1" x14ac:dyDescent="0.25">
      <c r="N3358" s="29" t="str">
        <f t="shared" si="104"/>
        <v>nie ubiegam sięPomorskieLiniewo_PL635</v>
      </c>
      <c r="O3358" s="29" t="s">
        <v>1933</v>
      </c>
      <c r="P3358" s="31" t="str">
        <f t="shared" si="103"/>
        <v>Liniewo_PL635</v>
      </c>
      <c r="Q3358" s="32" t="s">
        <v>2031</v>
      </c>
      <c r="R3358" s="32" t="s">
        <v>1996</v>
      </c>
      <c r="S3358" s="29">
        <v>0</v>
      </c>
      <c r="T3358" s="29" t="s">
        <v>64</v>
      </c>
    </row>
    <row r="3359" spans="14:20" s="22" customFormat="1" ht="15" hidden="1" customHeight="1" x14ac:dyDescent="0.25">
      <c r="N3359" s="29" t="str">
        <f t="shared" si="104"/>
        <v>nie ubiegam sięPomorskieLipnica_PL631</v>
      </c>
      <c r="O3359" s="29" t="s">
        <v>1933</v>
      </c>
      <c r="P3359" s="31" t="str">
        <f t="shared" si="103"/>
        <v>Lipnica_PL631</v>
      </c>
      <c r="Q3359" s="32" t="s">
        <v>2030</v>
      </c>
      <c r="R3359" s="32" t="s">
        <v>1964</v>
      </c>
      <c r="S3359" s="29">
        <v>0</v>
      </c>
      <c r="T3359" s="29" t="s">
        <v>64</v>
      </c>
    </row>
    <row r="3360" spans="14:20" s="22" customFormat="1" ht="15" hidden="1" customHeight="1" x14ac:dyDescent="0.25">
      <c r="N3360" s="29" t="str">
        <f t="shared" si="104"/>
        <v>nie ubiegam sięPomorskieLipusz_PL635</v>
      </c>
      <c r="O3360" s="29" t="s">
        <v>1933</v>
      </c>
      <c r="P3360" s="31" t="str">
        <f t="shared" si="103"/>
        <v>Lipusz_PL635</v>
      </c>
      <c r="Q3360" s="32" t="s">
        <v>2031</v>
      </c>
      <c r="R3360" s="32" t="s">
        <v>1997</v>
      </c>
      <c r="S3360" s="29">
        <v>0</v>
      </c>
      <c r="T3360" s="29" t="s">
        <v>64</v>
      </c>
    </row>
    <row r="3361" spans="14:20" s="22" customFormat="1" ht="15" hidden="1" customHeight="1" x14ac:dyDescent="0.25">
      <c r="N3361" s="29" t="str">
        <f t="shared" si="104"/>
        <v>nie ubiegam sięPomorskieLubichowo_PL635</v>
      </c>
      <c r="O3361" s="29" t="s">
        <v>1933</v>
      </c>
      <c r="P3361" s="31" t="str">
        <f t="shared" si="103"/>
        <v>Lubichowo_PL635</v>
      </c>
      <c r="Q3361" s="32" t="s">
        <v>2031</v>
      </c>
      <c r="R3361" s="32" t="s">
        <v>2014</v>
      </c>
      <c r="S3361" s="29">
        <v>0</v>
      </c>
      <c r="T3361" s="29" t="s">
        <v>64</v>
      </c>
    </row>
    <row r="3362" spans="14:20" s="22" customFormat="1" ht="15" hidden="1" customHeight="1" x14ac:dyDescent="0.25">
      <c r="N3362" s="29" t="str">
        <f t="shared" si="104"/>
        <v>nie ubiegam sięPomorskieŁeba_PL631</v>
      </c>
      <c r="O3362" s="29" t="s">
        <v>1933</v>
      </c>
      <c r="P3362" s="31" t="str">
        <f t="shared" si="103"/>
        <v>Łeba_PL631</v>
      </c>
      <c r="Q3362" s="32" t="s">
        <v>2030</v>
      </c>
      <c r="R3362" s="32" t="s">
        <v>1980</v>
      </c>
      <c r="S3362" s="29">
        <v>0</v>
      </c>
      <c r="T3362" s="29" t="s">
        <v>64</v>
      </c>
    </row>
    <row r="3363" spans="14:20" s="22" customFormat="1" ht="15" hidden="1" customHeight="1" x14ac:dyDescent="0.25">
      <c r="N3363" s="29" t="str">
        <f t="shared" si="104"/>
        <v>nie ubiegam sięPomorskieŁęczyce_PL634</v>
      </c>
      <c r="O3363" s="29" t="s">
        <v>1933</v>
      </c>
      <c r="P3363" s="31" t="str">
        <f t="shared" si="103"/>
        <v>Łęczyce_PL634</v>
      </c>
      <c r="Q3363" s="32" t="s">
        <v>2029</v>
      </c>
      <c r="R3363" s="32" t="s">
        <v>1959</v>
      </c>
      <c r="S3363" s="29">
        <v>0</v>
      </c>
      <c r="T3363" s="29" t="s">
        <v>64</v>
      </c>
    </row>
    <row r="3364" spans="14:20" s="22" customFormat="1" ht="15" hidden="1" customHeight="1" x14ac:dyDescent="0.25">
      <c r="N3364" s="29" t="str">
        <f t="shared" si="104"/>
        <v>nie ubiegam sięPomorskieMalbork_PL635</v>
      </c>
      <c r="O3364" s="29" t="s">
        <v>1933</v>
      </c>
      <c r="P3364" s="31" t="str">
        <f t="shared" si="103"/>
        <v>Malbork_PL635</v>
      </c>
      <c r="Q3364" s="32" t="s">
        <v>2031</v>
      </c>
      <c r="R3364" s="32" t="s">
        <v>2006</v>
      </c>
      <c r="S3364" s="29">
        <v>0</v>
      </c>
      <c r="T3364" s="29" t="s">
        <v>64</v>
      </c>
    </row>
    <row r="3365" spans="14:20" s="22" customFormat="1" ht="15" hidden="1" customHeight="1" x14ac:dyDescent="0.25">
      <c r="N3365" s="29" t="str">
        <f t="shared" si="104"/>
        <v>nie ubiegam sięPomorskieMiastko_PL631</v>
      </c>
      <c r="O3365" s="29" t="s">
        <v>1933</v>
      </c>
      <c r="P3365" s="31" t="str">
        <f t="shared" si="103"/>
        <v>Miastko_PL631</v>
      </c>
      <c r="Q3365" s="32" t="s">
        <v>2030</v>
      </c>
      <c r="R3365" s="32" t="s">
        <v>1965</v>
      </c>
      <c r="S3365" s="29">
        <v>0</v>
      </c>
      <c r="T3365" s="29" t="s">
        <v>64</v>
      </c>
    </row>
    <row r="3366" spans="14:20" s="22" customFormat="1" ht="15" hidden="1" customHeight="1" x14ac:dyDescent="0.25">
      <c r="N3366" s="29" t="str">
        <f t="shared" si="104"/>
        <v>nie ubiegam sięPomorskieMikołajki Pomorskie_PL635</v>
      </c>
      <c r="O3366" s="29" t="s">
        <v>1933</v>
      </c>
      <c r="P3366" s="31" t="str">
        <f t="shared" si="103"/>
        <v>Mikołajki Pomorskie_PL635</v>
      </c>
      <c r="Q3366" s="32" t="s">
        <v>2031</v>
      </c>
      <c r="R3366" s="32" t="s">
        <v>2025</v>
      </c>
      <c r="S3366" s="29">
        <v>0</v>
      </c>
      <c r="T3366" s="29" t="s">
        <v>64</v>
      </c>
    </row>
    <row r="3367" spans="14:20" s="22" customFormat="1" ht="15" hidden="1" customHeight="1" x14ac:dyDescent="0.25">
      <c r="N3367" s="29" t="str">
        <f t="shared" si="104"/>
        <v>nie ubiegam sięPomorskieMiłoradz_PL635</v>
      </c>
      <c r="O3367" s="29" t="s">
        <v>1933</v>
      </c>
      <c r="P3367" s="31" t="str">
        <f t="shared" si="103"/>
        <v>Miłoradz_PL635</v>
      </c>
      <c r="Q3367" s="32" t="s">
        <v>2031</v>
      </c>
      <c r="R3367" s="32" t="s">
        <v>2007</v>
      </c>
      <c r="S3367" s="29">
        <v>0</v>
      </c>
      <c r="T3367" s="29" t="s">
        <v>64</v>
      </c>
    </row>
    <row r="3368" spans="14:20" s="22" customFormat="1" ht="15" hidden="1" customHeight="1" x14ac:dyDescent="0.25">
      <c r="N3368" s="29" t="str">
        <f t="shared" si="104"/>
        <v>nie ubiegam sięPomorskieMorzeszczyn_PL635</v>
      </c>
      <c r="O3368" s="29" t="s">
        <v>1933</v>
      </c>
      <c r="P3368" s="31" t="str">
        <f t="shared" si="103"/>
        <v>Morzeszczyn_PL635</v>
      </c>
      <c r="Q3368" s="32" t="s">
        <v>2031</v>
      </c>
      <c r="R3368" s="32" t="s">
        <v>2020</v>
      </c>
      <c r="S3368" s="29">
        <v>0</v>
      </c>
      <c r="T3368" s="29" t="s">
        <v>64</v>
      </c>
    </row>
    <row r="3369" spans="14:20" s="22" customFormat="1" ht="15" hidden="1" customHeight="1" x14ac:dyDescent="0.25">
      <c r="N3369" s="29" t="str">
        <f t="shared" si="104"/>
        <v>nie ubiegam sięPomorskieNowa Karczma_PL635</v>
      </c>
      <c r="O3369" s="29" t="s">
        <v>1933</v>
      </c>
      <c r="P3369" s="31" t="str">
        <f t="shared" si="103"/>
        <v>Nowa Karczma_PL635</v>
      </c>
      <c r="Q3369" s="32" t="s">
        <v>2031</v>
      </c>
      <c r="R3369" s="32" t="s">
        <v>1998</v>
      </c>
      <c r="S3369" s="29">
        <v>0</v>
      </c>
      <c r="T3369" s="29" t="s">
        <v>64</v>
      </c>
    </row>
    <row r="3370" spans="14:20" s="22" customFormat="1" ht="15" hidden="1" customHeight="1" x14ac:dyDescent="0.25">
      <c r="N3370" s="29" t="str">
        <f t="shared" si="104"/>
        <v>nie ubiegam sięPomorskieNowa Wieś Lęborska_PL631</v>
      </c>
      <c r="O3370" s="29" t="s">
        <v>1933</v>
      </c>
      <c r="P3370" s="31" t="str">
        <f t="shared" si="103"/>
        <v>Nowa Wieś Lęborska_PL631</v>
      </c>
      <c r="Q3370" s="32" t="s">
        <v>2030</v>
      </c>
      <c r="R3370" s="32" t="s">
        <v>1982</v>
      </c>
      <c r="S3370" s="29">
        <v>0</v>
      </c>
      <c r="T3370" s="29" t="s">
        <v>64</v>
      </c>
    </row>
    <row r="3371" spans="14:20" s="22" customFormat="1" ht="15" hidden="1" customHeight="1" x14ac:dyDescent="0.25">
      <c r="N3371" s="29" t="str">
        <f t="shared" si="104"/>
        <v>nie ubiegam sięPomorskieNowy Dwór Gdański_PL634</v>
      </c>
      <c r="O3371" s="29" t="s">
        <v>1933</v>
      </c>
      <c r="P3371" s="31" t="str">
        <f t="shared" si="103"/>
        <v>Nowy Dwór Gdański_PL634</v>
      </c>
      <c r="Q3371" s="32" t="s">
        <v>2029</v>
      </c>
      <c r="R3371" s="32" t="s">
        <v>1947</v>
      </c>
      <c r="S3371" s="29">
        <v>0</v>
      </c>
      <c r="T3371" s="29" t="s">
        <v>64</v>
      </c>
    </row>
    <row r="3372" spans="14:20" s="22" customFormat="1" ht="15" hidden="1" customHeight="1" x14ac:dyDescent="0.25">
      <c r="N3372" s="29" t="str">
        <f t="shared" si="104"/>
        <v>nie ubiegam sięPomorskieNowy Staw_PL635</v>
      </c>
      <c r="O3372" s="29" t="s">
        <v>1933</v>
      </c>
      <c r="P3372" s="31" t="str">
        <f t="shared" si="103"/>
        <v>Nowy Staw_PL635</v>
      </c>
      <c r="Q3372" s="32" t="s">
        <v>2031</v>
      </c>
      <c r="R3372" s="32" t="s">
        <v>2008</v>
      </c>
      <c r="S3372" s="29">
        <v>0</v>
      </c>
      <c r="T3372" s="29" t="s">
        <v>64</v>
      </c>
    </row>
    <row r="3373" spans="14:20" s="22" customFormat="1" ht="15" hidden="1" customHeight="1" x14ac:dyDescent="0.25">
      <c r="N3373" s="29" t="str">
        <f t="shared" si="104"/>
        <v>nie ubiegam sięPomorskieOsieczna_PL635</v>
      </c>
      <c r="O3373" s="29" t="s">
        <v>1933</v>
      </c>
      <c r="P3373" s="31" t="str">
        <f t="shared" si="103"/>
        <v>Osieczna_PL635</v>
      </c>
      <c r="Q3373" s="32" t="s">
        <v>2031</v>
      </c>
      <c r="R3373" s="32" t="s">
        <v>1281</v>
      </c>
      <c r="S3373" s="29">
        <v>0</v>
      </c>
      <c r="T3373" s="29" t="s">
        <v>64</v>
      </c>
    </row>
    <row r="3374" spans="14:20" s="22" customFormat="1" ht="15" hidden="1" customHeight="1" x14ac:dyDescent="0.25">
      <c r="N3374" s="29" t="str">
        <f t="shared" si="104"/>
        <v>nie ubiegam sięPomorskieOsiek_PL635</v>
      </c>
      <c r="O3374" s="29" t="s">
        <v>1933</v>
      </c>
      <c r="P3374" s="31" t="str">
        <f t="shared" si="103"/>
        <v>Osiek_PL635</v>
      </c>
      <c r="Q3374" s="32" t="s">
        <v>2031</v>
      </c>
      <c r="R3374" s="32" t="s">
        <v>1058</v>
      </c>
      <c r="S3374" s="29">
        <v>0</v>
      </c>
      <c r="T3374" s="29" t="s">
        <v>64</v>
      </c>
    </row>
    <row r="3375" spans="14:20" s="22" customFormat="1" ht="15" hidden="1" customHeight="1" x14ac:dyDescent="0.25">
      <c r="N3375" s="29" t="str">
        <f t="shared" si="104"/>
        <v>nie ubiegam sięPomorskieOstaszewo_PL634</v>
      </c>
      <c r="O3375" s="29" t="s">
        <v>1933</v>
      </c>
      <c r="P3375" s="31" t="str">
        <f t="shared" si="103"/>
        <v>Ostaszewo_PL634</v>
      </c>
      <c r="Q3375" s="32" t="s">
        <v>2029</v>
      </c>
      <c r="R3375" s="32" t="s">
        <v>1948</v>
      </c>
      <c r="S3375" s="29">
        <v>0</v>
      </c>
      <c r="T3375" s="29" t="s">
        <v>64</v>
      </c>
    </row>
    <row r="3376" spans="14:20" s="22" customFormat="1" ht="15" hidden="1" customHeight="1" x14ac:dyDescent="0.25">
      <c r="N3376" s="29" t="str">
        <f t="shared" si="104"/>
        <v>nie ubiegam sięPomorskieParchowo_PL631</v>
      </c>
      <c r="O3376" s="29" t="s">
        <v>1933</v>
      </c>
      <c r="P3376" s="31" t="str">
        <f t="shared" si="103"/>
        <v>Parchowo_PL631</v>
      </c>
      <c r="Q3376" s="32" t="s">
        <v>2030</v>
      </c>
      <c r="R3376" s="32" t="s">
        <v>1966</v>
      </c>
      <c r="S3376" s="29">
        <v>0</v>
      </c>
      <c r="T3376" s="29" t="s">
        <v>64</v>
      </c>
    </row>
    <row r="3377" spans="14:20" s="22" customFormat="1" ht="15" hidden="1" customHeight="1" x14ac:dyDescent="0.25">
      <c r="N3377" s="29" t="str">
        <f t="shared" si="104"/>
        <v>nie ubiegam sięPomorskiePelplin_PL635</v>
      </c>
      <c r="O3377" s="29" t="s">
        <v>1933</v>
      </c>
      <c r="P3377" s="31" t="str">
        <f t="shared" si="103"/>
        <v>Pelplin_PL635</v>
      </c>
      <c r="Q3377" s="32" t="s">
        <v>2031</v>
      </c>
      <c r="R3377" s="32" t="s">
        <v>2021</v>
      </c>
      <c r="S3377" s="29">
        <v>0</v>
      </c>
      <c r="T3377" s="29" t="s">
        <v>64</v>
      </c>
    </row>
    <row r="3378" spans="14:20" s="22" customFormat="1" ht="15" hidden="1" customHeight="1" x14ac:dyDescent="0.25">
      <c r="N3378" s="29" t="str">
        <f t="shared" si="104"/>
        <v>nie ubiegam sięPomorskiePotęgowo_PL631</v>
      </c>
      <c r="O3378" s="29" t="s">
        <v>1933</v>
      </c>
      <c r="P3378" s="31" t="str">
        <f t="shared" si="103"/>
        <v>Potęgowo_PL631</v>
      </c>
      <c r="Q3378" s="32" t="s">
        <v>2030</v>
      </c>
      <c r="R3378" s="32" t="s">
        <v>1989</v>
      </c>
      <c r="S3378" s="29">
        <v>0</v>
      </c>
      <c r="T3378" s="29" t="s">
        <v>64</v>
      </c>
    </row>
    <row r="3379" spans="14:20" s="22" customFormat="1" ht="15" hidden="1" customHeight="1" x14ac:dyDescent="0.25">
      <c r="N3379" s="29" t="str">
        <f t="shared" si="104"/>
        <v>nie ubiegam sięPomorskiePrabuty_PL635</v>
      </c>
      <c r="O3379" s="29" t="s">
        <v>1933</v>
      </c>
      <c r="P3379" s="31" t="str">
        <f t="shared" ref="P3379:P3442" si="105">R3379&amp;Q3379</f>
        <v>Prabuty_PL635</v>
      </c>
      <c r="Q3379" s="32" t="s">
        <v>2031</v>
      </c>
      <c r="R3379" s="32" t="s">
        <v>2002</v>
      </c>
      <c r="S3379" s="29">
        <v>0</v>
      </c>
      <c r="T3379" s="29" t="s">
        <v>64</v>
      </c>
    </row>
    <row r="3380" spans="14:20" s="22" customFormat="1" ht="15" hidden="1" customHeight="1" x14ac:dyDescent="0.25">
      <c r="N3380" s="29" t="str">
        <f t="shared" ref="N3380:N3443" si="106">T3380&amp;O3380&amp;P3380</f>
        <v>nie ubiegam sięPomorskiePrzechlewo_PL631</v>
      </c>
      <c r="O3380" s="29" t="s">
        <v>1933</v>
      </c>
      <c r="P3380" s="31" t="str">
        <f t="shared" si="105"/>
        <v>Przechlewo_PL631</v>
      </c>
      <c r="Q3380" s="32" t="s">
        <v>2030</v>
      </c>
      <c r="R3380" s="32" t="s">
        <v>1978</v>
      </c>
      <c r="S3380" s="29">
        <v>0</v>
      </c>
      <c r="T3380" s="29" t="s">
        <v>64</v>
      </c>
    </row>
    <row r="3381" spans="14:20" s="22" customFormat="1" ht="15" hidden="1" customHeight="1" x14ac:dyDescent="0.25">
      <c r="N3381" s="29" t="str">
        <f t="shared" si="106"/>
        <v>nie ubiegam sięPomorskiePrzodkowo_PL634</v>
      </c>
      <c r="O3381" s="29" t="s">
        <v>1933</v>
      </c>
      <c r="P3381" s="31" t="str">
        <f t="shared" si="105"/>
        <v>Przodkowo_PL634</v>
      </c>
      <c r="Q3381" s="32" t="s">
        <v>2029</v>
      </c>
      <c r="R3381" s="32" t="s">
        <v>1941</v>
      </c>
      <c r="S3381" s="29">
        <v>0</v>
      </c>
      <c r="T3381" s="29" t="s">
        <v>64</v>
      </c>
    </row>
    <row r="3382" spans="14:20" s="22" customFormat="1" ht="15" hidden="1" customHeight="1" x14ac:dyDescent="0.25">
      <c r="N3382" s="29" t="str">
        <f t="shared" si="106"/>
        <v>nie ubiegam sięPomorskiePrzywidz_PL634</v>
      </c>
      <c r="O3382" s="29" t="s">
        <v>1933</v>
      </c>
      <c r="P3382" s="31" t="str">
        <f t="shared" si="105"/>
        <v>Przywidz_PL634</v>
      </c>
      <c r="Q3382" s="32" t="s">
        <v>2029</v>
      </c>
      <c r="R3382" s="32" t="s">
        <v>1936</v>
      </c>
      <c r="S3382" s="29">
        <v>0</v>
      </c>
      <c r="T3382" s="29" t="s">
        <v>64</v>
      </c>
    </row>
    <row r="3383" spans="14:20" s="22" customFormat="1" ht="15" hidden="1" customHeight="1" x14ac:dyDescent="0.25">
      <c r="N3383" s="29" t="str">
        <f t="shared" si="106"/>
        <v>nie ubiegam sięPomorskiePuck_PL634</v>
      </c>
      <c r="O3383" s="29" t="s">
        <v>1933</v>
      </c>
      <c r="P3383" s="31" t="str">
        <f t="shared" si="105"/>
        <v>Puck_PL634</v>
      </c>
      <c r="Q3383" s="32" t="s">
        <v>2029</v>
      </c>
      <c r="R3383" s="32" t="s">
        <v>1955</v>
      </c>
      <c r="S3383" s="29">
        <v>0</v>
      </c>
      <c r="T3383" s="29" t="s">
        <v>64</v>
      </c>
    </row>
    <row r="3384" spans="14:20" s="22" customFormat="1" ht="15" hidden="1" customHeight="1" x14ac:dyDescent="0.25">
      <c r="N3384" s="29" t="str">
        <f t="shared" si="106"/>
        <v>nie ubiegam sięPomorskieRyjewo_PL635</v>
      </c>
      <c r="O3384" s="29" t="s">
        <v>1933</v>
      </c>
      <c r="P3384" s="31" t="str">
        <f t="shared" si="105"/>
        <v>Ryjewo_PL635</v>
      </c>
      <c r="Q3384" s="32" t="s">
        <v>2031</v>
      </c>
      <c r="R3384" s="32" t="s">
        <v>2003</v>
      </c>
      <c r="S3384" s="29">
        <v>0</v>
      </c>
      <c r="T3384" s="29" t="s">
        <v>64</v>
      </c>
    </row>
    <row r="3385" spans="14:20" s="22" customFormat="1" ht="15" hidden="1" customHeight="1" x14ac:dyDescent="0.25">
      <c r="N3385" s="29" t="str">
        <f t="shared" si="106"/>
        <v>nie ubiegam sięPomorskieRzeczenica_PL631</v>
      </c>
      <c r="O3385" s="29" t="s">
        <v>1933</v>
      </c>
      <c r="P3385" s="31" t="str">
        <f t="shared" si="105"/>
        <v>Rzeczenica_PL631</v>
      </c>
      <c r="Q3385" s="32" t="s">
        <v>2030</v>
      </c>
      <c r="R3385" s="32" t="s">
        <v>1979</v>
      </c>
      <c r="S3385" s="29">
        <v>0</v>
      </c>
      <c r="T3385" s="29" t="s">
        <v>64</v>
      </c>
    </row>
    <row r="3386" spans="14:20" s="22" customFormat="1" ht="15" hidden="1" customHeight="1" x14ac:dyDescent="0.25">
      <c r="N3386" s="29" t="str">
        <f t="shared" si="106"/>
        <v>nie ubiegam sięPomorskieSadlinki_PL635</v>
      </c>
      <c r="O3386" s="29" t="s">
        <v>1933</v>
      </c>
      <c r="P3386" s="31" t="str">
        <f t="shared" si="105"/>
        <v>Sadlinki_PL635</v>
      </c>
      <c r="Q3386" s="32" t="s">
        <v>2031</v>
      </c>
      <c r="R3386" s="32" t="s">
        <v>2004</v>
      </c>
      <c r="S3386" s="29">
        <v>0</v>
      </c>
      <c r="T3386" s="29" t="s">
        <v>64</v>
      </c>
    </row>
    <row r="3387" spans="14:20" s="22" customFormat="1" ht="15" hidden="1" customHeight="1" x14ac:dyDescent="0.25">
      <c r="N3387" s="29" t="str">
        <f t="shared" si="106"/>
        <v>nie ubiegam sięPomorskieSierakowice_PL634</v>
      </c>
      <c r="O3387" s="29" t="s">
        <v>1933</v>
      </c>
      <c r="P3387" s="31" t="str">
        <f t="shared" si="105"/>
        <v>Sierakowice_PL634</v>
      </c>
      <c r="Q3387" s="32" t="s">
        <v>2029</v>
      </c>
      <c r="R3387" s="32" t="s">
        <v>1942</v>
      </c>
      <c r="S3387" s="29">
        <v>0</v>
      </c>
      <c r="T3387" s="29" t="s">
        <v>64</v>
      </c>
    </row>
    <row r="3388" spans="14:20" s="22" customFormat="1" ht="15" hidden="1" customHeight="1" x14ac:dyDescent="0.25">
      <c r="N3388" s="29" t="str">
        <f t="shared" si="106"/>
        <v>nie ubiegam sięPomorskieSkarszewy_PL635</v>
      </c>
      <c r="O3388" s="29" t="s">
        <v>1933</v>
      </c>
      <c r="P3388" s="31" t="str">
        <f t="shared" si="105"/>
        <v>Skarszewy_PL635</v>
      </c>
      <c r="Q3388" s="32" t="s">
        <v>2031</v>
      </c>
      <c r="R3388" s="32" t="s">
        <v>2015</v>
      </c>
      <c r="S3388" s="29">
        <v>0</v>
      </c>
      <c r="T3388" s="29" t="s">
        <v>64</v>
      </c>
    </row>
    <row r="3389" spans="14:20" s="22" customFormat="1" ht="15" hidden="1" customHeight="1" x14ac:dyDescent="0.25">
      <c r="N3389" s="29" t="str">
        <f t="shared" si="106"/>
        <v>nie ubiegam sięPomorskieSkórcz_PL635</v>
      </c>
      <c r="O3389" s="29" t="s">
        <v>1933</v>
      </c>
      <c r="P3389" s="31" t="str">
        <f t="shared" si="105"/>
        <v>Skórcz_PL635</v>
      </c>
      <c r="Q3389" s="32" t="s">
        <v>2031</v>
      </c>
      <c r="R3389" s="32" t="s">
        <v>2011</v>
      </c>
      <c r="S3389" s="29">
        <v>0</v>
      </c>
      <c r="T3389" s="29" t="s">
        <v>64</v>
      </c>
    </row>
    <row r="3390" spans="14:20" s="22" customFormat="1" ht="15" hidden="1" customHeight="1" x14ac:dyDescent="0.25">
      <c r="N3390" s="29" t="str">
        <f t="shared" si="106"/>
        <v>nie ubiegam sięPomorskieSkórcz_PL635</v>
      </c>
      <c r="O3390" s="29" t="s">
        <v>1933</v>
      </c>
      <c r="P3390" s="31" t="str">
        <f t="shared" si="105"/>
        <v>Skórcz_PL635</v>
      </c>
      <c r="Q3390" s="32" t="s">
        <v>2031</v>
      </c>
      <c r="R3390" s="32" t="s">
        <v>2011</v>
      </c>
      <c r="S3390" s="29">
        <v>0</v>
      </c>
      <c r="T3390" s="29" t="s">
        <v>64</v>
      </c>
    </row>
    <row r="3391" spans="14:20" s="22" customFormat="1" ht="15" hidden="1" customHeight="1" x14ac:dyDescent="0.25">
      <c r="N3391" s="29" t="str">
        <f t="shared" si="106"/>
        <v>nie ubiegam sięPomorskieSłupsk_PL631</v>
      </c>
      <c r="O3391" s="29" t="s">
        <v>1933</v>
      </c>
      <c r="P3391" s="31" t="str">
        <f t="shared" si="105"/>
        <v>Słupsk_PL631</v>
      </c>
      <c r="Q3391" s="32" t="s">
        <v>2030</v>
      </c>
      <c r="R3391" s="32" t="s">
        <v>1990</v>
      </c>
      <c r="S3391" s="29">
        <v>0</v>
      </c>
      <c r="T3391" s="29" t="s">
        <v>64</v>
      </c>
    </row>
    <row r="3392" spans="14:20" s="22" customFormat="1" ht="15" hidden="1" customHeight="1" x14ac:dyDescent="0.25">
      <c r="N3392" s="29" t="str">
        <f t="shared" si="106"/>
        <v>nie ubiegam sięPomorskieSmętowo Graniczne_PL635</v>
      </c>
      <c r="O3392" s="29" t="s">
        <v>1933</v>
      </c>
      <c r="P3392" s="31" t="str">
        <f t="shared" si="105"/>
        <v>Smętowo Graniczne_PL635</v>
      </c>
      <c r="Q3392" s="32" t="s">
        <v>2031</v>
      </c>
      <c r="R3392" s="32" t="s">
        <v>2016</v>
      </c>
      <c r="S3392" s="29">
        <v>0</v>
      </c>
      <c r="T3392" s="29" t="s">
        <v>64</v>
      </c>
    </row>
    <row r="3393" spans="14:20" s="22" customFormat="1" ht="15" hidden="1" customHeight="1" x14ac:dyDescent="0.25">
      <c r="N3393" s="29" t="str">
        <f t="shared" si="106"/>
        <v>nie ubiegam sięPomorskieSmołdzino_PL631</v>
      </c>
      <c r="O3393" s="29" t="s">
        <v>1933</v>
      </c>
      <c r="P3393" s="31" t="str">
        <f t="shared" si="105"/>
        <v>Smołdzino_PL631</v>
      </c>
      <c r="Q3393" s="32" t="s">
        <v>2030</v>
      </c>
      <c r="R3393" s="32" t="s">
        <v>1991</v>
      </c>
      <c r="S3393" s="29">
        <v>0</v>
      </c>
      <c r="T3393" s="29" t="s">
        <v>64</v>
      </c>
    </row>
    <row r="3394" spans="14:20" s="22" customFormat="1" ht="15" hidden="1" customHeight="1" x14ac:dyDescent="0.25">
      <c r="N3394" s="29" t="str">
        <f t="shared" si="106"/>
        <v>nie ubiegam sięPomorskieSomonino_PL634</v>
      </c>
      <c r="O3394" s="29" t="s">
        <v>1933</v>
      </c>
      <c r="P3394" s="31" t="str">
        <f t="shared" si="105"/>
        <v>Somonino_PL634</v>
      </c>
      <c r="Q3394" s="32" t="s">
        <v>2029</v>
      </c>
      <c r="R3394" s="32" t="s">
        <v>1943</v>
      </c>
      <c r="S3394" s="29">
        <v>0</v>
      </c>
      <c r="T3394" s="29" t="s">
        <v>64</v>
      </c>
    </row>
    <row r="3395" spans="14:20" s="22" customFormat="1" ht="15" hidden="1" customHeight="1" x14ac:dyDescent="0.25">
      <c r="N3395" s="29" t="str">
        <f t="shared" si="106"/>
        <v>nie ubiegam sięPomorskieStara Kiszewa_PL635</v>
      </c>
      <c r="O3395" s="29" t="s">
        <v>1933</v>
      </c>
      <c r="P3395" s="31" t="str">
        <f t="shared" si="105"/>
        <v>Stara Kiszewa_PL635</v>
      </c>
      <c r="Q3395" s="32" t="s">
        <v>2031</v>
      </c>
      <c r="R3395" s="32" t="s">
        <v>1999</v>
      </c>
      <c r="S3395" s="29">
        <v>0</v>
      </c>
      <c r="T3395" s="29" t="s">
        <v>64</v>
      </c>
    </row>
    <row r="3396" spans="14:20" s="22" customFormat="1" ht="15" hidden="1" customHeight="1" x14ac:dyDescent="0.25">
      <c r="N3396" s="29" t="str">
        <f t="shared" si="106"/>
        <v>nie ubiegam sięPomorskieStare Pole_PL635</v>
      </c>
      <c r="O3396" s="29" t="s">
        <v>1933</v>
      </c>
      <c r="P3396" s="31" t="str">
        <f t="shared" si="105"/>
        <v>Stare Pole_PL635</v>
      </c>
      <c r="Q3396" s="32" t="s">
        <v>2031</v>
      </c>
      <c r="R3396" s="32" t="s">
        <v>2009</v>
      </c>
      <c r="S3396" s="29">
        <v>0</v>
      </c>
      <c r="T3396" s="29" t="s">
        <v>64</v>
      </c>
    </row>
    <row r="3397" spans="14:20" s="22" customFormat="1" ht="15" hidden="1" customHeight="1" x14ac:dyDescent="0.25">
      <c r="N3397" s="29" t="str">
        <f t="shared" si="106"/>
        <v>nie ubiegam sięPomorskieStarogard Gdański_PL635</v>
      </c>
      <c r="O3397" s="29" t="s">
        <v>1933</v>
      </c>
      <c r="P3397" s="31" t="str">
        <f t="shared" si="105"/>
        <v>Starogard Gdański_PL635</v>
      </c>
      <c r="Q3397" s="32" t="s">
        <v>2031</v>
      </c>
      <c r="R3397" s="32" t="s">
        <v>2017</v>
      </c>
      <c r="S3397" s="29">
        <v>0</v>
      </c>
      <c r="T3397" s="29" t="s">
        <v>64</v>
      </c>
    </row>
    <row r="3398" spans="14:20" s="22" customFormat="1" ht="15" hidden="1" customHeight="1" x14ac:dyDescent="0.25">
      <c r="N3398" s="29" t="str">
        <f t="shared" si="106"/>
        <v>nie ubiegam sięPomorskieStary Dzierzgoń_PL635</v>
      </c>
      <c r="O3398" s="29" t="s">
        <v>1933</v>
      </c>
      <c r="P3398" s="31" t="str">
        <f t="shared" si="105"/>
        <v>Stary Dzierzgoń_PL635</v>
      </c>
      <c r="Q3398" s="32" t="s">
        <v>2031</v>
      </c>
      <c r="R3398" s="32" t="s">
        <v>2026</v>
      </c>
      <c r="S3398" s="29">
        <v>0</v>
      </c>
      <c r="T3398" s="29" t="s">
        <v>64</v>
      </c>
    </row>
    <row r="3399" spans="14:20" s="22" customFormat="1" ht="15" hidden="1" customHeight="1" x14ac:dyDescent="0.25">
      <c r="N3399" s="29" t="str">
        <f t="shared" si="106"/>
        <v>nie ubiegam sięPomorskieStary Targ_PL635</v>
      </c>
      <c r="O3399" s="29" t="s">
        <v>1933</v>
      </c>
      <c r="P3399" s="31" t="str">
        <f t="shared" si="105"/>
        <v>Stary Targ_PL635</v>
      </c>
      <c r="Q3399" s="32" t="s">
        <v>2031</v>
      </c>
      <c r="R3399" s="32" t="s">
        <v>2027</v>
      </c>
      <c r="S3399" s="29">
        <v>0</v>
      </c>
      <c r="T3399" s="29" t="s">
        <v>64</v>
      </c>
    </row>
    <row r="3400" spans="14:20" s="22" customFormat="1" ht="15" hidden="1" customHeight="1" x14ac:dyDescent="0.25">
      <c r="N3400" s="29" t="str">
        <f t="shared" si="106"/>
        <v>nie ubiegam sięPomorskieStegna_PL634</v>
      </c>
      <c r="O3400" s="29" t="s">
        <v>1933</v>
      </c>
      <c r="P3400" s="31" t="str">
        <f t="shared" si="105"/>
        <v>Stegna_PL634</v>
      </c>
      <c r="Q3400" s="32" t="s">
        <v>2029</v>
      </c>
      <c r="R3400" s="32" t="s">
        <v>1949</v>
      </c>
      <c r="S3400" s="29">
        <v>0</v>
      </c>
      <c r="T3400" s="29" t="s">
        <v>64</v>
      </c>
    </row>
    <row r="3401" spans="14:20" s="22" customFormat="1" ht="15" hidden="1" customHeight="1" x14ac:dyDescent="0.25">
      <c r="N3401" s="29" t="str">
        <f t="shared" si="106"/>
        <v>nie ubiegam sięPomorskieStężyca_PL634</v>
      </c>
      <c r="O3401" s="29" t="s">
        <v>1933</v>
      </c>
      <c r="P3401" s="31" t="str">
        <f t="shared" si="105"/>
        <v>Stężyca_PL634</v>
      </c>
      <c r="Q3401" s="32" t="s">
        <v>2029</v>
      </c>
      <c r="R3401" s="32" t="s">
        <v>862</v>
      </c>
      <c r="S3401" s="29">
        <v>0</v>
      </c>
      <c r="T3401" s="29" t="s">
        <v>64</v>
      </c>
    </row>
    <row r="3402" spans="14:20" s="22" customFormat="1" ht="15" hidden="1" customHeight="1" x14ac:dyDescent="0.25">
      <c r="N3402" s="29" t="str">
        <f t="shared" si="106"/>
        <v>nie ubiegam sięPomorskieStudzienice_PL631</v>
      </c>
      <c r="O3402" s="29" t="s">
        <v>1933</v>
      </c>
      <c r="P3402" s="31" t="str">
        <f t="shared" si="105"/>
        <v>Studzienice_PL631</v>
      </c>
      <c r="Q3402" s="32" t="s">
        <v>2030</v>
      </c>
      <c r="R3402" s="32" t="s">
        <v>1967</v>
      </c>
      <c r="S3402" s="29">
        <v>0</v>
      </c>
      <c r="T3402" s="29" t="s">
        <v>64</v>
      </c>
    </row>
    <row r="3403" spans="14:20" s="22" customFormat="1" ht="15" hidden="1" customHeight="1" x14ac:dyDescent="0.25">
      <c r="N3403" s="29" t="str">
        <f t="shared" si="106"/>
        <v>nie ubiegam sięPomorskieSubkowy_PL635</v>
      </c>
      <c r="O3403" s="29" t="s">
        <v>1933</v>
      </c>
      <c r="P3403" s="31" t="str">
        <f t="shared" si="105"/>
        <v>Subkowy_PL635</v>
      </c>
      <c r="Q3403" s="32" t="s">
        <v>2031</v>
      </c>
      <c r="R3403" s="32" t="s">
        <v>2022</v>
      </c>
      <c r="S3403" s="29">
        <v>0</v>
      </c>
      <c r="T3403" s="29" t="s">
        <v>64</v>
      </c>
    </row>
    <row r="3404" spans="14:20" s="22" customFormat="1" ht="15" hidden="1" customHeight="1" x14ac:dyDescent="0.25">
      <c r="N3404" s="29" t="str">
        <f t="shared" si="106"/>
        <v>nie ubiegam sięPomorskieSuchy Dąb_PL634</v>
      </c>
      <c r="O3404" s="29" t="s">
        <v>1933</v>
      </c>
      <c r="P3404" s="31" t="str">
        <f t="shared" si="105"/>
        <v>Suchy Dąb_PL634</v>
      </c>
      <c r="Q3404" s="32" t="s">
        <v>2029</v>
      </c>
      <c r="R3404" s="32" t="s">
        <v>1937</v>
      </c>
      <c r="S3404" s="29">
        <v>0</v>
      </c>
      <c r="T3404" s="29" t="s">
        <v>64</v>
      </c>
    </row>
    <row r="3405" spans="14:20" s="22" customFormat="1" ht="15" hidden="1" customHeight="1" x14ac:dyDescent="0.25">
      <c r="N3405" s="29" t="str">
        <f t="shared" si="106"/>
        <v>nie ubiegam sięPomorskieSulęczyno_PL634</v>
      </c>
      <c r="O3405" s="29" t="s">
        <v>1933</v>
      </c>
      <c r="P3405" s="31" t="str">
        <f t="shared" si="105"/>
        <v>Sulęczyno_PL634</v>
      </c>
      <c r="Q3405" s="32" t="s">
        <v>2029</v>
      </c>
      <c r="R3405" s="32" t="s">
        <v>1944</v>
      </c>
      <c r="S3405" s="29">
        <v>0</v>
      </c>
      <c r="T3405" s="29" t="s">
        <v>64</v>
      </c>
    </row>
    <row r="3406" spans="14:20" s="22" customFormat="1" ht="15" hidden="1" customHeight="1" x14ac:dyDescent="0.25">
      <c r="N3406" s="29" t="str">
        <f t="shared" si="106"/>
        <v>nie ubiegam sięPomorskieSzemud_PL634</v>
      </c>
      <c r="O3406" s="29" t="s">
        <v>1933</v>
      </c>
      <c r="P3406" s="31" t="str">
        <f t="shared" si="105"/>
        <v>Szemud_PL634</v>
      </c>
      <c r="Q3406" s="32" t="s">
        <v>2029</v>
      </c>
      <c r="R3406" s="32" t="s">
        <v>1960</v>
      </c>
      <c r="S3406" s="29">
        <v>0</v>
      </c>
      <c r="T3406" s="29" t="s">
        <v>64</v>
      </c>
    </row>
    <row r="3407" spans="14:20" s="22" customFormat="1" ht="15" hidden="1" customHeight="1" x14ac:dyDescent="0.25">
      <c r="N3407" s="29" t="str">
        <f t="shared" si="106"/>
        <v>nie ubiegam sięPomorskieSztum_PL635</v>
      </c>
      <c r="O3407" s="29" t="s">
        <v>1933</v>
      </c>
      <c r="P3407" s="31" t="str">
        <f t="shared" si="105"/>
        <v>Sztum_PL635</v>
      </c>
      <c r="Q3407" s="32" t="s">
        <v>2031</v>
      </c>
      <c r="R3407" s="32" t="s">
        <v>2028</v>
      </c>
      <c r="S3407" s="29">
        <v>0</v>
      </c>
      <c r="T3407" s="29" t="s">
        <v>64</v>
      </c>
    </row>
    <row r="3408" spans="14:20" s="22" customFormat="1" ht="15" hidden="1" customHeight="1" x14ac:dyDescent="0.25">
      <c r="N3408" s="29" t="str">
        <f t="shared" si="106"/>
        <v>nie ubiegam sięPomorskieSztutowo_PL634</v>
      </c>
      <c r="O3408" s="29" t="s">
        <v>1933</v>
      </c>
      <c r="P3408" s="31" t="str">
        <f t="shared" si="105"/>
        <v>Sztutowo_PL634</v>
      </c>
      <c r="Q3408" s="32" t="s">
        <v>2029</v>
      </c>
      <c r="R3408" s="32" t="s">
        <v>1950</v>
      </c>
      <c r="S3408" s="29">
        <v>0</v>
      </c>
      <c r="T3408" s="29" t="s">
        <v>64</v>
      </c>
    </row>
    <row r="3409" spans="14:20" s="22" customFormat="1" ht="15" hidden="1" customHeight="1" x14ac:dyDescent="0.25">
      <c r="N3409" s="29" t="str">
        <f t="shared" si="106"/>
        <v>nie ubiegam sięPomorskieTczew_PL635</v>
      </c>
      <c r="O3409" s="29" t="s">
        <v>1933</v>
      </c>
      <c r="P3409" s="31" t="str">
        <f t="shared" si="105"/>
        <v>Tczew_PL635</v>
      </c>
      <c r="Q3409" s="32" t="s">
        <v>2031</v>
      </c>
      <c r="R3409" s="32" t="s">
        <v>2023</v>
      </c>
      <c r="S3409" s="29">
        <v>0</v>
      </c>
      <c r="T3409" s="29" t="s">
        <v>64</v>
      </c>
    </row>
    <row r="3410" spans="14:20" s="22" customFormat="1" ht="15" hidden="1" customHeight="1" x14ac:dyDescent="0.25">
      <c r="N3410" s="29" t="str">
        <f t="shared" si="106"/>
        <v>nie ubiegam sięPomorskieTrąbki Wielkie_PL634</v>
      </c>
      <c r="O3410" s="29" t="s">
        <v>1933</v>
      </c>
      <c r="P3410" s="31" t="str">
        <f t="shared" si="105"/>
        <v>Trąbki Wielkie_PL634</v>
      </c>
      <c r="Q3410" s="32" t="s">
        <v>2029</v>
      </c>
      <c r="R3410" s="32" t="s">
        <v>1938</v>
      </c>
      <c r="S3410" s="29">
        <v>0</v>
      </c>
      <c r="T3410" s="29" t="s">
        <v>64</v>
      </c>
    </row>
    <row r="3411" spans="14:20" s="22" customFormat="1" ht="15" hidden="1" customHeight="1" x14ac:dyDescent="0.25">
      <c r="N3411" s="29" t="str">
        <f t="shared" si="106"/>
        <v>nie ubiegam sięPomorskieTrzebielino_PL631</v>
      </c>
      <c r="O3411" s="29" t="s">
        <v>1933</v>
      </c>
      <c r="P3411" s="31" t="str">
        <f t="shared" si="105"/>
        <v>Trzebielino_PL631</v>
      </c>
      <c r="Q3411" s="32" t="s">
        <v>2030</v>
      </c>
      <c r="R3411" s="32" t="s">
        <v>1968</v>
      </c>
      <c r="S3411" s="29">
        <v>0</v>
      </c>
      <c r="T3411" s="29" t="s">
        <v>64</v>
      </c>
    </row>
    <row r="3412" spans="14:20" s="22" customFormat="1" ht="15" hidden="1" customHeight="1" x14ac:dyDescent="0.25">
      <c r="N3412" s="29" t="str">
        <f t="shared" si="106"/>
        <v>nie ubiegam sięPomorskieTuchomie_PL631</v>
      </c>
      <c r="O3412" s="29" t="s">
        <v>1933</v>
      </c>
      <c r="P3412" s="31" t="str">
        <f t="shared" si="105"/>
        <v>Tuchomie_PL631</v>
      </c>
      <c r="Q3412" s="32" t="s">
        <v>2030</v>
      </c>
      <c r="R3412" s="32" t="s">
        <v>1969</v>
      </c>
      <c r="S3412" s="29">
        <v>0</v>
      </c>
      <c r="T3412" s="29" t="s">
        <v>64</v>
      </c>
    </row>
    <row r="3413" spans="14:20" s="22" customFormat="1" ht="15" hidden="1" customHeight="1" x14ac:dyDescent="0.25">
      <c r="N3413" s="29" t="str">
        <f t="shared" si="106"/>
        <v>nie ubiegam sięPomorskieUstka_PL631</v>
      </c>
      <c r="O3413" s="29" t="s">
        <v>1933</v>
      </c>
      <c r="P3413" s="31" t="str">
        <f t="shared" si="105"/>
        <v>Ustka_PL631</v>
      </c>
      <c r="Q3413" s="32" t="s">
        <v>2030</v>
      </c>
      <c r="R3413" s="32" t="s">
        <v>1992</v>
      </c>
      <c r="S3413" s="29">
        <v>0</v>
      </c>
      <c r="T3413" s="29" t="s">
        <v>64</v>
      </c>
    </row>
    <row r="3414" spans="14:20" s="22" customFormat="1" ht="15" hidden="1" customHeight="1" x14ac:dyDescent="0.25">
      <c r="N3414" s="29" t="str">
        <f t="shared" si="106"/>
        <v>nie ubiegam sięPomorskieWicko_PL631</v>
      </c>
      <c r="O3414" s="29" t="s">
        <v>1933</v>
      </c>
      <c r="P3414" s="31" t="str">
        <f t="shared" si="105"/>
        <v>Wicko_PL631</v>
      </c>
      <c r="Q3414" s="32" t="s">
        <v>2030</v>
      </c>
      <c r="R3414" s="32" t="s">
        <v>1983</v>
      </c>
      <c r="S3414" s="29">
        <v>0</v>
      </c>
      <c r="T3414" s="29" t="s">
        <v>64</v>
      </c>
    </row>
    <row r="3415" spans="14:20" s="22" customFormat="1" ht="15" hidden="1" customHeight="1" x14ac:dyDescent="0.25">
      <c r="N3415" s="29" t="str">
        <f t="shared" si="106"/>
        <v>nie ubiegam sięPomorskieZblewo_PL635</v>
      </c>
      <c r="O3415" s="29" t="s">
        <v>1933</v>
      </c>
      <c r="P3415" s="31" t="str">
        <f t="shared" si="105"/>
        <v>Zblewo_PL635</v>
      </c>
      <c r="Q3415" s="32" t="s">
        <v>2031</v>
      </c>
      <c r="R3415" s="32" t="s">
        <v>2018</v>
      </c>
      <c r="S3415" s="29">
        <v>0</v>
      </c>
      <c r="T3415" s="29" t="s">
        <v>64</v>
      </c>
    </row>
    <row r="3416" spans="14:20" s="22" customFormat="1" ht="15" hidden="1" customHeight="1" x14ac:dyDescent="0.25">
      <c r="N3416" s="29" t="str">
        <f t="shared" si="106"/>
        <v>nie ubiegam sięPomorskieŻukowo_PL634</v>
      </c>
      <c r="O3416" s="29" t="s">
        <v>1933</v>
      </c>
      <c r="P3416" s="31" t="str">
        <f t="shared" si="105"/>
        <v>Żukowo_PL634</v>
      </c>
      <c r="Q3416" s="32" t="s">
        <v>2029</v>
      </c>
      <c r="R3416" s="32" t="s">
        <v>1945</v>
      </c>
      <c r="S3416" s="29">
        <v>0</v>
      </c>
      <c r="T3416" s="29" t="s">
        <v>64</v>
      </c>
    </row>
    <row r="3417" spans="14:20" s="22" customFormat="1" ht="15" hidden="1" customHeight="1" x14ac:dyDescent="0.25">
      <c r="N3417" s="29" t="str">
        <f t="shared" si="106"/>
        <v>nie ubiegam sięŚląskieBojszowy_PL22C</v>
      </c>
      <c r="O3417" s="29" t="s">
        <v>587</v>
      </c>
      <c r="P3417" s="31" t="str">
        <f t="shared" si="105"/>
        <v>Bojszowy_PL22C</v>
      </c>
      <c r="Q3417" s="32" t="s">
        <v>681</v>
      </c>
      <c r="R3417" s="32" t="s">
        <v>674</v>
      </c>
      <c r="S3417" s="29">
        <v>0</v>
      </c>
      <c r="T3417" s="29" t="s">
        <v>64</v>
      </c>
    </row>
    <row r="3418" spans="14:20" s="22" customFormat="1" ht="15" hidden="1" customHeight="1" x14ac:dyDescent="0.25">
      <c r="N3418" s="29" t="str">
        <f t="shared" si="106"/>
        <v>nie ubiegam sięŚląskieBoronów_PL228</v>
      </c>
      <c r="O3418" s="29" t="s">
        <v>587</v>
      </c>
      <c r="P3418" s="31" t="str">
        <f t="shared" si="105"/>
        <v>Boronów_PL228</v>
      </c>
      <c r="Q3418" s="32" t="s">
        <v>676</v>
      </c>
      <c r="R3418" s="32" t="s">
        <v>613</v>
      </c>
      <c r="S3418" s="29">
        <v>0</v>
      </c>
      <c r="T3418" s="29" t="s">
        <v>64</v>
      </c>
    </row>
    <row r="3419" spans="14:20" s="22" customFormat="1" ht="15" hidden="1" customHeight="1" x14ac:dyDescent="0.25">
      <c r="N3419" s="29" t="str">
        <f t="shared" si="106"/>
        <v>nie ubiegam sięŚląskieCiasna_PL228</v>
      </c>
      <c r="O3419" s="29" t="s">
        <v>587</v>
      </c>
      <c r="P3419" s="31" t="str">
        <f t="shared" si="105"/>
        <v>Ciasna_PL228</v>
      </c>
      <c r="Q3419" s="32" t="s">
        <v>676</v>
      </c>
      <c r="R3419" s="32" t="s">
        <v>614</v>
      </c>
      <c r="S3419" s="29">
        <v>0</v>
      </c>
      <c r="T3419" s="29" t="s">
        <v>64</v>
      </c>
    </row>
    <row r="3420" spans="14:20" s="22" customFormat="1" ht="15" hidden="1" customHeight="1" x14ac:dyDescent="0.25">
      <c r="N3420" s="29" t="str">
        <f t="shared" si="106"/>
        <v>nie ubiegam sięŚląskieCzernichów_PL225</v>
      </c>
      <c r="O3420" s="29" t="s">
        <v>587</v>
      </c>
      <c r="P3420" s="31" t="str">
        <f t="shared" si="105"/>
        <v>Czernichów_PL225</v>
      </c>
      <c r="Q3420" s="32" t="s">
        <v>675</v>
      </c>
      <c r="R3420" s="32" t="s">
        <v>482</v>
      </c>
      <c r="S3420" s="29">
        <v>0</v>
      </c>
      <c r="T3420" s="29" t="s">
        <v>64</v>
      </c>
    </row>
    <row r="3421" spans="14:20" s="22" customFormat="1" ht="15" hidden="1" customHeight="1" x14ac:dyDescent="0.25">
      <c r="N3421" s="29" t="str">
        <f t="shared" si="106"/>
        <v>nie ubiegam sięŚląskieDąbrowa Zielona_PL224</v>
      </c>
      <c r="O3421" s="29" t="s">
        <v>587</v>
      </c>
      <c r="P3421" s="31" t="str">
        <f t="shared" si="105"/>
        <v>Dąbrowa Zielona_PL224</v>
      </c>
      <c r="Q3421" s="32" t="s">
        <v>677</v>
      </c>
      <c r="R3421" s="32" t="s">
        <v>625</v>
      </c>
      <c r="S3421" s="29">
        <v>0</v>
      </c>
      <c r="T3421" s="29" t="s">
        <v>64</v>
      </c>
    </row>
    <row r="3422" spans="14:20" s="22" customFormat="1" ht="15" hidden="1" customHeight="1" x14ac:dyDescent="0.25">
      <c r="N3422" s="29" t="str">
        <f t="shared" si="106"/>
        <v>nie ubiegam sięŚląskieDębowiec_PL225</v>
      </c>
      <c r="O3422" s="29" t="s">
        <v>587</v>
      </c>
      <c r="P3422" s="31" t="str">
        <f t="shared" si="105"/>
        <v>Dębowiec_PL225</v>
      </c>
      <c r="Q3422" s="32" t="s">
        <v>675</v>
      </c>
      <c r="R3422" s="32" t="s">
        <v>602</v>
      </c>
      <c r="S3422" s="29">
        <v>0</v>
      </c>
      <c r="T3422" s="29" t="s">
        <v>64</v>
      </c>
    </row>
    <row r="3423" spans="14:20" s="22" customFormat="1" ht="15" hidden="1" customHeight="1" x14ac:dyDescent="0.25">
      <c r="N3423" s="29" t="str">
        <f t="shared" si="106"/>
        <v>nie ubiegam sięŚląskieGilowice_PL225</v>
      </c>
      <c r="O3423" s="29" t="s">
        <v>587</v>
      </c>
      <c r="P3423" s="31" t="str">
        <f t="shared" si="105"/>
        <v>Gilowice_PL225</v>
      </c>
      <c r="Q3423" s="32" t="s">
        <v>675</v>
      </c>
      <c r="R3423" s="32" t="s">
        <v>606</v>
      </c>
      <c r="S3423" s="29">
        <v>0</v>
      </c>
      <c r="T3423" s="29" t="s">
        <v>64</v>
      </c>
    </row>
    <row r="3424" spans="14:20" s="22" customFormat="1" ht="15" hidden="1" customHeight="1" x14ac:dyDescent="0.25">
      <c r="N3424" s="29" t="str">
        <f t="shared" si="106"/>
        <v>nie ubiegam sięŚląskieGoleszów_PL225</v>
      </c>
      <c r="O3424" s="29" t="s">
        <v>587</v>
      </c>
      <c r="P3424" s="31" t="str">
        <f t="shared" si="105"/>
        <v>Goleszów_PL225</v>
      </c>
      <c r="Q3424" s="32" t="s">
        <v>675</v>
      </c>
      <c r="R3424" s="32" t="s">
        <v>603</v>
      </c>
      <c r="S3424" s="29">
        <v>0</v>
      </c>
      <c r="T3424" s="29" t="s">
        <v>64</v>
      </c>
    </row>
    <row r="3425" spans="14:20" s="22" customFormat="1" ht="15" hidden="1" customHeight="1" x14ac:dyDescent="0.25">
      <c r="N3425" s="29" t="str">
        <f t="shared" si="106"/>
        <v>nie ubiegam sięŚląskieHażlach_PL225</v>
      </c>
      <c r="O3425" s="29" t="s">
        <v>587</v>
      </c>
      <c r="P3425" s="31" t="str">
        <f t="shared" si="105"/>
        <v>Hażlach_PL225</v>
      </c>
      <c r="Q3425" s="32" t="s">
        <v>675</v>
      </c>
      <c r="R3425" s="32" t="s">
        <v>604</v>
      </c>
      <c r="S3425" s="29">
        <v>0</v>
      </c>
      <c r="T3425" s="29" t="s">
        <v>64</v>
      </c>
    </row>
    <row r="3426" spans="14:20" s="22" customFormat="1" ht="15" hidden="1" customHeight="1" x14ac:dyDescent="0.25">
      <c r="N3426" s="29" t="str">
        <f t="shared" si="106"/>
        <v>nie ubiegam sięŚląskieHerby_PL228</v>
      </c>
      <c r="O3426" s="29" t="s">
        <v>587</v>
      </c>
      <c r="P3426" s="31" t="str">
        <f t="shared" si="105"/>
        <v>Herby_PL228</v>
      </c>
      <c r="Q3426" s="32" t="s">
        <v>676</v>
      </c>
      <c r="R3426" s="32" t="s">
        <v>615</v>
      </c>
      <c r="S3426" s="29">
        <v>0</v>
      </c>
      <c r="T3426" s="29" t="s">
        <v>64</v>
      </c>
    </row>
    <row r="3427" spans="14:20" s="22" customFormat="1" ht="15" hidden="1" customHeight="1" x14ac:dyDescent="0.25">
      <c r="N3427" s="29" t="str">
        <f t="shared" si="106"/>
        <v>nie ubiegam sięŚląskieIrządze_PL22B</v>
      </c>
      <c r="O3427" s="29" t="s">
        <v>587</v>
      </c>
      <c r="P3427" s="31" t="str">
        <f t="shared" si="105"/>
        <v>Irządze_PL22B</v>
      </c>
      <c r="Q3427" s="32" t="s">
        <v>680</v>
      </c>
      <c r="R3427" s="32" t="s">
        <v>664</v>
      </c>
      <c r="S3427" s="29">
        <v>0</v>
      </c>
      <c r="T3427" s="29" t="s">
        <v>64</v>
      </c>
    </row>
    <row r="3428" spans="14:20" s="22" customFormat="1" ht="15" hidden="1" customHeight="1" x14ac:dyDescent="0.25">
      <c r="N3428" s="29" t="str">
        <f t="shared" si="106"/>
        <v>nie ubiegam sięŚląskieJanów_PL224</v>
      </c>
      <c r="O3428" s="29" t="s">
        <v>587</v>
      </c>
      <c r="P3428" s="31" t="str">
        <f t="shared" si="105"/>
        <v>Janów_PL224</v>
      </c>
      <c r="Q3428" s="32" t="s">
        <v>677</v>
      </c>
      <c r="R3428" s="32" t="s">
        <v>626</v>
      </c>
      <c r="S3428" s="29">
        <v>0</v>
      </c>
      <c r="T3428" s="29" t="s">
        <v>64</v>
      </c>
    </row>
    <row r="3429" spans="14:20" s="22" customFormat="1" ht="15" hidden="1" customHeight="1" x14ac:dyDescent="0.25">
      <c r="N3429" s="29" t="str">
        <f t="shared" si="106"/>
        <v>nie ubiegam sięŚląskieJeleśnia_PL225</v>
      </c>
      <c r="O3429" s="29" t="s">
        <v>587</v>
      </c>
      <c r="P3429" s="31" t="str">
        <f t="shared" si="105"/>
        <v>Jeleśnia_PL225</v>
      </c>
      <c r="Q3429" s="32" t="s">
        <v>675</v>
      </c>
      <c r="R3429" s="32" t="s">
        <v>607</v>
      </c>
      <c r="S3429" s="29">
        <v>0</v>
      </c>
      <c r="T3429" s="29" t="s">
        <v>64</v>
      </c>
    </row>
    <row r="3430" spans="14:20" s="22" customFormat="1" ht="15" hidden="1" customHeight="1" x14ac:dyDescent="0.25">
      <c r="N3430" s="29" t="str">
        <f t="shared" si="106"/>
        <v>nie ubiegam sięŚląskieKalety_PL228</v>
      </c>
      <c r="O3430" s="29" t="s">
        <v>587</v>
      </c>
      <c r="P3430" s="31" t="str">
        <f t="shared" si="105"/>
        <v>Kalety_PL228</v>
      </c>
      <c r="Q3430" s="32" t="s">
        <v>676</v>
      </c>
      <c r="R3430" s="32" t="s">
        <v>620</v>
      </c>
      <c r="S3430" s="29">
        <v>0</v>
      </c>
      <c r="T3430" s="29" t="s">
        <v>64</v>
      </c>
    </row>
    <row r="3431" spans="14:20" s="22" customFormat="1" ht="15" hidden="1" customHeight="1" x14ac:dyDescent="0.25">
      <c r="N3431" s="29" t="str">
        <f t="shared" si="106"/>
        <v>nie ubiegam sięŚląskieKamienica Polska_PL224</v>
      </c>
      <c r="O3431" s="29" t="s">
        <v>587</v>
      </c>
      <c r="P3431" s="31" t="str">
        <f t="shared" si="105"/>
        <v>Kamienica Polska_PL224</v>
      </c>
      <c r="Q3431" s="32" t="s">
        <v>677</v>
      </c>
      <c r="R3431" s="32" t="s">
        <v>627</v>
      </c>
      <c r="S3431" s="29">
        <v>0</v>
      </c>
      <c r="T3431" s="29" t="s">
        <v>64</v>
      </c>
    </row>
    <row r="3432" spans="14:20" s="22" customFormat="1" ht="15" hidden="1" customHeight="1" x14ac:dyDescent="0.25">
      <c r="N3432" s="29" t="str">
        <f t="shared" si="106"/>
        <v>nie ubiegam sięŚląskieKłobuck_PL224</v>
      </c>
      <c r="O3432" s="29" t="s">
        <v>587</v>
      </c>
      <c r="P3432" s="31" t="str">
        <f t="shared" si="105"/>
        <v>Kłobuck_PL224</v>
      </c>
      <c r="Q3432" s="32" t="s">
        <v>677</v>
      </c>
      <c r="R3432" s="32" t="s">
        <v>638</v>
      </c>
      <c r="S3432" s="29">
        <v>0</v>
      </c>
      <c r="T3432" s="29" t="s">
        <v>64</v>
      </c>
    </row>
    <row r="3433" spans="14:20" s="22" customFormat="1" ht="15" hidden="1" customHeight="1" x14ac:dyDescent="0.25">
      <c r="N3433" s="29" t="str">
        <f t="shared" si="106"/>
        <v>nie ubiegam sięŚląskieKłomnice_PL224</v>
      </c>
      <c r="O3433" s="29" t="s">
        <v>587</v>
      </c>
      <c r="P3433" s="31" t="str">
        <f t="shared" si="105"/>
        <v>Kłomnice_PL224</v>
      </c>
      <c r="Q3433" s="32" t="s">
        <v>677</v>
      </c>
      <c r="R3433" s="32" t="s">
        <v>628</v>
      </c>
      <c r="S3433" s="29">
        <v>0</v>
      </c>
      <c r="T3433" s="29" t="s">
        <v>64</v>
      </c>
    </row>
    <row r="3434" spans="14:20" s="22" customFormat="1" ht="15" hidden="1" customHeight="1" x14ac:dyDescent="0.25">
      <c r="N3434" s="29" t="str">
        <f t="shared" si="106"/>
        <v>nie ubiegam sięŚląskieKobiór_PL22C</v>
      </c>
      <c r="O3434" s="29" t="s">
        <v>587</v>
      </c>
      <c r="P3434" s="31" t="str">
        <f t="shared" si="105"/>
        <v>Kobiór_PL22C</v>
      </c>
      <c r="Q3434" s="32" t="s">
        <v>681</v>
      </c>
      <c r="R3434" s="32" t="s">
        <v>672</v>
      </c>
      <c r="S3434" s="29">
        <v>0</v>
      </c>
      <c r="T3434" s="29" t="s">
        <v>64</v>
      </c>
    </row>
    <row r="3435" spans="14:20" s="22" customFormat="1" ht="15" hidden="1" customHeight="1" x14ac:dyDescent="0.25">
      <c r="N3435" s="29" t="str">
        <f t="shared" si="106"/>
        <v>nie ubiegam sięŚląskieKochanowice_PL228</v>
      </c>
      <c r="O3435" s="29" t="s">
        <v>587</v>
      </c>
      <c r="P3435" s="31" t="str">
        <f t="shared" si="105"/>
        <v>Kochanowice_PL228</v>
      </c>
      <c r="Q3435" s="32" t="s">
        <v>676</v>
      </c>
      <c r="R3435" s="32" t="s">
        <v>616</v>
      </c>
      <c r="S3435" s="29">
        <v>0</v>
      </c>
      <c r="T3435" s="29" t="s">
        <v>64</v>
      </c>
    </row>
    <row r="3436" spans="14:20" s="22" customFormat="1" ht="15" hidden="1" customHeight="1" x14ac:dyDescent="0.25">
      <c r="N3436" s="29" t="str">
        <f t="shared" si="106"/>
        <v>nie ubiegam sięŚląskieKoniecpol_PL224</v>
      </c>
      <c r="O3436" s="29" t="s">
        <v>587</v>
      </c>
      <c r="P3436" s="31" t="str">
        <f t="shared" si="105"/>
        <v>Koniecpol_PL224</v>
      </c>
      <c r="Q3436" s="32" t="s">
        <v>677</v>
      </c>
      <c r="R3436" s="32" t="s">
        <v>629</v>
      </c>
      <c r="S3436" s="29">
        <v>0</v>
      </c>
      <c r="T3436" s="29" t="s">
        <v>64</v>
      </c>
    </row>
    <row r="3437" spans="14:20" s="22" customFormat="1" ht="15" hidden="1" customHeight="1" x14ac:dyDescent="0.25">
      <c r="N3437" s="29" t="str">
        <f t="shared" si="106"/>
        <v>nie ubiegam sięŚląskieKonopiska_PL224</v>
      </c>
      <c r="O3437" s="29" t="s">
        <v>587</v>
      </c>
      <c r="P3437" s="31" t="str">
        <f t="shared" si="105"/>
        <v>Konopiska_PL224</v>
      </c>
      <c r="Q3437" s="32" t="s">
        <v>677</v>
      </c>
      <c r="R3437" s="32" t="s">
        <v>630</v>
      </c>
      <c r="S3437" s="29">
        <v>0</v>
      </c>
      <c r="T3437" s="29" t="s">
        <v>64</v>
      </c>
    </row>
    <row r="3438" spans="14:20" s="22" customFormat="1" ht="15" hidden="1" customHeight="1" x14ac:dyDescent="0.25">
      <c r="N3438" s="29" t="str">
        <f t="shared" si="106"/>
        <v>nie ubiegam sięŚląskieKoszarawa_PL225</v>
      </c>
      <c r="O3438" s="29" t="s">
        <v>587</v>
      </c>
      <c r="P3438" s="31" t="str">
        <f t="shared" si="105"/>
        <v>Koszarawa_PL225</v>
      </c>
      <c r="Q3438" s="32" t="s">
        <v>675</v>
      </c>
      <c r="R3438" s="32" t="s">
        <v>608</v>
      </c>
      <c r="S3438" s="29">
        <v>0</v>
      </c>
      <c r="T3438" s="29" t="s">
        <v>64</v>
      </c>
    </row>
    <row r="3439" spans="14:20" s="22" customFormat="1" ht="15" hidden="1" customHeight="1" x14ac:dyDescent="0.25">
      <c r="N3439" s="29" t="str">
        <f t="shared" si="106"/>
        <v>nie ubiegam sięŚląskieKoszęcin_PL228</v>
      </c>
      <c r="O3439" s="29" t="s">
        <v>587</v>
      </c>
      <c r="P3439" s="31" t="str">
        <f t="shared" si="105"/>
        <v>Koszęcin_PL228</v>
      </c>
      <c r="Q3439" s="32" t="s">
        <v>676</v>
      </c>
      <c r="R3439" s="32" t="s">
        <v>617</v>
      </c>
      <c r="S3439" s="29">
        <v>0</v>
      </c>
      <c r="T3439" s="29" t="s">
        <v>64</v>
      </c>
    </row>
    <row r="3440" spans="14:20" s="22" customFormat="1" ht="15" hidden="1" customHeight="1" x14ac:dyDescent="0.25">
      <c r="N3440" s="29" t="str">
        <f t="shared" si="106"/>
        <v>nie ubiegam sięŚląskieKoziegłowy_PL224</v>
      </c>
      <c r="O3440" s="29" t="s">
        <v>587</v>
      </c>
      <c r="P3440" s="31" t="str">
        <f t="shared" si="105"/>
        <v>Koziegłowy_PL224</v>
      </c>
      <c r="Q3440" s="32" t="s">
        <v>677</v>
      </c>
      <c r="R3440" s="32" t="s">
        <v>647</v>
      </c>
      <c r="S3440" s="29">
        <v>0</v>
      </c>
      <c r="T3440" s="29" t="s">
        <v>64</v>
      </c>
    </row>
    <row r="3441" spans="14:20" s="22" customFormat="1" ht="15" hidden="1" customHeight="1" x14ac:dyDescent="0.25">
      <c r="N3441" s="29" t="str">
        <f t="shared" si="106"/>
        <v>nie ubiegam sięŚląskieKroczyce_PL22B</v>
      </c>
      <c r="O3441" s="29" t="s">
        <v>587</v>
      </c>
      <c r="P3441" s="31" t="str">
        <f t="shared" si="105"/>
        <v>Kroczyce_PL22B</v>
      </c>
      <c r="Q3441" s="32" t="s">
        <v>680</v>
      </c>
      <c r="R3441" s="32" t="s">
        <v>665</v>
      </c>
      <c r="S3441" s="29">
        <v>0</v>
      </c>
      <c r="T3441" s="29" t="s">
        <v>64</v>
      </c>
    </row>
    <row r="3442" spans="14:20" s="22" customFormat="1" ht="15" hidden="1" customHeight="1" x14ac:dyDescent="0.25">
      <c r="N3442" s="29" t="str">
        <f t="shared" si="106"/>
        <v>nie ubiegam sięŚląskieKrupski Młyn_PL228</v>
      </c>
      <c r="O3442" s="29" t="s">
        <v>587</v>
      </c>
      <c r="P3442" s="31" t="str">
        <f t="shared" si="105"/>
        <v>Krupski Młyn_PL228</v>
      </c>
      <c r="Q3442" s="32" t="s">
        <v>676</v>
      </c>
      <c r="R3442" s="32" t="s">
        <v>621</v>
      </c>
      <c r="S3442" s="29">
        <v>0</v>
      </c>
      <c r="T3442" s="29" t="s">
        <v>64</v>
      </c>
    </row>
    <row r="3443" spans="14:20" s="22" customFormat="1" ht="15" hidden="1" customHeight="1" x14ac:dyDescent="0.25">
      <c r="N3443" s="29" t="str">
        <f t="shared" si="106"/>
        <v>nie ubiegam sięŚląskieKruszyna_PL224</v>
      </c>
      <c r="O3443" s="29" t="s">
        <v>587</v>
      </c>
      <c r="P3443" s="31" t="str">
        <f t="shared" ref="P3443:P3506" si="107">R3443&amp;Q3443</f>
        <v>Kruszyna_PL224</v>
      </c>
      <c r="Q3443" s="32" t="s">
        <v>677</v>
      </c>
      <c r="R3443" s="32" t="s">
        <v>631</v>
      </c>
      <c r="S3443" s="29">
        <v>0</v>
      </c>
      <c r="T3443" s="29" t="s">
        <v>64</v>
      </c>
    </row>
    <row r="3444" spans="14:20" s="22" customFormat="1" ht="15" hidden="1" customHeight="1" x14ac:dyDescent="0.25">
      <c r="N3444" s="29" t="str">
        <f t="shared" ref="N3444:N3507" si="108">T3444&amp;O3444&amp;P3444</f>
        <v>nie ubiegam sięŚląskieKrzanowice_PL227</v>
      </c>
      <c r="O3444" s="29" t="s">
        <v>587</v>
      </c>
      <c r="P3444" s="31" t="str">
        <f t="shared" si="107"/>
        <v>Krzanowice_PL227</v>
      </c>
      <c r="Q3444" s="32" t="s">
        <v>679</v>
      </c>
      <c r="R3444" s="32" t="s">
        <v>655</v>
      </c>
      <c r="S3444" s="29">
        <v>0</v>
      </c>
      <c r="T3444" s="29" t="s">
        <v>64</v>
      </c>
    </row>
    <row r="3445" spans="14:20" s="22" customFormat="1" ht="15" hidden="1" customHeight="1" x14ac:dyDescent="0.25">
      <c r="N3445" s="29" t="str">
        <f t="shared" si="108"/>
        <v>nie ubiegam sięŚląskieKrzepice_PL224</v>
      </c>
      <c r="O3445" s="29" t="s">
        <v>587</v>
      </c>
      <c r="P3445" s="31" t="str">
        <f t="shared" si="107"/>
        <v>Krzepice_PL224</v>
      </c>
      <c r="Q3445" s="32" t="s">
        <v>677</v>
      </c>
      <c r="R3445" s="32" t="s">
        <v>639</v>
      </c>
      <c r="S3445" s="29">
        <v>0</v>
      </c>
      <c r="T3445" s="29" t="s">
        <v>64</v>
      </c>
    </row>
    <row r="3446" spans="14:20" s="22" customFormat="1" ht="15" hidden="1" customHeight="1" x14ac:dyDescent="0.25">
      <c r="N3446" s="29" t="str">
        <f t="shared" si="108"/>
        <v>nie ubiegam sięŚląskieKrzyżanowice_PL227</v>
      </c>
      <c r="O3446" s="29" t="s">
        <v>587</v>
      </c>
      <c r="P3446" s="31" t="str">
        <f t="shared" si="107"/>
        <v>Krzyżanowice_PL227</v>
      </c>
      <c r="Q3446" s="32" t="s">
        <v>679</v>
      </c>
      <c r="R3446" s="32" t="s">
        <v>656</v>
      </c>
      <c r="S3446" s="29">
        <v>0</v>
      </c>
      <c r="T3446" s="29" t="s">
        <v>64</v>
      </c>
    </row>
    <row r="3447" spans="14:20" s="22" customFormat="1" ht="15" hidden="1" customHeight="1" x14ac:dyDescent="0.25">
      <c r="N3447" s="29" t="str">
        <f t="shared" si="108"/>
        <v>nie ubiegam sięŚląskieLelów_PL224</v>
      </c>
      <c r="O3447" s="29" t="s">
        <v>587</v>
      </c>
      <c r="P3447" s="31" t="str">
        <f t="shared" si="107"/>
        <v>Lelów_PL224</v>
      </c>
      <c r="Q3447" s="32" t="s">
        <v>677</v>
      </c>
      <c r="R3447" s="32" t="s">
        <v>632</v>
      </c>
      <c r="S3447" s="29">
        <v>0</v>
      </c>
      <c r="T3447" s="29" t="s">
        <v>64</v>
      </c>
    </row>
    <row r="3448" spans="14:20" s="22" customFormat="1" ht="15" hidden="1" customHeight="1" x14ac:dyDescent="0.25">
      <c r="N3448" s="29" t="str">
        <f t="shared" si="108"/>
        <v>nie ubiegam sięŚląskieLipie_PL224</v>
      </c>
      <c r="O3448" s="29" t="s">
        <v>587</v>
      </c>
      <c r="P3448" s="31" t="str">
        <f t="shared" si="107"/>
        <v>Lipie_PL224</v>
      </c>
      <c r="Q3448" s="32" t="s">
        <v>677</v>
      </c>
      <c r="R3448" s="32" t="s">
        <v>640</v>
      </c>
      <c r="S3448" s="29">
        <v>0</v>
      </c>
      <c r="T3448" s="29" t="s">
        <v>64</v>
      </c>
    </row>
    <row r="3449" spans="14:20" s="22" customFormat="1" ht="15" hidden="1" customHeight="1" x14ac:dyDescent="0.25">
      <c r="N3449" s="29" t="str">
        <f t="shared" si="108"/>
        <v>nie ubiegam sięŚląskieLyski_PL227</v>
      </c>
      <c r="O3449" s="29" t="s">
        <v>587</v>
      </c>
      <c r="P3449" s="31" t="str">
        <f t="shared" si="107"/>
        <v>Lyski_PL227</v>
      </c>
      <c r="Q3449" s="32" t="s">
        <v>679</v>
      </c>
      <c r="R3449" s="32" t="s">
        <v>660</v>
      </c>
      <c r="S3449" s="29">
        <v>0</v>
      </c>
      <c r="T3449" s="29" t="s">
        <v>64</v>
      </c>
    </row>
    <row r="3450" spans="14:20" s="22" customFormat="1" ht="15" hidden="1" customHeight="1" x14ac:dyDescent="0.25">
      <c r="N3450" s="29" t="str">
        <f t="shared" si="108"/>
        <v>nie ubiegam sięŚląskieŁazy_PL22B</v>
      </c>
      <c r="O3450" s="29" t="s">
        <v>587</v>
      </c>
      <c r="P3450" s="31" t="str">
        <f t="shared" si="107"/>
        <v>Łazy_PL22B</v>
      </c>
      <c r="Q3450" s="32" t="s">
        <v>680</v>
      </c>
      <c r="R3450" s="32" t="s">
        <v>666</v>
      </c>
      <c r="S3450" s="29">
        <v>0</v>
      </c>
      <c r="T3450" s="29" t="s">
        <v>64</v>
      </c>
    </row>
    <row r="3451" spans="14:20" s="22" customFormat="1" ht="15" hidden="1" customHeight="1" x14ac:dyDescent="0.25">
      <c r="N3451" s="29" t="str">
        <f t="shared" si="108"/>
        <v>nie ubiegam sięŚląskieŁękawica_PL225</v>
      </c>
      <c r="O3451" s="29" t="s">
        <v>587</v>
      </c>
      <c r="P3451" s="31" t="str">
        <f t="shared" si="107"/>
        <v>Łękawica_PL225</v>
      </c>
      <c r="Q3451" s="32" t="s">
        <v>675</v>
      </c>
      <c r="R3451" s="32" t="s">
        <v>609</v>
      </c>
      <c r="S3451" s="29">
        <v>0</v>
      </c>
      <c r="T3451" s="29" t="s">
        <v>64</v>
      </c>
    </row>
    <row r="3452" spans="14:20" s="22" customFormat="1" ht="15" hidden="1" customHeight="1" x14ac:dyDescent="0.25">
      <c r="N3452" s="29" t="str">
        <f t="shared" si="108"/>
        <v>nie ubiegam sięŚląskieMiedźna_PL22C</v>
      </c>
      <c r="O3452" s="29" t="s">
        <v>587</v>
      </c>
      <c r="P3452" s="31" t="str">
        <f t="shared" si="107"/>
        <v>Miedźna_PL22C</v>
      </c>
      <c r="Q3452" s="32" t="s">
        <v>681</v>
      </c>
      <c r="R3452" s="32" t="s">
        <v>673</v>
      </c>
      <c r="S3452" s="29">
        <v>0</v>
      </c>
      <c r="T3452" s="29" t="s">
        <v>64</v>
      </c>
    </row>
    <row r="3453" spans="14:20" s="22" customFormat="1" ht="15" hidden="1" customHeight="1" x14ac:dyDescent="0.25">
      <c r="N3453" s="29" t="str">
        <f t="shared" si="108"/>
        <v>nie ubiegam sięŚląskieMiedźno_PL224</v>
      </c>
      <c r="O3453" s="29" t="s">
        <v>587</v>
      </c>
      <c r="P3453" s="31" t="str">
        <f t="shared" si="107"/>
        <v>Miedźno_PL224</v>
      </c>
      <c r="Q3453" s="32" t="s">
        <v>677</v>
      </c>
      <c r="R3453" s="32" t="s">
        <v>641</v>
      </c>
      <c r="S3453" s="29">
        <v>0</v>
      </c>
      <c r="T3453" s="29" t="s">
        <v>64</v>
      </c>
    </row>
    <row r="3454" spans="14:20" s="22" customFormat="1" ht="15" hidden="1" customHeight="1" x14ac:dyDescent="0.25">
      <c r="N3454" s="29" t="str">
        <f t="shared" si="108"/>
        <v>nie ubiegam sięŚląskieMierzęcice_PL22B</v>
      </c>
      <c r="O3454" s="29" t="s">
        <v>587</v>
      </c>
      <c r="P3454" s="31" t="str">
        <f t="shared" si="107"/>
        <v>Mierzęcice_PL22B</v>
      </c>
      <c r="Q3454" s="32" t="s">
        <v>680</v>
      </c>
      <c r="R3454" s="32" t="s">
        <v>662</v>
      </c>
      <c r="S3454" s="29">
        <v>0</v>
      </c>
      <c r="T3454" s="29" t="s">
        <v>64</v>
      </c>
    </row>
    <row r="3455" spans="14:20" s="22" customFormat="1" ht="15" hidden="1" customHeight="1" x14ac:dyDescent="0.25">
      <c r="N3455" s="29" t="str">
        <f t="shared" si="108"/>
        <v>nie ubiegam sięŚląskieMstów_PL224</v>
      </c>
      <c r="O3455" s="29" t="s">
        <v>587</v>
      </c>
      <c r="P3455" s="31" t="str">
        <f t="shared" si="107"/>
        <v>Mstów_PL224</v>
      </c>
      <c r="Q3455" s="32" t="s">
        <v>677</v>
      </c>
      <c r="R3455" s="32" t="s">
        <v>633</v>
      </c>
      <c r="S3455" s="29">
        <v>0</v>
      </c>
      <c r="T3455" s="29" t="s">
        <v>64</v>
      </c>
    </row>
    <row r="3456" spans="14:20" s="22" customFormat="1" ht="15" hidden="1" customHeight="1" x14ac:dyDescent="0.25">
      <c r="N3456" s="29" t="str">
        <f t="shared" si="108"/>
        <v>nie ubiegam sięŚląskieMszana_PL227</v>
      </c>
      <c r="O3456" s="29" t="s">
        <v>587</v>
      </c>
      <c r="P3456" s="31" t="str">
        <f t="shared" si="107"/>
        <v>Mszana_PL227</v>
      </c>
      <c r="Q3456" s="32" t="s">
        <v>679</v>
      </c>
      <c r="R3456" s="32" t="s">
        <v>661</v>
      </c>
      <c r="S3456" s="29">
        <v>0</v>
      </c>
      <c r="T3456" s="29" t="s">
        <v>64</v>
      </c>
    </row>
    <row r="3457" spans="14:20" s="22" customFormat="1" ht="15" hidden="1" customHeight="1" x14ac:dyDescent="0.25">
      <c r="N3457" s="29" t="str">
        <f t="shared" si="108"/>
        <v>nie ubiegam sięŚląskieMykanów_PL224</v>
      </c>
      <c r="O3457" s="29" t="s">
        <v>587</v>
      </c>
      <c r="P3457" s="31" t="str">
        <f t="shared" si="107"/>
        <v>Mykanów_PL224</v>
      </c>
      <c r="Q3457" s="32" t="s">
        <v>677</v>
      </c>
      <c r="R3457" s="32" t="s">
        <v>634</v>
      </c>
      <c r="S3457" s="29">
        <v>0</v>
      </c>
      <c r="T3457" s="29" t="s">
        <v>64</v>
      </c>
    </row>
    <row r="3458" spans="14:20" s="22" customFormat="1" ht="15" hidden="1" customHeight="1" x14ac:dyDescent="0.25">
      <c r="N3458" s="29" t="str">
        <f t="shared" si="108"/>
        <v>nie ubiegam sięŚląskieNędza_PL227</v>
      </c>
      <c r="O3458" s="29" t="s">
        <v>587</v>
      </c>
      <c r="P3458" s="31" t="str">
        <f t="shared" si="107"/>
        <v>Nędza_PL227</v>
      </c>
      <c r="Q3458" s="32" t="s">
        <v>679</v>
      </c>
      <c r="R3458" s="32" t="s">
        <v>657</v>
      </c>
      <c r="S3458" s="29">
        <v>0</v>
      </c>
      <c r="T3458" s="29" t="s">
        <v>64</v>
      </c>
    </row>
    <row r="3459" spans="14:20" s="22" customFormat="1" ht="15" hidden="1" customHeight="1" x14ac:dyDescent="0.25">
      <c r="N3459" s="29" t="str">
        <f t="shared" si="108"/>
        <v>nie ubiegam sięŚląskieNiegowa_PL224</v>
      </c>
      <c r="O3459" s="29" t="s">
        <v>587</v>
      </c>
      <c r="P3459" s="31" t="str">
        <f t="shared" si="107"/>
        <v>Niegowa_PL224</v>
      </c>
      <c r="Q3459" s="32" t="s">
        <v>677</v>
      </c>
      <c r="R3459" s="32" t="s">
        <v>648</v>
      </c>
      <c r="S3459" s="29">
        <v>0</v>
      </c>
      <c r="T3459" s="29" t="s">
        <v>64</v>
      </c>
    </row>
    <row r="3460" spans="14:20" s="22" customFormat="1" ht="15" hidden="1" customHeight="1" x14ac:dyDescent="0.25">
      <c r="N3460" s="29" t="str">
        <f t="shared" si="108"/>
        <v>nie ubiegam sięŚląskieOlsztyn_PL224</v>
      </c>
      <c r="O3460" s="29" t="s">
        <v>587</v>
      </c>
      <c r="P3460" s="31" t="str">
        <f t="shared" si="107"/>
        <v>Olsztyn_PL224</v>
      </c>
      <c r="Q3460" s="32" t="s">
        <v>677</v>
      </c>
      <c r="R3460" s="32" t="s">
        <v>635</v>
      </c>
      <c r="S3460" s="29">
        <v>0</v>
      </c>
      <c r="T3460" s="29" t="s">
        <v>64</v>
      </c>
    </row>
    <row r="3461" spans="14:20" s="22" customFormat="1" ht="15" hidden="1" customHeight="1" x14ac:dyDescent="0.25">
      <c r="N3461" s="29" t="str">
        <f t="shared" si="108"/>
        <v>nie ubiegam sięŚląskieOpatów_PL224</v>
      </c>
      <c r="O3461" s="29" t="s">
        <v>587</v>
      </c>
      <c r="P3461" s="31" t="str">
        <f t="shared" si="107"/>
        <v>Opatów_PL224</v>
      </c>
      <c r="Q3461" s="32" t="s">
        <v>677</v>
      </c>
      <c r="R3461" s="32" t="s">
        <v>642</v>
      </c>
      <c r="S3461" s="29">
        <v>0</v>
      </c>
      <c r="T3461" s="29" t="s">
        <v>64</v>
      </c>
    </row>
    <row r="3462" spans="14:20" s="22" customFormat="1" ht="15" hidden="1" customHeight="1" x14ac:dyDescent="0.25">
      <c r="N3462" s="29" t="str">
        <f t="shared" si="108"/>
        <v>nie ubiegam sięŚląskieOrzesze_PL22C</v>
      </c>
      <c r="O3462" s="29" t="s">
        <v>587</v>
      </c>
      <c r="P3462" s="31" t="str">
        <f t="shared" si="107"/>
        <v>Orzesze_PL22C</v>
      </c>
      <c r="Q3462" s="32" t="s">
        <v>681</v>
      </c>
      <c r="R3462" s="32" t="s">
        <v>671</v>
      </c>
      <c r="S3462" s="29">
        <v>0</v>
      </c>
      <c r="T3462" s="29" t="s">
        <v>64</v>
      </c>
    </row>
    <row r="3463" spans="14:20" s="22" customFormat="1" ht="15" hidden="1" customHeight="1" x14ac:dyDescent="0.25">
      <c r="N3463" s="29" t="str">
        <f t="shared" si="108"/>
        <v>nie ubiegam sięŚląskieOżarowice_PL228</v>
      </c>
      <c r="O3463" s="29" t="s">
        <v>587</v>
      </c>
      <c r="P3463" s="31" t="str">
        <f t="shared" si="107"/>
        <v>Ożarowice_PL228</v>
      </c>
      <c r="Q3463" s="32" t="s">
        <v>676</v>
      </c>
      <c r="R3463" s="32" t="s">
        <v>622</v>
      </c>
      <c r="S3463" s="29">
        <v>0</v>
      </c>
      <c r="T3463" s="29" t="s">
        <v>64</v>
      </c>
    </row>
    <row r="3464" spans="14:20" s="22" customFormat="1" ht="15" hidden="1" customHeight="1" x14ac:dyDescent="0.25">
      <c r="N3464" s="29" t="str">
        <f t="shared" si="108"/>
        <v>nie ubiegam sięŚląskiePanki_PL224</v>
      </c>
      <c r="O3464" s="29" t="s">
        <v>587</v>
      </c>
      <c r="P3464" s="31" t="str">
        <f t="shared" si="107"/>
        <v>Panki_PL224</v>
      </c>
      <c r="Q3464" s="32" t="s">
        <v>677</v>
      </c>
      <c r="R3464" s="32" t="s">
        <v>643</v>
      </c>
      <c r="S3464" s="29">
        <v>0</v>
      </c>
      <c r="T3464" s="29" t="s">
        <v>64</v>
      </c>
    </row>
    <row r="3465" spans="14:20" s="22" customFormat="1" ht="15" hidden="1" customHeight="1" x14ac:dyDescent="0.25">
      <c r="N3465" s="29" t="str">
        <f t="shared" si="108"/>
        <v>nie ubiegam sięŚląskiePawonków_PL228</v>
      </c>
      <c r="O3465" s="29" t="s">
        <v>587</v>
      </c>
      <c r="P3465" s="31" t="str">
        <f t="shared" si="107"/>
        <v>Pawonków_PL228</v>
      </c>
      <c r="Q3465" s="32" t="s">
        <v>676</v>
      </c>
      <c r="R3465" s="32" t="s">
        <v>618</v>
      </c>
      <c r="S3465" s="29">
        <v>0</v>
      </c>
      <c r="T3465" s="29" t="s">
        <v>64</v>
      </c>
    </row>
    <row r="3466" spans="14:20" s="22" customFormat="1" ht="15" hidden="1" customHeight="1" x14ac:dyDescent="0.25">
      <c r="N3466" s="29" t="str">
        <f t="shared" si="108"/>
        <v>nie ubiegam sięŚląskiePietrowice Wielkie_PL227</v>
      </c>
      <c r="O3466" s="29" t="s">
        <v>587</v>
      </c>
      <c r="P3466" s="31" t="str">
        <f t="shared" si="107"/>
        <v>Pietrowice Wielkie_PL227</v>
      </c>
      <c r="Q3466" s="32" t="s">
        <v>679</v>
      </c>
      <c r="R3466" s="32" t="s">
        <v>658</v>
      </c>
      <c r="S3466" s="29">
        <v>0</v>
      </c>
      <c r="T3466" s="29" t="s">
        <v>64</v>
      </c>
    </row>
    <row r="3467" spans="14:20" s="22" customFormat="1" ht="15" hidden="1" customHeight="1" x14ac:dyDescent="0.25">
      <c r="N3467" s="29" t="str">
        <f t="shared" si="108"/>
        <v>nie ubiegam sięŚląskiePilica_PL22B</v>
      </c>
      <c r="O3467" s="29" t="s">
        <v>587</v>
      </c>
      <c r="P3467" s="31" t="str">
        <f t="shared" si="107"/>
        <v>Pilica_PL22B</v>
      </c>
      <c r="Q3467" s="32" t="s">
        <v>680</v>
      </c>
      <c r="R3467" s="32" t="s">
        <v>667</v>
      </c>
      <c r="S3467" s="29">
        <v>0</v>
      </c>
      <c r="T3467" s="29" t="s">
        <v>64</v>
      </c>
    </row>
    <row r="3468" spans="14:20" s="22" customFormat="1" ht="15" hidden="1" customHeight="1" x14ac:dyDescent="0.25">
      <c r="N3468" s="29" t="str">
        <f t="shared" si="108"/>
        <v>nie ubiegam sięŚląskiePopów_PL224</v>
      </c>
      <c r="O3468" s="29" t="s">
        <v>587</v>
      </c>
      <c r="P3468" s="31" t="str">
        <f t="shared" si="107"/>
        <v>Popów_PL224</v>
      </c>
      <c r="Q3468" s="32" t="s">
        <v>677</v>
      </c>
      <c r="R3468" s="32" t="s">
        <v>644</v>
      </c>
      <c r="S3468" s="29">
        <v>0</v>
      </c>
      <c r="T3468" s="29" t="s">
        <v>64</v>
      </c>
    </row>
    <row r="3469" spans="14:20" s="22" customFormat="1" ht="15" hidden="1" customHeight="1" x14ac:dyDescent="0.25">
      <c r="N3469" s="29" t="str">
        <f t="shared" si="108"/>
        <v>nie ubiegam sięŚląskiePoraj_PL224</v>
      </c>
      <c r="O3469" s="29" t="s">
        <v>587</v>
      </c>
      <c r="P3469" s="31" t="str">
        <f t="shared" si="107"/>
        <v>Poraj_PL224</v>
      </c>
      <c r="Q3469" s="32" t="s">
        <v>677</v>
      </c>
      <c r="R3469" s="32" t="s">
        <v>649</v>
      </c>
      <c r="S3469" s="29">
        <v>0</v>
      </c>
      <c r="T3469" s="29" t="s">
        <v>64</v>
      </c>
    </row>
    <row r="3470" spans="14:20" s="22" customFormat="1" ht="15" hidden="1" customHeight="1" x14ac:dyDescent="0.25">
      <c r="N3470" s="29" t="str">
        <f t="shared" si="108"/>
        <v>nie ubiegam sięŚląskiePrzyrów_PL224</v>
      </c>
      <c r="O3470" s="29" t="s">
        <v>587</v>
      </c>
      <c r="P3470" s="31" t="str">
        <f t="shared" si="107"/>
        <v>Przyrów_PL224</v>
      </c>
      <c r="Q3470" s="32" t="s">
        <v>677</v>
      </c>
      <c r="R3470" s="32" t="s">
        <v>636</v>
      </c>
      <c r="S3470" s="29">
        <v>0</v>
      </c>
      <c r="T3470" s="29" t="s">
        <v>64</v>
      </c>
    </row>
    <row r="3471" spans="14:20" s="22" customFormat="1" ht="15" hidden="1" customHeight="1" x14ac:dyDescent="0.25">
      <c r="N3471" s="29" t="str">
        <f t="shared" si="108"/>
        <v>nie ubiegam sięŚląskiePrzystajń_PL224</v>
      </c>
      <c r="O3471" s="29" t="s">
        <v>587</v>
      </c>
      <c r="P3471" s="31" t="str">
        <f t="shared" si="107"/>
        <v>Przystajń_PL224</v>
      </c>
      <c r="Q3471" s="32" t="s">
        <v>677</v>
      </c>
      <c r="R3471" s="32" t="s">
        <v>645</v>
      </c>
      <c r="S3471" s="29">
        <v>0</v>
      </c>
      <c r="T3471" s="29" t="s">
        <v>64</v>
      </c>
    </row>
    <row r="3472" spans="14:20" s="22" customFormat="1" ht="15" hidden="1" customHeight="1" x14ac:dyDescent="0.25">
      <c r="N3472" s="29" t="str">
        <f t="shared" si="108"/>
        <v>nie ubiegam sięŚląskieRudnik_PL227</v>
      </c>
      <c r="O3472" s="29" t="s">
        <v>587</v>
      </c>
      <c r="P3472" s="31" t="str">
        <f t="shared" si="107"/>
        <v>Rudnik_PL227</v>
      </c>
      <c r="Q3472" s="32" t="s">
        <v>679</v>
      </c>
      <c r="R3472" s="32" t="s">
        <v>659</v>
      </c>
      <c r="S3472" s="29">
        <v>0</v>
      </c>
      <c r="T3472" s="29" t="s">
        <v>64</v>
      </c>
    </row>
    <row r="3473" spans="14:20" s="22" customFormat="1" ht="15" hidden="1" customHeight="1" x14ac:dyDescent="0.25">
      <c r="N3473" s="29" t="str">
        <f t="shared" si="108"/>
        <v>nie ubiegam sięŚląskieRudziniec_PL229</v>
      </c>
      <c r="O3473" s="29" t="s">
        <v>587</v>
      </c>
      <c r="P3473" s="31" t="str">
        <f t="shared" si="107"/>
        <v>Rudziniec_PL229</v>
      </c>
      <c r="Q3473" s="32" t="s">
        <v>678</v>
      </c>
      <c r="R3473" s="32" t="s">
        <v>651</v>
      </c>
      <c r="S3473" s="29">
        <v>0</v>
      </c>
      <c r="T3473" s="29" t="s">
        <v>64</v>
      </c>
    </row>
    <row r="3474" spans="14:20" s="22" customFormat="1" ht="15" hidden="1" customHeight="1" x14ac:dyDescent="0.25">
      <c r="N3474" s="29" t="str">
        <f t="shared" si="108"/>
        <v>nie ubiegam sięŚląskieSiewierz_PL22B</v>
      </c>
      <c r="O3474" s="29" t="s">
        <v>587</v>
      </c>
      <c r="P3474" s="31" t="str">
        <f t="shared" si="107"/>
        <v>Siewierz_PL22B</v>
      </c>
      <c r="Q3474" s="32" t="s">
        <v>680</v>
      </c>
      <c r="R3474" s="32" t="s">
        <v>663</v>
      </c>
      <c r="S3474" s="29">
        <v>0</v>
      </c>
      <c r="T3474" s="29" t="s">
        <v>64</v>
      </c>
    </row>
    <row r="3475" spans="14:20" s="22" customFormat="1" ht="15" hidden="1" customHeight="1" x14ac:dyDescent="0.25">
      <c r="N3475" s="29" t="str">
        <f t="shared" si="108"/>
        <v>nie ubiegam sięŚląskieSośnicowice_PL229</v>
      </c>
      <c r="O3475" s="29" t="s">
        <v>587</v>
      </c>
      <c r="P3475" s="31" t="str">
        <f t="shared" si="107"/>
        <v>Sośnicowice_PL229</v>
      </c>
      <c r="Q3475" s="32" t="s">
        <v>678</v>
      </c>
      <c r="R3475" s="32" t="s">
        <v>652</v>
      </c>
      <c r="S3475" s="29">
        <v>0</v>
      </c>
      <c r="T3475" s="29" t="s">
        <v>64</v>
      </c>
    </row>
    <row r="3476" spans="14:20" s="22" customFormat="1" ht="15" hidden="1" customHeight="1" x14ac:dyDescent="0.25">
      <c r="N3476" s="29" t="str">
        <f t="shared" si="108"/>
        <v>nie ubiegam sięŚląskieStarcza_PL224</v>
      </c>
      <c r="O3476" s="29" t="s">
        <v>587</v>
      </c>
      <c r="P3476" s="31" t="str">
        <f t="shared" si="107"/>
        <v>Starcza_PL224</v>
      </c>
      <c r="Q3476" s="32" t="s">
        <v>677</v>
      </c>
      <c r="R3476" s="32" t="s">
        <v>637</v>
      </c>
      <c r="S3476" s="29">
        <v>0</v>
      </c>
      <c r="T3476" s="29" t="s">
        <v>64</v>
      </c>
    </row>
    <row r="3477" spans="14:20" s="22" customFormat="1" ht="15" hidden="1" customHeight="1" x14ac:dyDescent="0.25">
      <c r="N3477" s="29" t="str">
        <f t="shared" si="108"/>
        <v>nie ubiegam sięŚląskieStrumień_PL225</v>
      </c>
      <c r="O3477" s="29" t="s">
        <v>587</v>
      </c>
      <c r="P3477" s="31" t="str">
        <f t="shared" si="107"/>
        <v>Strumień_PL225</v>
      </c>
      <c r="Q3477" s="32" t="s">
        <v>675</v>
      </c>
      <c r="R3477" s="32" t="s">
        <v>605</v>
      </c>
      <c r="S3477" s="29">
        <v>0</v>
      </c>
      <c r="T3477" s="29" t="s">
        <v>64</v>
      </c>
    </row>
    <row r="3478" spans="14:20" s="22" customFormat="1" ht="15" hidden="1" customHeight="1" x14ac:dyDescent="0.25">
      <c r="N3478" s="29" t="str">
        <f t="shared" si="108"/>
        <v>nie ubiegam sięŚląskieSzczekociny_PL22B</v>
      </c>
      <c r="O3478" s="29" t="s">
        <v>587</v>
      </c>
      <c r="P3478" s="31" t="str">
        <f t="shared" si="107"/>
        <v>Szczekociny_PL22B</v>
      </c>
      <c r="Q3478" s="32" t="s">
        <v>680</v>
      </c>
      <c r="R3478" s="32" t="s">
        <v>668</v>
      </c>
      <c r="S3478" s="29">
        <v>0</v>
      </c>
      <c r="T3478" s="29" t="s">
        <v>64</v>
      </c>
    </row>
    <row r="3479" spans="14:20" s="22" customFormat="1" ht="15" hidden="1" customHeight="1" x14ac:dyDescent="0.25">
      <c r="N3479" s="29" t="str">
        <f t="shared" si="108"/>
        <v>nie ubiegam sięŚląskieŚlemień_PL225</v>
      </c>
      <c r="O3479" s="29" t="s">
        <v>587</v>
      </c>
      <c r="P3479" s="31" t="str">
        <f t="shared" si="107"/>
        <v>Ślemień_PL225</v>
      </c>
      <c r="Q3479" s="32" t="s">
        <v>675</v>
      </c>
      <c r="R3479" s="32" t="s">
        <v>610</v>
      </c>
      <c r="S3479" s="29">
        <v>0</v>
      </c>
      <c r="T3479" s="29" t="s">
        <v>64</v>
      </c>
    </row>
    <row r="3480" spans="14:20" s="22" customFormat="1" ht="15" hidden="1" customHeight="1" x14ac:dyDescent="0.25">
      <c r="N3480" s="29" t="str">
        <f t="shared" si="108"/>
        <v>nie ubiegam sięŚląskieŚwinna_PL225</v>
      </c>
      <c r="O3480" s="29" t="s">
        <v>587</v>
      </c>
      <c r="P3480" s="31" t="str">
        <f t="shared" si="107"/>
        <v>Świnna_PL225</v>
      </c>
      <c r="Q3480" s="32" t="s">
        <v>675</v>
      </c>
      <c r="R3480" s="32" t="s">
        <v>611</v>
      </c>
      <c r="S3480" s="29">
        <v>0</v>
      </c>
      <c r="T3480" s="29" t="s">
        <v>64</v>
      </c>
    </row>
    <row r="3481" spans="14:20" s="22" customFormat="1" ht="15" hidden="1" customHeight="1" x14ac:dyDescent="0.25">
      <c r="N3481" s="29" t="str">
        <f t="shared" si="108"/>
        <v>nie ubiegam sięŚląskieToszek_PL229</v>
      </c>
      <c r="O3481" s="29" t="s">
        <v>587</v>
      </c>
      <c r="P3481" s="31" t="str">
        <f t="shared" si="107"/>
        <v>Toszek_PL229</v>
      </c>
      <c r="Q3481" s="32" t="s">
        <v>678</v>
      </c>
      <c r="R3481" s="32" t="s">
        <v>653</v>
      </c>
      <c r="S3481" s="29">
        <v>0</v>
      </c>
      <c r="T3481" s="29" t="s">
        <v>64</v>
      </c>
    </row>
    <row r="3482" spans="14:20" s="22" customFormat="1" ht="15" hidden="1" customHeight="1" x14ac:dyDescent="0.25">
      <c r="N3482" s="29" t="str">
        <f t="shared" si="108"/>
        <v>nie ubiegam sięŚląskieTworóg_PL228</v>
      </c>
      <c r="O3482" s="29" t="s">
        <v>587</v>
      </c>
      <c r="P3482" s="31" t="str">
        <f t="shared" si="107"/>
        <v>Tworóg_PL228</v>
      </c>
      <c r="Q3482" s="32" t="s">
        <v>676</v>
      </c>
      <c r="R3482" s="32" t="s">
        <v>623</v>
      </c>
      <c r="S3482" s="29">
        <v>0</v>
      </c>
      <c r="T3482" s="29" t="s">
        <v>64</v>
      </c>
    </row>
    <row r="3483" spans="14:20" s="22" customFormat="1" ht="15" hidden="1" customHeight="1" x14ac:dyDescent="0.25">
      <c r="N3483" s="29" t="str">
        <f t="shared" si="108"/>
        <v>nie ubiegam sięŚląskieUjsoły_PL225</v>
      </c>
      <c r="O3483" s="29" t="s">
        <v>587</v>
      </c>
      <c r="P3483" s="31" t="str">
        <f t="shared" si="107"/>
        <v>Ujsoły_PL225</v>
      </c>
      <c r="Q3483" s="32" t="s">
        <v>675</v>
      </c>
      <c r="R3483" s="32" t="s">
        <v>612</v>
      </c>
      <c r="S3483" s="29">
        <v>0</v>
      </c>
      <c r="T3483" s="29" t="s">
        <v>64</v>
      </c>
    </row>
    <row r="3484" spans="14:20" s="22" customFormat="1" ht="15" hidden="1" customHeight="1" x14ac:dyDescent="0.25">
      <c r="N3484" s="29" t="str">
        <f t="shared" si="108"/>
        <v>nie ubiegam sięŚląskieWielowieś_PL229</v>
      </c>
      <c r="O3484" s="29" t="s">
        <v>587</v>
      </c>
      <c r="P3484" s="31" t="str">
        <f t="shared" si="107"/>
        <v>Wielowieś_PL229</v>
      </c>
      <c r="Q3484" s="32" t="s">
        <v>678</v>
      </c>
      <c r="R3484" s="32" t="s">
        <v>654</v>
      </c>
      <c r="S3484" s="29">
        <v>0</v>
      </c>
      <c r="T3484" s="29" t="s">
        <v>64</v>
      </c>
    </row>
    <row r="3485" spans="14:20" s="22" customFormat="1" ht="15" hidden="1" customHeight="1" x14ac:dyDescent="0.25">
      <c r="N3485" s="29" t="str">
        <f t="shared" si="108"/>
        <v>nie ubiegam sięŚląskieWilamowice_PL225</v>
      </c>
      <c r="O3485" s="29" t="s">
        <v>587</v>
      </c>
      <c r="P3485" s="31" t="str">
        <f t="shared" si="107"/>
        <v>Wilamowice_PL225</v>
      </c>
      <c r="Q3485" s="32" t="s">
        <v>675</v>
      </c>
      <c r="R3485" s="32" t="s">
        <v>601</v>
      </c>
      <c r="S3485" s="29">
        <v>0</v>
      </c>
      <c r="T3485" s="29" t="s">
        <v>64</v>
      </c>
    </row>
    <row r="3486" spans="14:20" s="22" customFormat="1" ht="15" hidden="1" customHeight="1" x14ac:dyDescent="0.25">
      <c r="N3486" s="29" t="str">
        <f t="shared" si="108"/>
        <v>nie ubiegam sięŚląskieWłodowice_PL22B</v>
      </c>
      <c r="O3486" s="29" t="s">
        <v>587</v>
      </c>
      <c r="P3486" s="31" t="str">
        <f t="shared" si="107"/>
        <v>Włodowice_PL22B</v>
      </c>
      <c r="Q3486" s="32" t="s">
        <v>680</v>
      </c>
      <c r="R3486" s="32" t="s">
        <v>669</v>
      </c>
      <c r="S3486" s="29">
        <v>0</v>
      </c>
      <c r="T3486" s="29" t="s">
        <v>64</v>
      </c>
    </row>
    <row r="3487" spans="14:20" s="22" customFormat="1" ht="15" hidden="1" customHeight="1" x14ac:dyDescent="0.25">
      <c r="N3487" s="29" t="str">
        <f t="shared" si="108"/>
        <v>nie ubiegam sięŚląskieWoźniki_PL228</v>
      </c>
      <c r="O3487" s="29" t="s">
        <v>587</v>
      </c>
      <c r="P3487" s="31" t="str">
        <f t="shared" si="107"/>
        <v>Woźniki_PL228</v>
      </c>
      <c r="Q3487" s="32" t="s">
        <v>676</v>
      </c>
      <c r="R3487" s="32" t="s">
        <v>619</v>
      </c>
      <c r="S3487" s="29">
        <v>0</v>
      </c>
      <c r="T3487" s="29" t="s">
        <v>64</v>
      </c>
    </row>
    <row r="3488" spans="14:20" s="22" customFormat="1" ht="15" hidden="1" customHeight="1" x14ac:dyDescent="0.25">
      <c r="N3488" s="29" t="str">
        <f t="shared" si="108"/>
        <v>nie ubiegam sięŚląskieWręczyca Wielka_PL224</v>
      </c>
      <c r="O3488" s="29" t="s">
        <v>587</v>
      </c>
      <c r="P3488" s="31" t="str">
        <f t="shared" si="107"/>
        <v>Wręczyca Wielka_PL224</v>
      </c>
      <c r="Q3488" s="32" t="s">
        <v>677</v>
      </c>
      <c r="R3488" s="32" t="s">
        <v>646</v>
      </c>
      <c r="S3488" s="29">
        <v>0</v>
      </c>
      <c r="T3488" s="29" t="s">
        <v>64</v>
      </c>
    </row>
    <row r="3489" spans="14:20" s="22" customFormat="1" ht="15" hidden="1" customHeight="1" x14ac:dyDescent="0.25">
      <c r="N3489" s="29" t="str">
        <f t="shared" si="108"/>
        <v>nie ubiegam sięŚląskieZbrosławice_PL228</v>
      </c>
      <c r="O3489" s="29" t="s">
        <v>587</v>
      </c>
      <c r="P3489" s="31" t="str">
        <f t="shared" si="107"/>
        <v>Zbrosławice_PL228</v>
      </c>
      <c r="Q3489" s="32" t="s">
        <v>676</v>
      </c>
      <c r="R3489" s="32" t="s">
        <v>624</v>
      </c>
      <c r="S3489" s="29">
        <v>0</v>
      </c>
      <c r="T3489" s="29" t="s">
        <v>64</v>
      </c>
    </row>
    <row r="3490" spans="14:20" s="22" customFormat="1" ht="15" hidden="1" customHeight="1" x14ac:dyDescent="0.25">
      <c r="N3490" s="29" t="str">
        <f t="shared" si="108"/>
        <v>nie ubiegam sięŚląskieŻarki_PL224</v>
      </c>
      <c r="O3490" s="29" t="s">
        <v>587</v>
      </c>
      <c r="P3490" s="31" t="str">
        <f t="shared" si="107"/>
        <v>Żarki_PL224</v>
      </c>
      <c r="Q3490" s="32" t="s">
        <v>677</v>
      </c>
      <c r="R3490" s="32" t="s">
        <v>650</v>
      </c>
      <c r="S3490" s="29">
        <v>0</v>
      </c>
      <c r="T3490" s="29" t="s">
        <v>64</v>
      </c>
    </row>
    <row r="3491" spans="14:20" s="22" customFormat="1" ht="15" hidden="1" customHeight="1" x14ac:dyDescent="0.25">
      <c r="N3491" s="29" t="str">
        <f t="shared" si="108"/>
        <v>nie ubiegam sięŚląskieŻarnowiec_PL22B</v>
      </c>
      <c r="O3491" s="29" t="s">
        <v>587</v>
      </c>
      <c r="P3491" s="31" t="str">
        <f t="shared" si="107"/>
        <v>Żarnowiec_PL22B</v>
      </c>
      <c r="Q3491" s="32" t="s">
        <v>680</v>
      </c>
      <c r="R3491" s="32" t="s">
        <v>670</v>
      </c>
      <c r="S3491" s="29">
        <v>0</v>
      </c>
      <c r="T3491" s="29" t="s">
        <v>64</v>
      </c>
    </row>
    <row r="3492" spans="14:20" s="22" customFormat="1" ht="15" hidden="1" customHeight="1" x14ac:dyDescent="0.25">
      <c r="N3492" s="29" t="str">
        <f t="shared" si="108"/>
        <v>nie ubiegam sięŚwiętokrzyskieBaćkowice_PL332</v>
      </c>
      <c r="O3492" s="29" t="s">
        <v>982</v>
      </c>
      <c r="P3492" s="31" t="str">
        <f t="shared" si="107"/>
        <v>Baćkowice_PL332</v>
      </c>
      <c r="Q3492" s="32" t="s">
        <v>1069</v>
      </c>
      <c r="R3492" s="32" t="s">
        <v>1036</v>
      </c>
      <c r="S3492" s="29">
        <v>0</v>
      </c>
      <c r="T3492" s="29" t="s">
        <v>64</v>
      </c>
    </row>
    <row r="3493" spans="14:20" s="22" customFormat="1" ht="15" hidden="1" customHeight="1" x14ac:dyDescent="0.25">
      <c r="N3493" s="29" t="str">
        <f t="shared" si="108"/>
        <v>nie ubiegam sięŚwiętokrzyskieBałtów_PL331</v>
      </c>
      <c r="O3493" s="29" t="s">
        <v>982</v>
      </c>
      <c r="P3493" s="31" t="str">
        <f t="shared" si="107"/>
        <v>Bałtów_PL331</v>
      </c>
      <c r="Q3493" s="32" t="s">
        <v>1068</v>
      </c>
      <c r="R3493" s="32" t="s">
        <v>1005</v>
      </c>
      <c r="S3493" s="29">
        <v>0</v>
      </c>
      <c r="T3493" s="29" t="s">
        <v>64</v>
      </c>
    </row>
    <row r="3494" spans="14:20" s="22" customFormat="1" ht="15" hidden="1" customHeight="1" x14ac:dyDescent="0.25">
      <c r="N3494" s="29" t="str">
        <f t="shared" si="108"/>
        <v>nie ubiegam sięŚwiętokrzyskieBejsce_PL332</v>
      </c>
      <c r="O3494" s="29" t="s">
        <v>982</v>
      </c>
      <c r="P3494" s="31" t="str">
        <f t="shared" si="107"/>
        <v>Bejsce_PL332</v>
      </c>
      <c r="Q3494" s="32" t="s">
        <v>1069</v>
      </c>
      <c r="R3494" s="32" t="s">
        <v>1032</v>
      </c>
      <c r="S3494" s="29">
        <v>0</v>
      </c>
      <c r="T3494" s="29" t="s">
        <v>64</v>
      </c>
    </row>
    <row r="3495" spans="14:20" s="22" customFormat="1" ht="15" hidden="1" customHeight="1" x14ac:dyDescent="0.25">
      <c r="N3495" s="29" t="str">
        <f t="shared" si="108"/>
        <v>nie ubiegam sięŚwiętokrzyskieBieliny_PL331</v>
      </c>
      <c r="O3495" s="29" t="s">
        <v>982</v>
      </c>
      <c r="P3495" s="31" t="str">
        <f t="shared" si="107"/>
        <v>Bieliny_PL331</v>
      </c>
      <c r="Q3495" s="32" t="s">
        <v>1068</v>
      </c>
      <c r="R3495" s="32" t="s">
        <v>983</v>
      </c>
      <c r="S3495" s="29">
        <v>0</v>
      </c>
      <c r="T3495" s="29" t="s">
        <v>64</v>
      </c>
    </row>
    <row r="3496" spans="14:20" s="22" customFormat="1" ht="15" hidden="1" customHeight="1" x14ac:dyDescent="0.25">
      <c r="N3496" s="29" t="str">
        <f t="shared" si="108"/>
        <v>nie ubiegam sięŚwiętokrzyskieBliżyn_PL331</v>
      </c>
      <c r="O3496" s="29" t="s">
        <v>982</v>
      </c>
      <c r="P3496" s="31" t="str">
        <f t="shared" si="107"/>
        <v>Bliżyn_PL331</v>
      </c>
      <c r="Q3496" s="32" t="s">
        <v>1068</v>
      </c>
      <c r="R3496" s="32" t="s">
        <v>1009</v>
      </c>
      <c r="S3496" s="29">
        <v>0</v>
      </c>
      <c r="T3496" s="29" t="s">
        <v>64</v>
      </c>
    </row>
    <row r="3497" spans="14:20" s="22" customFormat="1" ht="15" hidden="1" customHeight="1" x14ac:dyDescent="0.25">
      <c r="N3497" s="29" t="str">
        <f t="shared" si="108"/>
        <v>nie ubiegam sięŚwiętokrzyskieBodzentyn_PL331</v>
      </c>
      <c r="O3497" s="29" t="s">
        <v>982</v>
      </c>
      <c r="P3497" s="31" t="str">
        <f t="shared" si="107"/>
        <v>Bodzentyn_PL331</v>
      </c>
      <c r="Q3497" s="32" t="s">
        <v>1068</v>
      </c>
      <c r="R3497" s="32" t="s">
        <v>984</v>
      </c>
      <c r="S3497" s="29">
        <v>0</v>
      </c>
      <c r="T3497" s="29" t="s">
        <v>64</v>
      </c>
    </row>
    <row r="3498" spans="14:20" s="22" customFormat="1" ht="15" hidden="1" customHeight="1" x14ac:dyDescent="0.25">
      <c r="N3498" s="29" t="str">
        <f t="shared" si="108"/>
        <v>nie ubiegam sięŚwiętokrzyskieBogoria_PL332</v>
      </c>
      <c r="O3498" s="29" t="s">
        <v>982</v>
      </c>
      <c r="P3498" s="31" t="str">
        <f t="shared" si="107"/>
        <v>Bogoria_PL332</v>
      </c>
      <c r="Q3498" s="32" t="s">
        <v>1069</v>
      </c>
      <c r="R3498" s="32" t="s">
        <v>1056</v>
      </c>
      <c r="S3498" s="29">
        <v>0</v>
      </c>
      <c r="T3498" s="29" t="s">
        <v>64</v>
      </c>
    </row>
    <row r="3499" spans="14:20" s="22" customFormat="1" ht="15" hidden="1" customHeight="1" x14ac:dyDescent="0.25">
      <c r="N3499" s="29" t="str">
        <f t="shared" si="108"/>
        <v>nie ubiegam sięŚwiętokrzyskieBrody_PL331</v>
      </c>
      <c r="O3499" s="29" t="s">
        <v>982</v>
      </c>
      <c r="P3499" s="31" t="str">
        <f t="shared" si="107"/>
        <v>Brody_PL331</v>
      </c>
      <c r="Q3499" s="32" t="s">
        <v>1068</v>
      </c>
      <c r="R3499" s="32" t="s">
        <v>1012</v>
      </c>
      <c r="S3499" s="29">
        <v>0</v>
      </c>
      <c r="T3499" s="29" t="s">
        <v>64</v>
      </c>
    </row>
    <row r="3500" spans="14:20" s="22" customFormat="1" ht="15" hidden="1" customHeight="1" x14ac:dyDescent="0.25">
      <c r="N3500" s="29" t="str">
        <f t="shared" si="108"/>
        <v>nie ubiegam sięŚwiętokrzyskieBusko-Zdrój_PL332</v>
      </c>
      <c r="O3500" s="29" t="s">
        <v>982</v>
      </c>
      <c r="P3500" s="31" t="str">
        <f t="shared" si="107"/>
        <v>Busko-Zdrój_PL332</v>
      </c>
      <c r="Q3500" s="32" t="s">
        <v>1069</v>
      </c>
      <c r="R3500" s="32" t="s">
        <v>1015</v>
      </c>
      <c r="S3500" s="29">
        <v>0</v>
      </c>
      <c r="T3500" s="29" t="s">
        <v>64</v>
      </c>
    </row>
    <row r="3501" spans="14:20" s="22" customFormat="1" ht="15" hidden="1" customHeight="1" x14ac:dyDescent="0.25">
      <c r="N3501" s="29" t="str">
        <f t="shared" si="108"/>
        <v>nie ubiegam sięŚwiętokrzyskieChęciny_PL331</v>
      </c>
      <c r="O3501" s="29" t="s">
        <v>982</v>
      </c>
      <c r="P3501" s="31" t="str">
        <f t="shared" si="107"/>
        <v>Chęciny_PL331</v>
      </c>
      <c r="Q3501" s="32" t="s">
        <v>1068</v>
      </c>
      <c r="R3501" s="32" t="s">
        <v>985</v>
      </c>
      <c r="S3501" s="29">
        <v>0</v>
      </c>
      <c r="T3501" s="29" t="s">
        <v>64</v>
      </c>
    </row>
    <row r="3502" spans="14:20" s="22" customFormat="1" ht="15" hidden="1" customHeight="1" x14ac:dyDescent="0.25">
      <c r="N3502" s="29" t="str">
        <f t="shared" si="108"/>
        <v>nie ubiegam sięŚwiętokrzyskieChmielnik_PL331</v>
      </c>
      <c r="O3502" s="29" t="s">
        <v>982</v>
      </c>
      <c r="P3502" s="31" t="str">
        <f t="shared" si="107"/>
        <v>Chmielnik_PL331</v>
      </c>
      <c r="Q3502" s="32" t="s">
        <v>1068</v>
      </c>
      <c r="R3502" s="32" t="s">
        <v>941</v>
      </c>
      <c r="S3502" s="29">
        <v>0</v>
      </c>
      <c r="T3502" s="29" t="s">
        <v>64</v>
      </c>
    </row>
    <row r="3503" spans="14:20" s="22" customFormat="1" ht="15" hidden="1" customHeight="1" x14ac:dyDescent="0.25">
      <c r="N3503" s="29" t="str">
        <f t="shared" si="108"/>
        <v>nie ubiegam sięŚwiętokrzyskieCzarnocin_PL332</v>
      </c>
      <c r="O3503" s="29" t="s">
        <v>982</v>
      </c>
      <c r="P3503" s="31" t="str">
        <f t="shared" si="107"/>
        <v>Czarnocin_PL332</v>
      </c>
      <c r="Q3503" s="32" t="s">
        <v>1069</v>
      </c>
      <c r="R3503" s="32" t="s">
        <v>106</v>
      </c>
      <c r="S3503" s="29">
        <v>0</v>
      </c>
      <c r="T3503" s="29" t="s">
        <v>64</v>
      </c>
    </row>
    <row r="3504" spans="14:20" s="22" customFormat="1" ht="15" hidden="1" customHeight="1" x14ac:dyDescent="0.25">
      <c r="N3504" s="29" t="str">
        <f t="shared" si="108"/>
        <v>nie ubiegam sięŚwiętokrzyskieĆmielów_PL331</v>
      </c>
      <c r="O3504" s="29" t="s">
        <v>982</v>
      </c>
      <c r="P3504" s="31" t="str">
        <f t="shared" si="107"/>
        <v>Ćmielów_PL331</v>
      </c>
      <c r="Q3504" s="32" t="s">
        <v>1068</v>
      </c>
      <c r="R3504" s="32" t="s">
        <v>1006</v>
      </c>
      <c r="S3504" s="29">
        <v>0</v>
      </c>
      <c r="T3504" s="29" t="s">
        <v>64</v>
      </c>
    </row>
    <row r="3505" spans="14:20" s="22" customFormat="1" ht="15" hidden="1" customHeight="1" x14ac:dyDescent="0.25">
      <c r="N3505" s="29" t="str">
        <f t="shared" si="108"/>
        <v>nie ubiegam sięŚwiętokrzyskieDaleszyce_PL331</v>
      </c>
      <c r="O3505" s="29" t="s">
        <v>982</v>
      </c>
      <c r="P3505" s="31" t="str">
        <f t="shared" si="107"/>
        <v>Daleszyce_PL331</v>
      </c>
      <c r="Q3505" s="32" t="s">
        <v>1068</v>
      </c>
      <c r="R3505" s="32" t="s">
        <v>986</v>
      </c>
      <c r="S3505" s="29">
        <v>0</v>
      </c>
      <c r="T3505" s="29" t="s">
        <v>64</v>
      </c>
    </row>
    <row r="3506" spans="14:20" s="22" customFormat="1" ht="15" hidden="1" customHeight="1" x14ac:dyDescent="0.25">
      <c r="N3506" s="29" t="str">
        <f t="shared" si="108"/>
        <v>nie ubiegam sięŚwiętokrzyskieDwikozy_PL332</v>
      </c>
      <c r="O3506" s="29" t="s">
        <v>982</v>
      </c>
      <c r="P3506" s="31" t="str">
        <f t="shared" si="107"/>
        <v>Dwikozy_PL332</v>
      </c>
      <c r="Q3506" s="32" t="s">
        <v>1069</v>
      </c>
      <c r="R3506" s="32" t="s">
        <v>1048</v>
      </c>
      <c r="S3506" s="29">
        <v>0</v>
      </c>
      <c r="T3506" s="29" t="s">
        <v>64</v>
      </c>
    </row>
    <row r="3507" spans="14:20" s="22" customFormat="1" ht="15" hidden="1" customHeight="1" x14ac:dyDescent="0.25">
      <c r="N3507" s="29" t="str">
        <f t="shared" si="108"/>
        <v>nie ubiegam sięŚwiętokrzyskieDziałoszyce_PL332</v>
      </c>
      <c r="O3507" s="29" t="s">
        <v>982</v>
      </c>
      <c r="P3507" s="31" t="str">
        <f t="shared" ref="P3507:P3570" si="109">R3507&amp;Q3507</f>
        <v>Działoszyce_PL332</v>
      </c>
      <c r="Q3507" s="32" t="s">
        <v>1069</v>
      </c>
      <c r="R3507" s="32" t="s">
        <v>1043</v>
      </c>
      <c r="S3507" s="29">
        <v>0</v>
      </c>
      <c r="T3507" s="29" t="s">
        <v>64</v>
      </c>
    </row>
    <row r="3508" spans="14:20" s="22" customFormat="1" ht="15" hidden="1" customHeight="1" x14ac:dyDescent="0.25">
      <c r="N3508" s="29" t="str">
        <f t="shared" ref="N3508:N3571" si="110">T3508&amp;O3508&amp;P3508</f>
        <v>nie ubiegam sięŚwiętokrzyskieFałków_PL331</v>
      </c>
      <c r="O3508" s="29" t="s">
        <v>982</v>
      </c>
      <c r="P3508" s="31" t="str">
        <f t="shared" si="109"/>
        <v>Fałków_PL331</v>
      </c>
      <c r="Q3508" s="32" t="s">
        <v>1068</v>
      </c>
      <c r="R3508" s="32" t="s">
        <v>998</v>
      </c>
      <c r="S3508" s="29">
        <v>0</v>
      </c>
      <c r="T3508" s="29" t="s">
        <v>64</v>
      </c>
    </row>
    <row r="3509" spans="14:20" s="22" customFormat="1" ht="15" hidden="1" customHeight="1" x14ac:dyDescent="0.25">
      <c r="N3509" s="29" t="str">
        <f t="shared" si="110"/>
        <v>nie ubiegam sięŚwiętokrzyskieGnojno_PL332</v>
      </c>
      <c r="O3509" s="29" t="s">
        <v>982</v>
      </c>
      <c r="P3509" s="31" t="str">
        <f t="shared" si="109"/>
        <v>Gnojno_PL332</v>
      </c>
      <c r="Q3509" s="32" t="s">
        <v>1069</v>
      </c>
      <c r="R3509" s="32" t="s">
        <v>1016</v>
      </c>
      <c r="S3509" s="29">
        <v>0</v>
      </c>
      <c r="T3509" s="29" t="s">
        <v>64</v>
      </c>
    </row>
    <row r="3510" spans="14:20" s="22" customFormat="1" ht="15" hidden="1" customHeight="1" x14ac:dyDescent="0.25">
      <c r="N3510" s="29" t="str">
        <f t="shared" si="110"/>
        <v>nie ubiegam sięŚwiętokrzyskieGowarczów_PL331</v>
      </c>
      <c r="O3510" s="29" t="s">
        <v>982</v>
      </c>
      <c r="P3510" s="31" t="str">
        <f t="shared" si="109"/>
        <v>Gowarczów_PL331</v>
      </c>
      <c r="Q3510" s="32" t="s">
        <v>1068</v>
      </c>
      <c r="R3510" s="32" t="s">
        <v>999</v>
      </c>
      <c r="S3510" s="29">
        <v>0</v>
      </c>
      <c r="T3510" s="29" t="s">
        <v>64</v>
      </c>
    </row>
    <row r="3511" spans="14:20" s="22" customFormat="1" ht="15" hidden="1" customHeight="1" x14ac:dyDescent="0.25">
      <c r="N3511" s="29" t="str">
        <f t="shared" si="110"/>
        <v>nie ubiegam sięŚwiętokrzyskieGórno_PL331</v>
      </c>
      <c r="O3511" s="29" t="s">
        <v>982</v>
      </c>
      <c r="P3511" s="31" t="str">
        <f t="shared" si="109"/>
        <v>Górno_PL331</v>
      </c>
      <c r="Q3511" s="32" t="s">
        <v>1068</v>
      </c>
      <c r="R3511" s="32" t="s">
        <v>987</v>
      </c>
      <c r="S3511" s="29">
        <v>0</v>
      </c>
      <c r="T3511" s="29" t="s">
        <v>64</v>
      </c>
    </row>
    <row r="3512" spans="14:20" s="22" customFormat="1" ht="15" hidden="1" customHeight="1" x14ac:dyDescent="0.25">
      <c r="N3512" s="29" t="str">
        <f t="shared" si="110"/>
        <v>nie ubiegam sięŚwiętokrzyskieImielno_PL332</v>
      </c>
      <c r="O3512" s="29" t="s">
        <v>982</v>
      </c>
      <c r="P3512" s="31" t="str">
        <f t="shared" si="109"/>
        <v>Imielno_PL332</v>
      </c>
      <c r="Q3512" s="32" t="s">
        <v>1069</v>
      </c>
      <c r="R3512" s="32" t="s">
        <v>1023</v>
      </c>
      <c r="S3512" s="29">
        <v>0</v>
      </c>
      <c r="T3512" s="29" t="s">
        <v>64</v>
      </c>
    </row>
    <row r="3513" spans="14:20" s="22" customFormat="1" ht="15" hidden="1" customHeight="1" x14ac:dyDescent="0.25">
      <c r="N3513" s="29" t="str">
        <f t="shared" si="110"/>
        <v>nie ubiegam sięŚwiętokrzyskieIwaniska_PL332</v>
      </c>
      <c r="O3513" s="29" t="s">
        <v>982</v>
      </c>
      <c r="P3513" s="31" t="str">
        <f t="shared" si="109"/>
        <v>Iwaniska_PL332</v>
      </c>
      <c r="Q3513" s="32" t="s">
        <v>1069</v>
      </c>
      <c r="R3513" s="32" t="s">
        <v>1037</v>
      </c>
      <c r="S3513" s="29">
        <v>0</v>
      </c>
      <c r="T3513" s="29" t="s">
        <v>64</v>
      </c>
    </row>
    <row r="3514" spans="14:20" s="22" customFormat="1" ht="15" hidden="1" customHeight="1" x14ac:dyDescent="0.25">
      <c r="N3514" s="29" t="str">
        <f t="shared" si="110"/>
        <v>nie ubiegam sięŚwiętokrzyskieJędrzejów_PL332</v>
      </c>
      <c r="O3514" s="29" t="s">
        <v>982</v>
      </c>
      <c r="P3514" s="31" t="str">
        <f t="shared" si="109"/>
        <v>Jędrzejów_PL332</v>
      </c>
      <c r="Q3514" s="32" t="s">
        <v>1069</v>
      </c>
      <c r="R3514" s="32" t="s">
        <v>1024</v>
      </c>
      <c r="S3514" s="29">
        <v>0</v>
      </c>
      <c r="T3514" s="29" t="s">
        <v>64</v>
      </c>
    </row>
    <row r="3515" spans="14:20" s="22" customFormat="1" ht="15" hidden="1" customHeight="1" x14ac:dyDescent="0.25">
      <c r="N3515" s="29" t="str">
        <f t="shared" si="110"/>
        <v>nie ubiegam sięŚwiętokrzyskieKazimierza Wielka_PL332</v>
      </c>
      <c r="O3515" s="29" t="s">
        <v>982</v>
      </c>
      <c r="P3515" s="31" t="str">
        <f t="shared" si="109"/>
        <v>Kazimierza Wielka_PL332</v>
      </c>
      <c r="Q3515" s="32" t="s">
        <v>1069</v>
      </c>
      <c r="R3515" s="32" t="s">
        <v>1033</v>
      </c>
      <c r="S3515" s="29">
        <v>0</v>
      </c>
      <c r="T3515" s="29" t="s">
        <v>64</v>
      </c>
    </row>
    <row r="3516" spans="14:20" s="22" customFormat="1" ht="15" hidden="1" customHeight="1" x14ac:dyDescent="0.25">
      <c r="N3516" s="29" t="str">
        <f t="shared" si="110"/>
        <v>nie ubiegam sięŚwiętokrzyskieKije_PL332</v>
      </c>
      <c r="O3516" s="29" t="s">
        <v>982</v>
      </c>
      <c r="P3516" s="31" t="str">
        <f t="shared" si="109"/>
        <v>Kije_PL332</v>
      </c>
      <c r="Q3516" s="32" t="s">
        <v>1069</v>
      </c>
      <c r="R3516" s="32" t="s">
        <v>1044</v>
      </c>
      <c r="S3516" s="29">
        <v>0</v>
      </c>
      <c r="T3516" s="29" t="s">
        <v>64</v>
      </c>
    </row>
    <row r="3517" spans="14:20" s="22" customFormat="1" ht="15" hidden="1" customHeight="1" x14ac:dyDescent="0.25">
      <c r="N3517" s="29" t="str">
        <f t="shared" si="110"/>
        <v>nie ubiegam sięŚwiętokrzyskieKlimontów_PL332</v>
      </c>
      <c r="O3517" s="29" t="s">
        <v>982</v>
      </c>
      <c r="P3517" s="31" t="str">
        <f t="shared" si="109"/>
        <v>Klimontów_PL332</v>
      </c>
      <c r="Q3517" s="32" t="s">
        <v>1069</v>
      </c>
      <c r="R3517" s="32" t="s">
        <v>1049</v>
      </c>
      <c r="S3517" s="29">
        <v>0</v>
      </c>
      <c r="T3517" s="29" t="s">
        <v>64</v>
      </c>
    </row>
    <row r="3518" spans="14:20" s="22" customFormat="1" ht="15" hidden="1" customHeight="1" x14ac:dyDescent="0.25">
      <c r="N3518" s="29" t="str">
        <f t="shared" si="110"/>
        <v>nie ubiegam sięŚwiętokrzyskieKluczewsko_PL332</v>
      </c>
      <c r="O3518" s="29" t="s">
        <v>982</v>
      </c>
      <c r="P3518" s="31" t="str">
        <f t="shared" si="109"/>
        <v>Kluczewsko_PL332</v>
      </c>
      <c r="Q3518" s="32" t="s">
        <v>1069</v>
      </c>
      <c r="R3518" s="32" t="s">
        <v>1062</v>
      </c>
      <c r="S3518" s="29">
        <v>0</v>
      </c>
      <c r="T3518" s="29" t="s">
        <v>64</v>
      </c>
    </row>
    <row r="3519" spans="14:20" s="22" customFormat="1" ht="15" hidden="1" customHeight="1" x14ac:dyDescent="0.25">
      <c r="N3519" s="29" t="str">
        <f t="shared" si="110"/>
        <v>nie ubiegam sięŚwiętokrzyskieKoprzywnica_PL332</v>
      </c>
      <c r="O3519" s="29" t="s">
        <v>982</v>
      </c>
      <c r="P3519" s="31" t="str">
        <f t="shared" si="109"/>
        <v>Koprzywnica_PL332</v>
      </c>
      <c r="Q3519" s="32" t="s">
        <v>1069</v>
      </c>
      <c r="R3519" s="32" t="s">
        <v>1050</v>
      </c>
      <c r="S3519" s="29">
        <v>0</v>
      </c>
      <c r="T3519" s="29" t="s">
        <v>64</v>
      </c>
    </row>
    <row r="3520" spans="14:20" s="22" customFormat="1" ht="15" hidden="1" customHeight="1" x14ac:dyDescent="0.25">
      <c r="N3520" s="29" t="str">
        <f t="shared" si="110"/>
        <v>nie ubiegam sięŚwiętokrzyskieKrasocin_PL332</v>
      </c>
      <c r="O3520" s="29" t="s">
        <v>982</v>
      </c>
      <c r="P3520" s="31" t="str">
        <f t="shared" si="109"/>
        <v>Krasocin_PL332</v>
      </c>
      <c r="Q3520" s="32" t="s">
        <v>1069</v>
      </c>
      <c r="R3520" s="32" t="s">
        <v>1063</v>
      </c>
      <c r="S3520" s="29">
        <v>0</v>
      </c>
      <c r="T3520" s="29" t="s">
        <v>64</v>
      </c>
    </row>
    <row r="3521" spans="14:20" s="22" customFormat="1" ht="15" hidden="1" customHeight="1" x14ac:dyDescent="0.25">
      <c r="N3521" s="29" t="str">
        <f t="shared" si="110"/>
        <v>nie ubiegam sięŚwiętokrzyskieKunów_PL331</v>
      </c>
      <c r="O3521" s="29" t="s">
        <v>982</v>
      </c>
      <c r="P3521" s="31" t="str">
        <f t="shared" si="109"/>
        <v>Kunów_PL331</v>
      </c>
      <c r="Q3521" s="32" t="s">
        <v>1068</v>
      </c>
      <c r="R3521" s="32" t="s">
        <v>1007</v>
      </c>
      <c r="S3521" s="29">
        <v>0</v>
      </c>
      <c r="T3521" s="29" t="s">
        <v>64</v>
      </c>
    </row>
    <row r="3522" spans="14:20" s="22" customFormat="1" ht="15" hidden="1" customHeight="1" x14ac:dyDescent="0.25">
      <c r="N3522" s="29" t="str">
        <f t="shared" si="110"/>
        <v>nie ubiegam sięŚwiętokrzyskieLipnik_PL332</v>
      </c>
      <c r="O3522" s="29" t="s">
        <v>982</v>
      </c>
      <c r="P3522" s="31" t="str">
        <f t="shared" si="109"/>
        <v>Lipnik_PL332</v>
      </c>
      <c r="Q3522" s="32" t="s">
        <v>1069</v>
      </c>
      <c r="R3522" s="32" t="s">
        <v>1038</v>
      </c>
      <c r="S3522" s="29">
        <v>0</v>
      </c>
      <c r="T3522" s="29" t="s">
        <v>64</v>
      </c>
    </row>
    <row r="3523" spans="14:20" s="22" customFormat="1" ht="15" hidden="1" customHeight="1" x14ac:dyDescent="0.25">
      <c r="N3523" s="29" t="str">
        <f t="shared" si="110"/>
        <v>nie ubiegam sięŚwiętokrzyskieŁagów_PL331</v>
      </c>
      <c r="O3523" s="29" t="s">
        <v>982</v>
      </c>
      <c r="P3523" s="31" t="str">
        <f t="shared" si="109"/>
        <v>Łagów_PL331</v>
      </c>
      <c r="Q3523" s="32" t="s">
        <v>1068</v>
      </c>
      <c r="R3523" s="32" t="s">
        <v>988</v>
      </c>
      <c r="S3523" s="29">
        <v>0</v>
      </c>
      <c r="T3523" s="29" t="s">
        <v>64</v>
      </c>
    </row>
    <row r="3524" spans="14:20" s="22" customFormat="1" ht="15" hidden="1" customHeight="1" x14ac:dyDescent="0.25">
      <c r="N3524" s="29" t="str">
        <f t="shared" si="110"/>
        <v>nie ubiegam sięŚwiętokrzyskieŁączna_PL331</v>
      </c>
      <c r="O3524" s="29" t="s">
        <v>982</v>
      </c>
      <c r="P3524" s="31" t="str">
        <f t="shared" si="109"/>
        <v>Łączna_PL331</v>
      </c>
      <c r="Q3524" s="32" t="s">
        <v>1068</v>
      </c>
      <c r="R3524" s="32" t="s">
        <v>1010</v>
      </c>
      <c r="S3524" s="29">
        <v>0</v>
      </c>
      <c r="T3524" s="29" t="s">
        <v>64</v>
      </c>
    </row>
    <row r="3525" spans="14:20" s="22" customFormat="1" ht="15" hidden="1" customHeight="1" x14ac:dyDescent="0.25">
      <c r="N3525" s="29" t="str">
        <f t="shared" si="110"/>
        <v>nie ubiegam sięŚwiętokrzyskieŁoniów_PL332</v>
      </c>
      <c r="O3525" s="29" t="s">
        <v>982</v>
      </c>
      <c r="P3525" s="31" t="str">
        <f t="shared" si="109"/>
        <v>Łoniów_PL332</v>
      </c>
      <c r="Q3525" s="32" t="s">
        <v>1069</v>
      </c>
      <c r="R3525" s="32" t="s">
        <v>1051</v>
      </c>
      <c r="S3525" s="29">
        <v>0</v>
      </c>
      <c r="T3525" s="29" t="s">
        <v>64</v>
      </c>
    </row>
    <row r="3526" spans="14:20" s="22" customFormat="1" ht="15" hidden="1" customHeight="1" x14ac:dyDescent="0.25">
      <c r="N3526" s="29" t="str">
        <f t="shared" si="110"/>
        <v>nie ubiegam sięŚwiętokrzyskieŁopuszno_PL331</v>
      </c>
      <c r="O3526" s="29" t="s">
        <v>982</v>
      </c>
      <c r="P3526" s="31" t="str">
        <f t="shared" si="109"/>
        <v>Łopuszno_PL331</v>
      </c>
      <c r="Q3526" s="32" t="s">
        <v>1068</v>
      </c>
      <c r="R3526" s="32" t="s">
        <v>989</v>
      </c>
      <c r="S3526" s="29">
        <v>0</v>
      </c>
      <c r="T3526" s="29" t="s">
        <v>64</v>
      </c>
    </row>
    <row r="3527" spans="14:20" s="22" customFormat="1" ht="15" hidden="1" customHeight="1" x14ac:dyDescent="0.25">
      <c r="N3527" s="29" t="str">
        <f t="shared" si="110"/>
        <v>nie ubiegam sięŚwiętokrzyskieŁubnice_PL332</v>
      </c>
      <c r="O3527" s="29" t="s">
        <v>982</v>
      </c>
      <c r="P3527" s="31" t="str">
        <f t="shared" si="109"/>
        <v>Łubnice_PL332</v>
      </c>
      <c r="Q3527" s="32" t="s">
        <v>1069</v>
      </c>
      <c r="R3527" s="32" t="s">
        <v>179</v>
      </c>
      <c r="S3527" s="29">
        <v>0</v>
      </c>
      <c r="T3527" s="29" t="s">
        <v>64</v>
      </c>
    </row>
    <row r="3528" spans="14:20" s="22" customFormat="1" ht="15" hidden="1" customHeight="1" x14ac:dyDescent="0.25">
      <c r="N3528" s="29" t="str">
        <f t="shared" si="110"/>
        <v>nie ubiegam sięŚwiętokrzyskieMałogoszcz_PL332</v>
      </c>
      <c r="O3528" s="29" t="s">
        <v>982</v>
      </c>
      <c r="P3528" s="31" t="str">
        <f t="shared" si="109"/>
        <v>Małogoszcz_PL332</v>
      </c>
      <c r="Q3528" s="32" t="s">
        <v>1069</v>
      </c>
      <c r="R3528" s="32" t="s">
        <v>1025</v>
      </c>
      <c r="S3528" s="29">
        <v>0</v>
      </c>
      <c r="T3528" s="29" t="s">
        <v>64</v>
      </c>
    </row>
    <row r="3529" spans="14:20" s="22" customFormat="1" ht="15" hidden="1" customHeight="1" x14ac:dyDescent="0.25">
      <c r="N3529" s="29" t="str">
        <f t="shared" si="110"/>
        <v>nie ubiegam sięŚwiętokrzyskieMichałów_PL332</v>
      </c>
      <c r="O3529" s="29" t="s">
        <v>982</v>
      </c>
      <c r="P3529" s="31" t="str">
        <f t="shared" si="109"/>
        <v>Michałów_PL332</v>
      </c>
      <c r="Q3529" s="32" t="s">
        <v>1069</v>
      </c>
      <c r="R3529" s="32" t="s">
        <v>1045</v>
      </c>
      <c r="S3529" s="29">
        <v>0</v>
      </c>
      <c r="T3529" s="29" t="s">
        <v>64</v>
      </c>
    </row>
    <row r="3530" spans="14:20" s="22" customFormat="1" ht="15" hidden="1" customHeight="1" x14ac:dyDescent="0.25">
      <c r="N3530" s="29" t="str">
        <f t="shared" si="110"/>
        <v>nie ubiegam sięŚwiętokrzyskieMiedziana Góra_PL331</v>
      </c>
      <c r="O3530" s="29" t="s">
        <v>982</v>
      </c>
      <c r="P3530" s="31" t="str">
        <f t="shared" si="109"/>
        <v>Miedziana Góra_PL331</v>
      </c>
      <c r="Q3530" s="32" t="s">
        <v>1068</v>
      </c>
      <c r="R3530" s="32" t="s">
        <v>990</v>
      </c>
      <c r="S3530" s="29">
        <v>0</v>
      </c>
      <c r="T3530" s="29" t="s">
        <v>64</v>
      </c>
    </row>
    <row r="3531" spans="14:20" s="22" customFormat="1" ht="15" hidden="1" customHeight="1" x14ac:dyDescent="0.25">
      <c r="N3531" s="29" t="str">
        <f t="shared" si="110"/>
        <v>nie ubiegam sięŚwiętokrzyskieMirzec_PL331</v>
      </c>
      <c r="O3531" s="29" t="s">
        <v>982</v>
      </c>
      <c r="P3531" s="31" t="str">
        <f t="shared" si="109"/>
        <v>Mirzec_PL331</v>
      </c>
      <c r="Q3531" s="32" t="s">
        <v>1068</v>
      </c>
      <c r="R3531" s="32" t="s">
        <v>1013</v>
      </c>
      <c r="S3531" s="29">
        <v>0</v>
      </c>
      <c r="T3531" s="29" t="s">
        <v>64</v>
      </c>
    </row>
    <row r="3532" spans="14:20" s="22" customFormat="1" ht="15" hidden="1" customHeight="1" x14ac:dyDescent="0.25">
      <c r="N3532" s="29" t="str">
        <f t="shared" si="110"/>
        <v>nie ubiegam sięŚwiętokrzyskieMniów_PL331</v>
      </c>
      <c r="O3532" s="29" t="s">
        <v>982</v>
      </c>
      <c r="P3532" s="31" t="str">
        <f t="shared" si="109"/>
        <v>Mniów_PL331</v>
      </c>
      <c r="Q3532" s="32" t="s">
        <v>1068</v>
      </c>
      <c r="R3532" s="32" t="s">
        <v>991</v>
      </c>
      <c r="S3532" s="29">
        <v>0</v>
      </c>
      <c r="T3532" s="29" t="s">
        <v>64</v>
      </c>
    </row>
    <row r="3533" spans="14:20" s="22" customFormat="1" ht="15" hidden="1" customHeight="1" x14ac:dyDescent="0.25">
      <c r="N3533" s="29" t="str">
        <f t="shared" si="110"/>
        <v>nie ubiegam sięŚwiętokrzyskieMorawica_PL331</v>
      </c>
      <c r="O3533" s="29" t="s">
        <v>982</v>
      </c>
      <c r="P3533" s="31" t="str">
        <f t="shared" si="109"/>
        <v>Morawica_PL331</v>
      </c>
      <c r="Q3533" s="32" t="s">
        <v>1068</v>
      </c>
      <c r="R3533" s="32" t="s">
        <v>992</v>
      </c>
      <c r="S3533" s="29">
        <v>0</v>
      </c>
      <c r="T3533" s="29" t="s">
        <v>64</v>
      </c>
    </row>
    <row r="3534" spans="14:20" s="22" customFormat="1" ht="15" hidden="1" customHeight="1" x14ac:dyDescent="0.25">
      <c r="N3534" s="29" t="str">
        <f t="shared" si="110"/>
        <v>nie ubiegam sięŚwiętokrzyskieMoskorzew_PL332</v>
      </c>
      <c r="O3534" s="29" t="s">
        <v>982</v>
      </c>
      <c r="P3534" s="31" t="str">
        <f t="shared" si="109"/>
        <v>Moskorzew_PL332</v>
      </c>
      <c r="Q3534" s="32" t="s">
        <v>1069</v>
      </c>
      <c r="R3534" s="32" t="s">
        <v>1064</v>
      </c>
      <c r="S3534" s="29">
        <v>0</v>
      </c>
      <c r="T3534" s="29" t="s">
        <v>64</v>
      </c>
    </row>
    <row r="3535" spans="14:20" s="22" customFormat="1" ht="15" hidden="1" customHeight="1" x14ac:dyDescent="0.25">
      <c r="N3535" s="29" t="str">
        <f t="shared" si="110"/>
        <v>nie ubiegam sięŚwiętokrzyskieNagłowice_PL332</v>
      </c>
      <c r="O3535" s="29" t="s">
        <v>982</v>
      </c>
      <c r="P3535" s="31" t="str">
        <f t="shared" si="109"/>
        <v>Nagłowice_PL332</v>
      </c>
      <c r="Q3535" s="32" t="s">
        <v>1069</v>
      </c>
      <c r="R3535" s="32" t="s">
        <v>1026</v>
      </c>
      <c r="S3535" s="29">
        <v>0</v>
      </c>
      <c r="T3535" s="29" t="s">
        <v>64</v>
      </c>
    </row>
    <row r="3536" spans="14:20" s="22" customFormat="1" ht="15" hidden="1" customHeight="1" x14ac:dyDescent="0.25">
      <c r="N3536" s="29" t="str">
        <f t="shared" si="110"/>
        <v>nie ubiegam sięŚwiętokrzyskieNowa Słupia_PL331</v>
      </c>
      <c r="O3536" s="29" t="s">
        <v>982</v>
      </c>
      <c r="P3536" s="31" t="str">
        <f t="shared" si="109"/>
        <v>Nowa Słupia_PL331</v>
      </c>
      <c r="Q3536" s="32" t="s">
        <v>1068</v>
      </c>
      <c r="R3536" s="32" t="s">
        <v>993</v>
      </c>
      <c r="S3536" s="29">
        <v>0</v>
      </c>
      <c r="T3536" s="29" t="s">
        <v>64</v>
      </c>
    </row>
    <row r="3537" spans="14:20" s="22" customFormat="1" ht="15" hidden="1" customHeight="1" x14ac:dyDescent="0.25">
      <c r="N3537" s="29" t="str">
        <f t="shared" si="110"/>
        <v>nie ubiegam sięŚwiętokrzyskieNowy Korczyn_PL332</v>
      </c>
      <c r="O3537" s="29" t="s">
        <v>982</v>
      </c>
      <c r="P3537" s="31" t="str">
        <f t="shared" si="109"/>
        <v>Nowy Korczyn_PL332</v>
      </c>
      <c r="Q3537" s="32" t="s">
        <v>1069</v>
      </c>
      <c r="R3537" s="32" t="s">
        <v>1017</v>
      </c>
      <c r="S3537" s="29">
        <v>0</v>
      </c>
      <c r="T3537" s="29" t="s">
        <v>64</v>
      </c>
    </row>
    <row r="3538" spans="14:20" s="22" customFormat="1" ht="15" hidden="1" customHeight="1" x14ac:dyDescent="0.25">
      <c r="N3538" s="29" t="str">
        <f t="shared" si="110"/>
        <v>nie ubiegam sięŚwiętokrzyskieObrazów_PL332</v>
      </c>
      <c r="O3538" s="29" t="s">
        <v>982</v>
      </c>
      <c r="P3538" s="31" t="str">
        <f t="shared" si="109"/>
        <v>Obrazów_PL332</v>
      </c>
      <c r="Q3538" s="32" t="s">
        <v>1069</v>
      </c>
      <c r="R3538" s="32" t="s">
        <v>1052</v>
      </c>
      <c r="S3538" s="29">
        <v>0</v>
      </c>
      <c r="T3538" s="29" t="s">
        <v>64</v>
      </c>
    </row>
    <row r="3539" spans="14:20" s="22" customFormat="1" ht="15" hidden="1" customHeight="1" x14ac:dyDescent="0.25">
      <c r="N3539" s="29" t="str">
        <f t="shared" si="110"/>
        <v>nie ubiegam sięŚwiętokrzyskieOksa_PL332</v>
      </c>
      <c r="O3539" s="29" t="s">
        <v>982</v>
      </c>
      <c r="P3539" s="31" t="str">
        <f t="shared" si="109"/>
        <v>Oksa_PL332</v>
      </c>
      <c r="Q3539" s="32" t="s">
        <v>1069</v>
      </c>
      <c r="R3539" s="32" t="s">
        <v>1027</v>
      </c>
      <c r="S3539" s="29">
        <v>0</v>
      </c>
      <c r="T3539" s="29" t="s">
        <v>64</v>
      </c>
    </row>
    <row r="3540" spans="14:20" s="22" customFormat="1" ht="15" hidden="1" customHeight="1" x14ac:dyDescent="0.25">
      <c r="N3540" s="29" t="str">
        <f t="shared" si="110"/>
        <v>nie ubiegam sięŚwiętokrzyskieOleśnica_PL332</v>
      </c>
      <c r="O3540" s="29" t="s">
        <v>982</v>
      </c>
      <c r="P3540" s="31" t="str">
        <f t="shared" si="109"/>
        <v>Oleśnica_PL332</v>
      </c>
      <c r="Q3540" s="32" t="s">
        <v>1069</v>
      </c>
      <c r="R3540" s="32" t="s">
        <v>1057</v>
      </c>
      <c r="S3540" s="29">
        <v>0</v>
      </c>
      <c r="T3540" s="29" t="s">
        <v>64</v>
      </c>
    </row>
    <row r="3541" spans="14:20" s="22" customFormat="1" ht="15" hidden="1" customHeight="1" x14ac:dyDescent="0.25">
      <c r="N3541" s="29" t="str">
        <f t="shared" si="110"/>
        <v>nie ubiegam sięŚwiętokrzyskieOpatowiec_PL332</v>
      </c>
      <c r="O3541" s="29" t="s">
        <v>982</v>
      </c>
      <c r="P3541" s="31" t="str">
        <f t="shared" si="109"/>
        <v>Opatowiec_PL332</v>
      </c>
      <c r="Q3541" s="32" t="s">
        <v>1069</v>
      </c>
      <c r="R3541" s="32" t="s">
        <v>1034</v>
      </c>
      <c r="S3541" s="29">
        <v>0</v>
      </c>
      <c r="T3541" s="29" t="s">
        <v>64</v>
      </c>
    </row>
    <row r="3542" spans="14:20" s="22" customFormat="1" ht="15" hidden="1" customHeight="1" x14ac:dyDescent="0.25">
      <c r="N3542" s="29" t="str">
        <f t="shared" si="110"/>
        <v>nie ubiegam sięŚwiętokrzyskieOsiek_PL332</v>
      </c>
      <c r="O3542" s="29" t="s">
        <v>982</v>
      </c>
      <c r="P3542" s="31" t="str">
        <f t="shared" si="109"/>
        <v>Osiek_PL332</v>
      </c>
      <c r="Q3542" s="32" t="s">
        <v>1069</v>
      </c>
      <c r="R3542" s="32" t="s">
        <v>1058</v>
      </c>
      <c r="S3542" s="29">
        <v>0</v>
      </c>
      <c r="T3542" s="29" t="s">
        <v>64</v>
      </c>
    </row>
    <row r="3543" spans="14:20" s="22" customFormat="1" ht="15" hidden="1" customHeight="1" x14ac:dyDescent="0.25">
      <c r="N3543" s="29" t="str">
        <f t="shared" si="110"/>
        <v>nie ubiegam sięŚwiętokrzyskieOżarów_PL332</v>
      </c>
      <c r="O3543" s="29" t="s">
        <v>982</v>
      </c>
      <c r="P3543" s="31" t="str">
        <f t="shared" si="109"/>
        <v>Ożarów_PL332</v>
      </c>
      <c r="Q3543" s="32" t="s">
        <v>1069</v>
      </c>
      <c r="R3543" s="32" t="s">
        <v>1039</v>
      </c>
      <c r="S3543" s="29">
        <v>0</v>
      </c>
      <c r="T3543" s="29" t="s">
        <v>64</v>
      </c>
    </row>
    <row r="3544" spans="14:20" s="22" customFormat="1" ht="15" hidden="1" customHeight="1" x14ac:dyDescent="0.25">
      <c r="N3544" s="29" t="str">
        <f t="shared" si="110"/>
        <v>nie ubiegam sięŚwiętokrzyskiePacanów_PL332</v>
      </c>
      <c r="O3544" s="29" t="s">
        <v>982</v>
      </c>
      <c r="P3544" s="31" t="str">
        <f t="shared" si="109"/>
        <v>Pacanów_PL332</v>
      </c>
      <c r="Q3544" s="32" t="s">
        <v>1069</v>
      </c>
      <c r="R3544" s="32" t="s">
        <v>1018</v>
      </c>
      <c r="S3544" s="29">
        <v>0</v>
      </c>
      <c r="T3544" s="29" t="s">
        <v>64</v>
      </c>
    </row>
    <row r="3545" spans="14:20" s="22" customFormat="1" ht="15" hidden="1" customHeight="1" x14ac:dyDescent="0.25">
      <c r="N3545" s="29" t="str">
        <f t="shared" si="110"/>
        <v>nie ubiegam sięŚwiętokrzyskiePawłów_PL331</v>
      </c>
      <c r="O3545" s="29" t="s">
        <v>982</v>
      </c>
      <c r="P3545" s="31" t="str">
        <f t="shared" si="109"/>
        <v>Pawłów_PL331</v>
      </c>
      <c r="Q3545" s="32" t="s">
        <v>1068</v>
      </c>
      <c r="R3545" s="32" t="s">
        <v>1014</v>
      </c>
      <c r="S3545" s="29">
        <v>0</v>
      </c>
      <c r="T3545" s="29" t="s">
        <v>64</v>
      </c>
    </row>
    <row r="3546" spans="14:20" s="22" customFormat="1" ht="15" hidden="1" customHeight="1" x14ac:dyDescent="0.25">
      <c r="N3546" s="29" t="str">
        <f t="shared" si="110"/>
        <v>nie ubiegam sięŚwiętokrzyskiePiekoszów_PL331</v>
      </c>
      <c r="O3546" s="29" t="s">
        <v>982</v>
      </c>
      <c r="P3546" s="31" t="str">
        <f t="shared" si="109"/>
        <v>Piekoszów_PL331</v>
      </c>
      <c r="Q3546" s="32" t="s">
        <v>1068</v>
      </c>
      <c r="R3546" s="32" t="s">
        <v>994</v>
      </c>
      <c r="S3546" s="29">
        <v>0</v>
      </c>
      <c r="T3546" s="29" t="s">
        <v>64</v>
      </c>
    </row>
    <row r="3547" spans="14:20" s="22" customFormat="1" ht="15" hidden="1" customHeight="1" x14ac:dyDescent="0.25">
      <c r="N3547" s="29" t="str">
        <f t="shared" si="110"/>
        <v>nie ubiegam sięŚwiętokrzyskiePierzchnica_PL331</v>
      </c>
      <c r="O3547" s="29" t="s">
        <v>982</v>
      </c>
      <c r="P3547" s="31" t="str">
        <f t="shared" si="109"/>
        <v>Pierzchnica_PL331</v>
      </c>
      <c r="Q3547" s="32" t="s">
        <v>1068</v>
      </c>
      <c r="R3547" s="32" t="s">
        <v>995</v>
      </c>
      <c r="S3547" s="29">
        <v>0</v>
      </c>
      <c r="T3547" s="29" t="s">
        <v>64</v>
      </c>
    </row>
    <row r="3548" spans="14:20" s="22" customFormat="1" ht="15" hidden="1" customHeight="1" x14ac:dyDescent="0.25">
      <c r="N3548" s="29" t="str">
        <f t="shared" si="110"/>
        <v>nie ubiegam sięŚwiętokrzyskiePińczów_PL332</v>
      </c>
      <c r="O3548" s="29" t="s">
        <v>982</v>
      </c>
      <c r="P3548" s="31" t="str">
        <f t="shared" si="109"/>
        <v>Pińczów_PL332</v>
      </c>
      <c r="Q3548" s="32" t="s">
        <v>1069</v>
      </c>
      <c r="R3548" s="32" t="s">
        <v>1046</v>
      </c>
      <c r="S3548" s="29">
        <v>0</v>
      </c>
      <c r="T3548" s="29" t="s">
        <v>64</v>
      </c>
    </row>
    <row r="3549" spans="14:20" s="22" customFormat="1" ht="15" hidden="1" customHeight="1" x14ac:dyDescent="0.25">
      <c r="N3549" s="29" t="str">
        <f t="shared" si="110"/>
        <v>nie ubiegam sięŚwiętokrzyskieRadków_PL332</v>
      </c>
      <c r="O3549" s="29" t="s">
        <v>982</v>
      </c>
      <c r="P3549" s="31" t="str">
        <f t="shared" si="109"/>
        <v>Radków_PL332</v>
      </c>
      <c r="Q3549" s="32" t="s">
        <v>1069</v>
      </c>
      <c r="R3549" s="32" t="s">
        <v>1065</v>
      </c>
      <c r="S3549" s="29">
        <v>0</v>
      </c>
      <c r="T3549" s="29" t="s">
        <v>64</v>
      </c>
    </row>
    <row r="3550" spans="14:20" s="22" customFormat="1" ht="15" hidden="1" customHeight="1" x14ac:dyDescent="0.25">
      <c r="N3550" s="29" t="str">
        <f t="shared" si="110"/>
        <v>nie ubiegam sięŚwiętokrzyskieRadoszyce_PL331</v>
      </c>
      <c r="O3550" s="29" t="s">
        <v>982</v>
      </c>
      <c r="P3550" s="31" t="str">
        <f t="shared" si="109"/>
        <v>Radoszyce_PL331</v>
      </c>
      <c r="Q3550" s="32" t="s">
        <v>1068</v>
      </c>
      <c r="R3550" s="32" t="s">
        <v>1000</v>
      </c>
      <c r="S3550" s="29">
        <v>0</v>
      </c>
      <c r="T3550" s="29" t="s">
        <v>64</v>
      </c>
    </row>
    <row r="3551" spans="14:20" s="22" customFormat="1" ht="15" hidden="1" customHeight="1" x14ac:dyDescent="0.25">
      <c r="N3551" s="29" t="str">
        <f t="shared" si="110"/>
        <v>nie ubiegam sięŚwiętokrzyskieRaków_PL331</v>
      </c>
      <c r="O3551" s="29" t="s">
        <v>982</v>
      </c>
      <c r="P3551" s="31" t="str">
        <f t="shared" si="109"/>
        <v>Raków_PL331</v>
      </c>
      <c r="Q3551" s="32" t="s">
        <v>1068</v>
      </c>
      <c r="R3551" s="32" t="s">
        <v>996</v>
      </c>
      <c r="S3551" s="29">
        <v>0</v>
      </c>
      <c r="T3551" s="29" t="s">
        <v>64</v>
      </c>
    </row>
    <row r="3552" spans="14:20" s="22" customFormat="1" ht="15" hidden="1" customHeight="1" x14ac:dyDescent="0.25">
      <c r="N3552" s="29" t="str">
        <f t="shared" si="110"/>
        <v>nie ubiegam sięŚwiętokrzyskieRuda Maleniecka_PL331</v>
      </c>
      <c r="O3552" s="29" t="s">
        <v>982</v>
      </c>
      <c r="P3552" s="31" t="str">
        <f t="shared" si="109"/>
        <v>Ruda Maleniecka_PL331</v>
      </c>
      <c r="Q3552" s="32" t="s">
        <v>1068</v>
      </c>
      <c r="R3552" s="32" t="s">
        <v>1001</v>
      </c>
      <c r="S3552" s="29">
        <v>0</v>
      </c>
      <c r="T3552" s="29" t="s">
        <v>64</v>
      </c>
    </row>
    <row r="3553" spans="14:20" s="22" customFormat="1" ht="15" hidden="1" customHeight="1" x14ac:dyDescent="0.25">
      <c r="N3553" s="29" t="str">
        <f t="shared" si="110"/>
        <v>nie ubiegam sięŚwiętokrzyskieRytwiany_PL332</v>
      </c>
      <c r="O3553" s="29" t="s">
        <v>982</v>
      </c>
      <c r="P3553" s="31" t="str">
        <f t="shared" si="109"/>
        <v>Rytwiany_PL332</v>
      </c>
      <c r="Q3553" s="32" t="s">
        <v>1069</v>
      </c>
      <c r="R3553" s="32" t="s">
        <v>1059</v>
      </c>
      <c r="S3553" s="29">
        <v>0</v>
      </c>
      <c r="T3553" s="29" t="s">
        <v>64</v>
      </c>
    </row>
    <row r="3554" spans="14:20" s="22" customFormat="1" ht="15" hidden="1" customHeight="1" x14ac:dyDescent="0.25">
      <c r="N3554" s="29" t="str">
        <f t="shared" si="110"/>
        <v>nie ubiegam sięŚwiętokrzyskieSadowie_PL332</v>
      </c>
      <c r="O3554" s="29" t="s">
        <v>982</v>
      </c>
      <c r="P3554" s="31" t="str">
        <f t="shared" si="109"/>
        <v>Sadowie_PL332</v>
      </c>
      <c r="Q3554" s="32" t="s">
        <v>1069</v>
      </c>
      <c r="R3554" s="32" t="s">
        <v>1040</v>
      </c>
      <c r="S3554" s="29">
        <v>0</v>
      </c>
      <c r="T3554" s="29" t="s">
        <v>64</v>
      </c>
    </row>
    <row r="3555" spans="14:20" s="22" customFormat="1" ht="15" hidden="1" customHeight="1" x14ac:dyDescent="0.25">
      <c r="N3555" s="29" t="str">
        <f t="shared" si="110"/>
        <v>nie ubiegam sięŚwiętokrzyskieSamborzec_PL332</v>
      </c>
      <c r="O3555" s="29" t="s">
        <v>982</v>
      </c>
      <c r="P3555" s="31" t="str">
        <f t="shared" si="109"/>
        <v>Samborzec_PL332</v>
      </c>
      <c r="Q3555" s="32" t="s">
        <v>1069</v>
      </c>
      <c r="R3555" s="32" t="s">
        <v>1053</v>
      </c>
      <c r="S3555" s="29">
        <v>0</v>
      </c>
      <c r="T3555" s="29" t="s">
        <v>64</v>
      </c>
    </row>
    <row r="3556" spans="14:20" s="22" customFormat="1" ht="15" hidden="1" customHeight="1" x14ac:dyDescent="0.25">
      <c r="N3556" s="29" t="str">
        <f t="shared" si="110"/>
        <v>nie ubiegam sięŚwiętokrzyskieSecemin_PL332</v>
      </c>
      <c r="O3556" s="29" t="s">
        <v>982</v>
      </c>
      <c r="P3556" s="31" t="str">
        <f t="shared" si="109"/>
        <v>Secemin_PL332</v>
      </c>
      <c r="Q3556" s="32" t="s">
        <v>1069</v>
      </c>
      <c r="R3556" s="32" t="s">
        <v>1066</v>
      </c>
      <c r="S3556" s="29">
        <v>0</v>
      </c>
      <c r="T3556" s="29" t="s">
        <v>64</v>
      </c>
    </row>
    <row r="3557" spans="14:20" s="22" customFormat="1" ht="15" hidden="1" customHeight="1" x14ac:dyDescent="0.25">
      <c r="N3557" s="29" t="str">
        <f t="shared" si="110"/>
        <v>nie ubiegam sięŚwiętokrzyskieSędziszów_PL332</v>
      </c>
      <c r="O3557" s="29" t="s">
        <v>982</v>
      </c>
      <c r="P3557" s="31" t="str">
        <f t="shared" si="109"/>
        <v>Sędziszów_PL332</v>
      </c>
      <c r="Q3557" s="32" t="s">
        <v>1069</v>
      </c>
      <c r="R3557" s="32" t="s">
        <v>1028</v>
      </c>
      <c r="S3557" s="29">
        <v>0</v>
      </c>
      <c r="T3557" s="29" t="s">
        <v>64</v>
      </c>
    </row>
    <row r="3558" spans="14:20" s="22" customFormat="1" ht="15" hidden="1" customHeight="1" x14ac:dyDescent="0.25">
      <c r="N3558" s="29" t="str">
        <f t="shared" si="110"/>
        <v>nie ubiegam sięŚwiętokrzyskieSkalbmierz_PL332</v>
      </c>
      <c r="O3558" s="29" t="s">
        <v>982</v>
      </c>
      <c r="P3558" s="31" t="str">
        <f t="shared" si="109"/>
        <v>Skalbmierz_PL332</v>
      </c>
      <c r="Q3558" s="32" t="s">
        <v>1069</v>
      </c>
      <c r="R3558" s="32" t="s">
        <v>1035</v>
      </c>
      <c r="S3558" s="29">
        <v>0</v>
      </c>
      <c r="T3558" s="29" t="s">
        <v>64</v>
      </c>
    </row>
    <row r="3559" spans="14:20" s="22" customFormat="1" ht="15" hidden="1" customHeight="1" x14ac:dyDescent="0.25">
      <c r="N3559" s="29" t="str">
        <f t="shared" si="110"/>
        <v>nie ubiegam sięŚwiętokrzyskieSkarżysko Kościelne_PL331</v>
      </c>
      <c r="O3559" s="29" t="s">
        <v>982</v>
      </c>
      <c r="P3559" s="31" t="str">
        <f t="shared" si="109"/>
        <v>Skarżysko Kościelne_PL331</v>
      </c>
      <c r="Q3559" s="32" t="s">
        <v>1068</v>
      </c>
      <c r="R3559" s="32" t="s">
        <v>1011</v>
      </c>
      <c r="S3559" s="29">
        <v>0</v>
      </c>
      <c r="T3559" s="29" t="s">
        <v>64</v>
      </c>
    </row>
    <row r="3560" spans="14:20" s="22" customFormat="1" ht="15" hidden="1" customHeight="1" x14ac:dyDescent="0.25">
      <c r="N3560" s="29" t="str">
        <f t="shared" si="110"/>
        <v>nie ubiegam sięŚwiętokrzyskieSłupia (Jędrzejowska)_PL332</v>
      </c>
      <c r="O3560" s="29" t="s">
        <v>982</v>
      </c>
      <c r="P3560" s="31" t="str">
        <f t="shared" si="109"/>
        <v>Słupia (Jędrzejowska)_PL332</v>
      </c>
      <c r="Q3560" s="32" t="s">
        <v>1069</v>
      </c>
      <c r="R3560" s="32" t="s">
        <v>1029</v>
      </c>
      <c r="S3560" s="29">
        <v>0</v>
      </c>
      <c r="T3560" s="29" t="s">
        <v>64</v>
      </c>
    </row>
    <row r="3561" spans="14:20" s="22" customFormat="1" ht="15" hidden="1" customHeight="1" x14ac:dyDescent="0.25">
      <c r="N3561" s="29" t="str">
        <f t="shared" si="110"/>
        <v>nie ubiegam sięŚwiętokrzyskieSłupia (Konecka)_PL331</v>
      </c>
      <c r="O3561" s="29" t="s">
        <v>982</v>
      </c>
      <c r="P3561" s="31" t="str">
        <f t="shared" si="109"/>
        <v>Słupia (Konecka)_PL331</v>
      </c>
      <c r="Q3561" s="32" t="s">
        <v>1068</v>
      </c>
      <c r="R3561" s="32" t="s">
        <v>1002</v>
      </c>
      <c r="S3561" s="29">
        <v>0</v>
      </c>
      <c r="T3561" s="29" t="s">
        <v>64</v>
      </c>
    </row>
    <row r="3562" spans="14:20" s="22" customFormat="1" ht="15" hidden="1" customHeight="1" x14ac:dyDescent="0.25">
      <c r="N3562" s="29" t="str">
        <f t="shared" si="110"/>
        <v>nie ubiegam sięŚwiętokrzyskieSmyków_PL331</v>
      </c>
      <c r="O3562" s="29" t="s">
        <v>982</v>
      </c>
      <c r="P3562" s="31" t="str">
        <f t="shared" si="109"/>
        <v>Smyków_PL331</v>
      </c>
      <c r="Q3562" s="32" t="s">
        <v>1068</v>
      </c>
      <c r="R3562" s="32" t="s">
        <v>1003</v>
      </c>
      <c r="S3562" s="29">
        <v>0</v>
      </c>
      <c r="T3562" s="29" t="s">
        <v>64</v>
      </c>
    </row>
    <row r="3563" spans="14:20" s="22" customFormat="1" ht="15" hidden="1" customHeight="1" x14ac:dyDescent="0.25">
      <c r="N3563" s="29" t="str">
        <f t="shared" si="110"/>
        <v>nie ubiegam sięŚwiętokrzyskieSobków_PL332</v>
      </c>
      <c r="O3563" s="29" t="s">
        <v>982</v>
      </c>
      <c r="P3563" s="31" t="str">
        <f t="shared" si="109"/>
        <v>Sobków_PL332</v>
      </c>
      <c r="Q3563" s="32" t="s">
        <v>1069</v>
      </c>
      <c r="R3563" s="32" t="s">
        <v>1030</v>
      </c>
      <c r="S3563" s="29">
        <v>0</v>
      </c>
      <c r="T3563" s="29" t="s">
        <v>64</v>
      </c>
    </row>
    <row r="3564" spans="14:20" s="22" customFormat="1" ht="15" hidden="1" customHeight="1" x14ac:dyDescent="0.25">
      <c r="N3564" s="29" t="str">
        <f t="shared" si="110"/>
        <v>nie ubiegam sięŚwiętokrzyskieSolec-Zdrój_PL332</v>
      </c>
      <c r="O3564" s="29" t="s">
        <v>982</v>
      </c>
      <c r="P3564" s="31" t="str">
        <f t="shared" si="109"/>
        <v>Solec-Zdrój_PL332</v>
      </c>
      <c r="Q3564" s="32" t="s">
        <v>1069</v>
      </c>
      <c r="R3564" s="32" t="s">
        <v>1019</v>
      </c>
      <c r="S3564" s="29">
        <v>0</v>
      </c>
      <c r="T3564" s="29" t="s">
        <v>64</v>
      </c>
    </row>
    <row r="3565" spans="14:20" s="22" customFormat="1" ht="15" hidden="1" customHeight="1" x14ac:dyDescent="0.25">
      <c r="N3565" s="29" t="str">
        <f t="shared" si="110"/>
        <v>nie ubiegam sięŚwiętokrzyskieStaszów_PL332</v>
      </c>
      <c r="O3565" s="29" t="s">
        <v>982</v>
      </c>
      <c r="P3565" s="31" t="str">
        <f t="shared" si="109"/>
        <v>Staszów_PL332</v>
      </c>
      <c r="Q3565" s="32" t="s">
        <v>1069</v>
      </c>
      <c r="R3565" s="32" t="s">
        <v>1060</v>
      </c>
      <c r="S3565" s="29">
        <v>0</v>
      </c>
      <c r="T3565" s="29" t="s">
        <v>64</v>
      </c>
    </row>
    <row r="3566" spans="14:20" s="22" customFormat="1" ht="15" hidden="1" customHeight="1" x14ac:dyDescent="0.25">
      <c r="N3566" s="29" t="str">
        <f t="shared" si="110"/>
        <v>nie ubiegam sięŚwiętokrzyskieStąporków_PL331</v>
      </c>
      <c r="O3566" s="29" t="s">
        <v>982</v>
      </c>
      <c r="P3566" s="31" t="str">
        <f t="shared" si="109"/>
        <v>Stąporków_PL331</v>
      </c>
      <c r="Q3566" s="32" t="s">
        <v>1068</v>
      </c>
      <c r="R3566" s="32" t="s">
        <v>1004</v>
      </c>
      <c r="S3566" s="29">
        <v>0</v>
      </c>
      <c r="T3566" s="29" t="s">
        <v>64</v>
      </c>
    </row>
    <row r="3567" spans="14:20" s="22" customFormat="1" ht="15" hidden="1" customHeight="1" x14ac:dyDescent="0.25">
      <c r="N3567" s="29" t="str">
        <f t="shared" si="110"/>
        <v>nie ubiegam sięŚwiętokrzyskieStopnica_PL332</v>
      </c>
      <c r="O3567" s="29" t="s">
        <v>982</v>
      </c>
      <c r="P3567" s="31" t="str">
        <f t="shared" si="109"/>
        <v>Stopnica_PL332</v>
      </c>
      <c r="Q3567" s="32" t="s">
        <v>1069</v>
      </c>
      <c r="R3567" s="32" t="s">
        <v>1020</v>
      </c>
      <c r="S3567" s="29">
        <v>0</v>
      </c>
      <c r="T3567" s="29" t="s">
        <v>64</v>
      </c>
    </row>
    <row r="3568" spans="14:20" s="22" customFormat="1" ht="15" hidden="1" customHeight="1" x14ac:dyDescent="0.25">
      <c r="N3568" s="29" t="str">
        <f t="shared" si="110"/>
        <v>nie ubiegam sięŚwiętokrzyskieStrawczyn_PL331</v>
      </c>
      <c r="O3568" s="29" t="s">
        <v>982</v>
      </c>
      <c r="P3568" s="31" t="str">
        <f t="shared" si="109"/>
        <v>Strawczyn_PL331</v>
      </c>
      <c r="Q3568" s="32" t="s">
        <v>1068</v>
      </c>
      <c r="R3568" s="32" t="s">
        <v>997</v>
      </c>
      <c r="S3568" s="29">
        <v>0</v>
      </c>
      <c r="T3568" s="29" t="s">
        <v>64</v>
      </c>
    </row>
    <row r="3569" spans="14:20" s="22" customFormat="1" ht="15" hidden="1" customHeight="1" x14ac:dyDescent="0.25">
      <c r="N3569" s="29" t="str">
        <f t="shared" si="110"/>
        <v>nie ubiegam sięŚwiętokrzyskieSzydłów_PL332</v>
      </c>
      <c r="O3569" s="29" t="s">
        <v>982</v>
      </c>
      <c r="P3569" s="31" t="str">
        <f t="shared" si="109"/>
        <v>Szydłów_PL332</v>
      </c>
      <c r="Q3569" s="32" t="s">
        <v>1069</v>
      </c>
      <c r="R3569" s="32" t="s">
        <v>1061</v>
      </c>
      <c r="S3569" s="29">
        <v>0</v>
      </c>
      <c r="T3569" s="29" t="s">
        <v>64</v>
      </c>
    </row>
    <row r="3570" spans="14:20" s="22" customFormat="1" ht="15" hidden="1" customHeight="1" x14ac:dyDescent="0.25">
      <c r="N3570" s="29" t="str">
        <f t="shared" si="110"/>
        <v>nie ubiegam sięŚwiętokrzyskieTarłów_PL332</v>
      </c>
      <c r="O3570" s="29" t="s">
        <v>982</v>
      </c>
      <c r="P3570" s="31" t="str">
        <f t="shared" si="109"/>
        <v>Tarłów_PL332</v>
      </c>
      <c r="Q3570" s="32" t="s">
        <v>1069</v>
      </c>
      <c r="R3570" s="32" t="s">
        <v>1041</v>
      </c>
      <c r="S3570" s="29">
        <v>0</v>
      </c>
      <c r="T3570" s="29" t="s">
        <v>64</v>
      </c>
    </row>
    <row r="3571" spans="14:20" s="22" customFormat="1" ht="15" hidden="1" customHeight="1" x14ac:dyDescent="0.25">
      <c r="N3571" s="29" t="str">
        <f t="shared" si="110"/>
        <v>nie ubiegam sięŚwiętokrzyskieTuczępy_PL332</v>
      </c>
      <c r="O3571" s="29" t="s">
        <v>982</v>
      </c>
      <c r="P3571" s="31" t="str">
        <f t="shared" ref="P3571:P3634" si="111">R3571&amp;Q3571</f>
        <v>Tuczępy_PL332</v>
      </c>
      <c r="Q3571" s="32" t="s">
        <v>1069</v>
      </c>
      <c r="R3571" s="32" t="s">
        <v>1021</v>
      </c>
      <c r="S3571" s="29">
        <v>0</v>
      </c>
      <c r="T3571" s="29" t="s">
        <v>64</v>
      </c>
    </row>
    <row r="3572" spans="14:20" s="22" customFormat="1" ht="15" hidden="1" customHeight="1" x14ac:dyDescent="0.25">
      <c r="N3572" s="29" t="str">
        <f t="shared" ref="N3572:N3635" si="112">T3572&amp;O3572&amp;P3572</f>
        <v>nie ubiegam sięŚwiętokrzyskieWaśniów_PL331</v>
      </c>
      <c r="O3572" s="29" t="s">
        <v>982</v>
      </c>
      <c r="P3572" s="31" t="str">
        <f t="shared" si="111"/>
        <v>Waśniów_PL331</v>
      </c>
      <c r="Q3572" s="32" t="s">
        <v>1068</v>
      </c>
      <c r="R3572" s="32" t="s">
        <v>1008</v>
      </c>
      <c r="S3572" s="29">
        <v>0</v>
      </c>
      <c r="T3572" s="29" t="s">
        <v>64</v>
      </c>
    </row>
    <row r="3573" spans="14:20" s="22" customFormat="1" ht="15" hidden="1" customHeight="1" x14ac:dyDescent="0.25">
      <c r="N3573" s="29" t="str">
        <f t="shared" si="112"/>
        <v>nie ubiegam sięŚwiętokrzyskieWilczyce_PL332</v>
      </c>
      <c r="O3573" s="29" t="s">
        <v>982</v>
      </c>
      <c r="P3573" s="31" t="str">
        <f t="shared" si="111"/>
        <v>Wilczyce_PL332</v>
      </c>
      <c r="Q3573" s="32" t="s">
        <v>1069</v>
      </c>
      <c r="R3573" s="32" t="s">
        <v>1054</v>
      </c>
      <c r="S3573" s="29">
        <v>0</v>
      </c>
      <c r="T3573" s="29" t="s">
        <v>64</v>
      </c>
    </row>
    <row r="3574" spans="14:20" s="22" customFormat="1" ht="15" hidden="1" customHeight="1" x14ac:dyDescent="0.25">
      <c r="N3574" s="29" t="str">
        <f t="shared" si="112"/>
        <v>nie ubiegam sięŚwiętokrzyskieWiślica_PL332</v>
      </c>
      <c r="O3574" s="29" t="s">
        <v>982</v>
      </c>
      <c r="P3574" s="31" t="str">
        <f t="shared" si="111"/>
        <v>Wiślica_PL332</v>
      </c>
      <c r="Q3574" s="32" t="s">
        <v>1069</v>
      </c>
      <c r="R3574" s="32" t="s">
        <v>1022</v>
      </c>
      <c r="S3574" s="29">
        <v>0</v>
      </c>
      <c r="T3574" s="29" t="s">
        <v>64</v>
      </c>
    </row>
    <row r="3575" spans="14:20" s="22" customFormat="1" ht="15" hidden="1" customHeight="1" x14ac:dyDescent="0.25">
      <c r="N3575" s="29" t="str">
        <f t="shared" si="112"/>
        <v>nie ubiegam sięŚwiętokrzyskieWłoszczowa_PL332</v>
      </c>
      <c r="O3575" s="29" t="s">
        <v>982</v>
      </c>
      <c r="P3575" s="31" t="str">
        <f t="shared" si="111"/>
        <v>Włoszczowa_PL332</v>
      </c>
      <c r="Q3575" s="32" t="s">
        <v>1069</v>
      </c>
      <c r="R3575" s="32" t="s">
        <v>1067</v>
      </c>
      <c r="S3575" s="29">
        <v>0</v>
      </c>
      <c r="T3575" s="29" t="s">
        <v>64</v>
      </c>
    </row>
    <row r="3576" spans="14:20" s="22" customFormat="1" ht="15" hidden="1" customHeight="1" x14ac:dyDescent="0.25">
      <c r="N3576" s="29" t="str">
        <f t="shared" si="112"/>
        <v>nie ubiegam sięŚwiętokrzyskieWodzisław_PL332</v>
      </c>
      <c r="O3576" s="29" t="s">
        <v>982</v>
      </c>
      <c r="P3576" s="31" t="str">
        <f t="shared" si="111"/>
        <v>Wodzisław_PL332</v>
      </c>
      <c r="Q3576" s="32" t="s">
        <v>1069</v>
      </c>
      <c r="R3576" s="32" t="s">
        <v>1031</v>
      </c>
      <c r="S3576" s="29">
        <v>0</v>
      </c>
      <c r="T3576" s="29" t="s">
        <v>64</v>
      </c>
    </row>
    <row r="3577" spans="14:20" s="22" customFormat="1" ht="15" hidden="1" customHeight="1" x14ac:dyDescent="0.25">
      <c r="N3577" s="29" t="str">
        <f t="shared" si="112"/>
        <v>nie ubiegam sięŚwiętokrzyskieWojciechowice_PL332</v>
      </c>
      <c r="O3577" s="29" t="s">
        <v>982</v>
      </c>
      <c r="P3577" s="31" t="str">
        <f t="shared" si="111"/>
        <v>Wojciechowice_PL332</v>
      </c>
      <c r="Q3577" s="32" t="s">
        <v>1069</v>
      </c>
      <c r="R3577" s="32" t="s">
        <v>1042</v>
      </c>
      <c r="S3577" s="29">
        <v>0</v>
      </c>
      <c r="T3577" s="29" t="s">
        <v>64</v>
      </c>
    </row>
    <row r="3578" spans="14:20" s="22" customFormat="1" ht="15" hidden="1" customHeight="1" x14ac:dyDescent="0.25">
      <c r="N3578" s="29" t="str">
        <f t="shared" si="112"/>
        <v>nie ubiegam sięŚwiętokrzyskieZawichost_PL332</v>
      </c>
      <c r="O3578" s="29" t="s">
        <v>982</v>
      </c>
      <c r="P3578" s="31" t="str">
        <f t="shared" si="111"/>
        <v>Zawichost_PL332</v>
      </c>
      <c r="Q3578" s="32" t="s">
        <v>1069</v>
      </c>
      <c r="R3578" s="32" t="s">
        <v>1055</v>
      </c>
      <c r="S3578" s="29">
        <v>0</v>
      </c>
      <c r="T3578" s="29" t="s">
        <v>64</v>
      </c>
    </row>
    <row r="3579" spans="14:20" s="22" customFormat="1" ht="15" hidden="1" customHeight="1" x14ac:dyDescent="0.25">
      <c r="N3579" s="29" t="str">
        <f t="shared" si="112"/>
        <v>nie ubiegam sięŚwiętokrzyskieZłota_PL332</v>
      </c>
      <c r="O3579" s="29" t="s">
        <v>982</v>
      </c>
      <c r="P3579" s="31" t="str">
        <f t="shared" si="111"/>
        <v>Złota_PL332</v>
      </c>
      <c r="Q3579" s="32" t="s">
        <v>1069</v>
      </c>
      <c r="R3579" s="32" t="s">
        <v>1047</v>
      </c>
      <c r="S3579" s="29">
        <v>0</v>
      </c>
      <c r="T3579" s="29" t="s">
        <v>64</v>
      </c>
    </row>
    <row r="3580" spans="14:20" s="22" customFormat="1" ht="15" hidden="1" customHeight="1" x14ac:dyDescent="0.25">
      <c r="N3580" s="29" t="str">
        <f t="shared" si="112"/>
        <v>nie ubiegam sięWarmińsko-MazurskieBanie Mazurskie_PL623</v>
      </c>
      <c r="O3580" s="29" t="s">
        <v>1833</v>
      </c>
      <c r="P3580" s="31" t="str">
        <f t="shared" si="111"/>
        <v>Banie Mazurskie_PL623</v>
      </c>
      <c r="Q3580" s="32" t="s">
        <v>1931</v>
      </c>
      <c r="R3580" s="32" t="s">
        <v>1887</v>
      </c>
      <c r="S3580" s="29">
        <v>0</v>
      </c>
      <c r="T3580" s="29" t="s">
        <v>64</v>
      </c>
    </row>
    <row r="3581" spans="14:20" s="22" customFormat="1" ht="15" hidden="1" customHeight="1" x14ac:dyDescent="0.25">
      <c r="N3581" s="29" t="str">
        <f t="shared" si="112"/>
        <v>nie ubiegam sięWarmińsko-MazurskieBarciany_PL622</v>
      </c>
      <c r="O3581" s="29" t="s">
        <v>1833</v>
      </c>
      <c r="P3581" s="31" t="str">
        <f t="shared" si="111"/>
        <v>Barciany_PL622</v>
      </c>
      <c r="Q3581" s="32" t="s">
        <v>1932</v>
      </c>
      <c r="R3581" s="32" t="s">
        <v>1897</v>
      </c>
      <c r="S3581" s="29">
        <v>0</v>
      </c>
      <c r="T3581" s="29" t="s">
        <v>64</v>
      </c>
    </row>
    <row r="3582" spans="14:20" s="22" customFormat="1" ht="15" hidden="1" customHeight="1" x14ac:dyDescent="0.25">
      <c r="N3582" s="29" t="str">
        <f t="shared" si="112"/>
        <v>nie ubiegam sięWarmińsko-MazurskieBarczewo_PL622</v>
      </c>
      <c r="O3582" s="29" t="s">
        <v>1833</v>
      </c>
      <c r="P3582" s="31" t="str">
        <f t="shared" si="111"/>
        <v>Barczewo_PL622</v>
      </c>
      <c r="Q3582" s="32" t="s">
        <v>1932</v>
      </c>
      <c r="R3582" s="32" t="s">
        <v>1914</v>
      </c>
      <c r="S3582" s="29">
        <v>0</v>
      </c>
      <c r="T3582" s="29" t="s">
        <v>64</v>
      </c>
    </row>
    <row r="3583" spans="14:20" s="22" customFormat="1" ht="15" hidden="1" customHeight="1" x14ac:dyDescent="0.25">
      <c r="N3583" s="29" t="str">
        <f t="shared" si="112"/>
        <v>nie ubiegam sięWarmińsko-MazurskieBartoszyce_PL622</v>
      </c>
      <c r="O3583" s="29" t="s">
        <v>1833</v>
      </c>
      <c r="P3583" s="31" t="str">
        <f t="shared" si="111"/>
        <v>Bartoszyce_PL622</v>
      </c>
      <c r="Q3583" s="32" t="s">
        <v>1932</v>
      </c>
      <c r="R3583" s="32" t="s">
        <v>1894</v>
      </c>
      <c r="S3583" s="29">
        <v>0</v>
      </c>
      <c r="T3583" s="29" t="s">
        <v>64</v>
      </c>
    </row>
    <row r="3584" spans="14:20" s="22" customFormat="1" ht="15" hidden="1" customHeight="1" x14ac:dyDescent="0.25">
      <c r="N3584" s="29" t="str">
        <f t="shared" si="112"/>
        <v>nie ubiegam sięWarmińsko-MazurskieBiała Piska_PL623</v>
      </c>
      <c r="O3584" s="29" t="s">
        <v>1833</v>
      </c>
      <c r="P3584" s="31" t="str">
        <f t="shared" si="111"/>
        <v>Biała Piska_PL623</v>
      </c>
      <c r="Q3584" s="32" t="s">
        <v>1931</v>
      </c>
      <c r="R3584" s="32" t="s">
        <v>1883</v>
      </c>
      <c r="S3584" s="29">
        <v>0</v>
      </c>
      <c r="T3584" s="29" t="s">
        <v>64</v>
      </c>
    </row>
    <row r="3585" spans="14:20" s="22" customFormat="1" ht="15" hidden="1" customHeight="1" x14ac:dyDescent="0.25">
      <c r="N3585" s="29" t="str">
        <f t="shared" si="112"/>
        <v>nie ubiegam sięWarmińsko-MazurskieBiskupiec_PL621</v>
      </c>
      <c r="O3585" s="29" t="s">
        <v>1833</v>
      </c>
      <c r="P3585" s="31" t="str">
        <f t="shared" si="111"/>
        <v>Biskupiec_PL621</v>
      </c>
      <c r="Q3585" s="32" t="s">
        <v>1930</v>
      </c>
      <c r="R3585" s="32" t="s">
        <v>1858</v>
      </c>
      <c r="S3585" s="29">
        <v>0</v>
      </c>
      <c r="T3585" s="29" t="s">
        <v>64</v>
      </c>
    </row>
    <row r="3586" spans="14:20" s="22" customFormat="1" ht="15" hidden="1" customHeight="1" x14ac:dyDescent="0.25">
      <c r="N3586" s="29" t="str">
        <f t="shared" si="112"/>
        <v>nie ubiegam sięWarmińsko-MazurskieBiskupiec_PL622</v>
      </c>
      <c r="O3586" s="29" t="s">
        <v>1833</v>
      </c>
      <c r="P3586" s="31" t="str">
        <f t="shared" si="111"/>
        <v>Biskupiec_PL622</v>
      </c>
      <c r="Q3586" s="32" t="s">
        <v>1932</v>
      </c>
      <c r="R3586" s="32" t="s">
        <v>1858</v>
      </c>
      <c r="S3586" s="29">
        <v>0</v>
      </c>
      <c r="T3586" s="29" t="s">
        <v>64</v>
      </c>
    </row>
    <row r="3587" spans="14:20" s="22" customFormat="1" ht="15" hidden="1" customHeight="1" x14ac:dyDescent="0.25">
      <c r="N3587" s="29" t="str">
        <f t="shared" si="112"/>
        <v>nie ubiegam sięWarmińsko-MazurskieBisztynek_PL622</v>
      </c>
      <c r="O3587" s="29" t="s">
        <v>1833</v>
      </c>
      <c r="P3587" s="31" t="str">
        <f t="shared" si="111"/>
        <v>Bisztynek_PL622</v>
      </c>
      <c r="Q3587" s="32" t="s">
        <v>1932</v>
      </c>
      <c r="R3587" s="32" t="s">
        <v>1895</v>
      </c>
      <c r="S3587" s="29">
        <v>0</v>
      </c>
      <c r="T3587" s="29" t="s">
        <v>64</v>
      </c>
    </row>
    <row r="3588" spans="14:20" s="22" customFormat="1" ht="15" hidden="1" customHeight="1" x14ac:dyDescent="0.25">
      <c r="N3588" s="29" t="str">
        <f t="shared" si="112"/>
        <v>nie ubiegam sięWarmińsko-MazurskieBraniewo_PL621</v>
      </c>
      <c r="O3588" s="29" t="s">
        <v>1833</v>
      </c>
      <c r="P3588" s="31" t="str">
        <f t="shared" si="111"/>
        <v>Braniewo_PL621</v>
      </c>
      <c r="Q3588" s="32" t="s">
        <v>1930</v>
      </c>
      <c r="R3588" s="32" t="s">
        <v>1834</v>
      </c>
      <c r="S3588" s="29">
        <v>0</v>
      </c>
      <c r="T3588" s="29" t="s">
        <v>64</v>
      </c>
    </row>
    <row r="3589" spans="14:20" s="22" customFormat="1" ht="15" hidden="1" customHeight="1" x14ac:dyDescent="0.25">
      <c r="N3589" s="29" t="str">
        <f t="shared" si="112"/>
        <v>nie ubiegam sięWarmińsko-MazurskieBudry_PL623</v>
      </c>
      <c r="O3589" s="29" t="s">
        <v>1833</v>
      </c>
      <c r="P3589" s="31" t="str">
        <f t="shared" si="111"/>
        <v>Budry_PL623</v>
      </c>
      <c r="Q3589" s="32" t="s">
        <v>1931</v>
      </c>
      <c r="R3589" s="32" t="s">
        <v>1890</v>
      </c>
      <c r="S3589" s="29">
        <v>0</v>
      </c>
      <c r="T3589" s="29" t="s">
        <v>64</v>
      </c>
    </row>
    <row r="3590" spans="14:20" s="22" customFormat="1" ht="15" hidden="1" customHeight="1" x14ac:dyDescent="0.25">
      <c r="N3590" s="29" t="str">
        <f t="shared" si="112"/>
        <v>nie ubiegam sięWarmińsko-MazurskieDąbrówno_PL621</v>
      </c>
      <c r="O3590" s="29" t="s">
        <v>1833</v>
      </c>
      <c r="P3590" s="31" t="str">
        <f t="shared" si="111"/>
        <v>Dąbrówno_PL621</v>
      </c>
      <c r="Q3590" s="32" t="s">
        <v>1930</v>
      </c>
      <c r="R3590" s="32" t="s">
        <v>1862</v>
      </c>
      <c r="S3590" s="29">
        <v>0</v>
      </c>
      <c r="T3590" s="29" t="s">
        <v>64</v>
      </c>
    </row>
    <row r="3591" spans="14:20" s="22" customFormat="1" ht="15" hidden="1" customHeight="1" x14ac:dyDescent="0.25">
      <c r="N3591" s="29" t="str">
        <f t="shared" si="112"/>
        <v>nie ubiegam sięWarmińsko-MazurskieDobre Miasto_PL622</v>
      </c>
      <c r="O3591" s="29" t="s">
        <v>1833</v>
      </c>
      <c r="P3591" s="31" t="str">
        <f t="shared" si="111"/>
        <v>Dobre Miasto_PL622</v>
      </c>
      <c r="Q3591" s="32" t="s">
        <v>1932</v>
      </c>
      <c r="R3591" s="32" t="s">
        <v>1915</v>
      </c>
      <c r="S3591" s="29">
        <v>0</v>
      </c>
      <c r="T3591" s="29" t="s">
        <v>64</v>
      </c>
    </row>
    <row r="3592" spans="14:20" s="22" customFormat="1" ht="15" hidden="1" customHeight="1" x14ac:dyDescent="0.25">
      <c r="N3592" s="29" t="str">
        <f t="shared" si="112"/>
        <v>nie ubiegam sięWarmińsko-MazurskieDubeninki_PL623</v>
      </c>
      <c r="O3592" s="29" t="s">
        <v>1833</v>
      </c>
      <c r="P3592" s="31" t="str">
        <f t="shared" si="111"/>
        <v>Dubeninki_PL623</v>
      </c>
      <c r="Q3592" s="32" t="s">
        <v>1931</v>
      </c>
      <c r="R3592" s="32" t="s">
        <v>1888</v>
      </c>
      <c r="S3592" s="29">
        <v>0</v>
      </c>
      <c r="T3592" s="29" t="s">
        <v>64</v>
      </c>
    </row>
    <row r="3593" spans="14:20" s="22" customFormat="1" ht="15" hidden="1" customHeight="1" x14ac:dyDescent="0.25">
      <c r="N3593" s="29" t="str">
        <f t="shared" si="112"/>
        <v>nie ubiegam sięWarmińsko-MazurskieDywity_PL622</v>
      </c>
      <c r="O3593" s="29" t="s">
        <v>1833</v>
      </c>
      <c r="P3593" s="31" t="str">
        <f t="shared" si="111"/>
        <v>Dywity_PL622</v>
      </c>
      <c r="Q3593" s="32" t="s">
        <v>1932</v>
      </c>
      <c r="R3593" s="32" t="s">
        <v>1916</v>
      </c>
      <c r="S3593" s="29">
        <v>0</v>
      </c>
      <c r="T3593" s="29" t="s">
        <v>64</v>
      </c>
    </row>
    <row r="3594" spans="14:20" s="22" customFormat="1" ht="15" hidden="1" customHeight="1" x14ac:dyDescent="0.25">
      <c r="N3594" s="29" t="str">
        <f t="shared" si="112"/>
        <v>nie ubiegam sięWarmińsko-MazurskieDziałdowo_PL621</v>
      </c>
      <c r="O3594" s="29" t="s">
        <v>1833</v>
      </c>
      <c r="P3594" s="31" t="str">
        <f t="shared" si="111"/>
        <v>Działdowo_PL621</v>
      </c>
      <c r="Q3594" s="32" t="s">
        <v>1930</v>
      </c>
      <c r="R3594" s="32" t="s">
        <v>1840</v>
      </c>
      <c r="S3594" s="29">
        <v>0</v>
      </c>
      <c r="T3594" s="29" t="s">
        <v>64</v>
      </c>
    </row>
    <row r="3595" spans="14:20" s="22" customFormat="1" ht="15" hidden="1" customHeight="1" x14ac:dyDescent="0.25">
      <c r="N3595" s="29" t="str">
        <f t="shared" si="112"/>
        <v>nie ubiegam sięWarmińsko-MazurskieDźwierzuty_PL622</v>
      </c>
      <c r="O3595" s="29" t="s">
        <v>1833</v>
      </c>
      <c r="P3595" s="31" t="str">
        <f t="shared" si="111"/>
        <v>Dźwierzuty_PL622</v>
      </c>
      <c r="Q3595" s="32" t="s">
        <v>1932</v>
      </c>
      <c r="R3595" s="32" t="s">
        <v>1924</v>
      </c>
      <c r="S3595" s="29">
        <v>0</v>
      </c>
      <c r="T3595" s="29" t="s">
        <v>64</v>
      </c>
    </row>
    <row r="3596" spans="14:20" s="22" customFormat="1" ht="15" hidden="1" customHeight="1" x14ac:dyDescent="0.25">
      <c r="N3596" s="29" t="str">
        <f t="shared" si="112"/>
        <v>nie ubiegam sięWarmińsko-MazurskieElbląg_PL621</v>
      </c>
      <c r="O3596" s="29" t="s">
        <v>1833</v>
      </c>
      <c r="P3596" s="31" t="str">
        <f t="shared" si="111"/>
        <v>Elbląg_PL621</v>
      </c>
      <c r="Q3596" s="32" t="s">
        <v>1930</v>
      </c>
      <c r="R3596" s="32" t="s">
        <v>1844</v>
      </c>
      <c r="S3596" s="29">
        <v>0</v>
      </c>
      <c r="T3596" s="29" t="s">
        <v>64</v>
      </c>
    </row>
    <row r="3597" spans="14:20" s="22" customFormat="1" ht="15" hidden="1" customHeight="1" x14ac:dyDescent="0.25">
      <c r="N3597" s="29" t="str">
        <f t="shared" si="112"/>
        <v>nie ubiegam sięWarmińsko-MazurskieEłk_PL623</v>
      </c>
      <c r="O3597" s="29" t="s">
        <v>1833</v>
      </c>
      <c r="P3597" s="31" t="str">
        <f t="shared" si="111"/>
        <v>Ełk_PL623</v>
      </c>
      <c r="Q3597" s="32" t="s">
        <v>1931</v>
      </c>
      <c r="R3597" s="32" t="s">
        <v>1870</v>
      </c>
      <c r="S3597" s="29">
        <v>0</v>
      </c>
      <c r="T3597" s="29" t="s">
        <v>64</v>
      </c>
    </row>
    <row r="3598" spans="14:20" s="22" customFormat="1" ht="15" hidden="1" customHeight="1" x14ac:dyDescent="0.25">
      <c r="N3598" s="29" t="str">
        <f t="shared" si="112"/>
        <v>nie ubiegam sięWarmińsko-MazurskieFrombork_PL621</v>
      </c>
      <c r="O3598" s="29" t="s">
        <v>1833</v>
      </c>
      <c r="P3598" s="31" t="str">
        <f t="shared" si="111"/>
        <v>Frombork_PL621</v>
      </c>
      <c r="Q3598" s="32" t="s">
        <v>1930</v>
      </c>
      <c r="R3598" s="32" t="s">
        <v>1835</v>
      </c>
      <c r="S3598" s="29">
        <v>0</v>
      </c>
      <c r="T3598" s="29" t="s">
        <v>64</v>
      </c>
    </row>
    <row r="3599" spans="14:20" s="22" customFormat="1" ht="15" hidden="1" customHeight="1" x14ac:dyDescent="0.25">
      <c r="N3599" s="29" t="str">
        <f t="shared" si="112"/>
        <v>nie ubiegam sięWarmińsko-MazurskieGietrzwałd_PL622</v>
      </c>
      <c r="O3599" s="29" t="s">
        <v>1833</v>
      </c>
      <c r="P3599" s="31" t="str">
        <f t="shared" si="111"/>
        <v>Gietrzwałd_PL622</v>
      </c>
      <c r="Q3599" s="32" t="s">
        <v>1932</v>
      </c>
      <c r="R3599" s="32" t="s">
        <v>1917</v>
      </c>
      <c r="S3599" s="29">
        <v>0</v>
      </c>
      <c r="T3599" s="29" t="s">
        <v>64</v>
      </c>
    </row>
    <row r="3600" spans="14:20" s="22" customFormat="1" ht="15" hidden="1" customHeight="1" x14ac:dyDescent="0.25">
      <c r="N3600" s="29" t="str">
        <f t="shared" si="112"/>
        <v>nie ubiegam sięWarmińsko-MazurskieGiżycko_PL623</v>
      </c>
      <c r="O3600" s="29" t="s">
        <v>1833</v>
      </c>
      <c r="P3600" s="31" t="str">
        <f t="shared" si="111"/>
        <v>Giżycko_PL623</v>
      </c>
      <c r="Q3600" s="32" t="s">
        <v>1931</v>
      </c>
      <c r="R3600" s="32" t="s">
        <v>1874</v>
      </c>
      <c r="S3600" s="29">
        <v>0</v>
      </c>
      <c r="T3600" s="29" t="s">
        <v>64</v>
      </c>
    </row>
    <row r="3601" spans="14:20" s="22" customFormat="1" ht="15" hidden="1" customHeight="1" x14ac:dyDescent="0.25">
      <c r="N3601" s="29" t="str">
        <f t="shared" si="112"/>
        <v>nie ubiegam sięWarmińsko-MazurskieGodkowo_PL621</v>
      </c>
      <c r="O3601" s="29" t="s">
        <v>1833</v>
      </c>
      <c r="P3601" s="31" t="str">
        <f t="shared" si="111"/>
        <v>Godkowo_PL621</v>
      </c>
      <c r="Q3601" s="32" t="s">
        <v>1930</v>
      </c>
      <c r="R3601" s="32" t="s">
        <v>1845</v>
      </c>
      <c r="S3601" s="29">
        <v>0</v>
      </c>
      <c r="T3601" s="29" t="s">
        <v>64</v>
      </c>
    </row>
    <row r="3602" spans="14:20" s="22" customFormat="1" ht="15" hidden="1" customHeight="1" x14ac:dyDescent="0.25">
      <c r="N3602" s="29" t="str">
        <f t="shared" si="112"/>
        <v>nie ubiegam sięWarmińsko-MazurskieGołdap_PL623</v>
      </c>
      <c r="O3602" s="29" t="s">
        <v>1833</v>
      </c>
      <c r="P3602" s="31" t="str">
        <f t="shared" si="111"/>
        <v>Gołdap_PL623</v>
      </c>
      <c r="Q3602" s="32" t="s">
        <v>1931</v>
      </c>
      <c r="R3602" s="32" t="s">
        <v>1889</v>
      </c>
      <c r="S3602" s="29">
        <v>0</v>
      </c>
      <c r="T3602" s="29" t="s">
        <v>64</v>
      </c>
    </row>
    <row r="3603" spans="14:20" s="22" customFormat="1" ht="15" hidden="1" customHeight="1" x14ac:dyDescent="0.25">
      <c r="N3603" s="29" t="str">
        <f t="shared" si="112"/>
        <v>nie ubiegam sięWarmińsko-MazurskieGórowo Iławeckie_PL622</v>
      </c>
      <c r="O3603" s="29" t="s">
        <v>1833</v>
      </c>
      <c r="P3603" s="31" t="str">
        <f t="shared" si="111"/>
        <v>Górowo Iławeckie_PL622</v>
      </c>
      <c r="Q3603" s="32" t="s">
        <v>1932</v>
      </c>
      <c r="R3603" s="32" t="s">
        <v>1893</v>
      </c>
      <c r="S3603" s="29">
        <v>0</v>
      </c>
      <c r="T3603" s="29" t="s">
        <v>64</v>
      </c>
    </row>
    <row r="3604" spans="14:20" s="22" customFormat="1" ht="15" hidden="1" customHeight="1" x14ac:dyDescent="0.25">
      <c r="N3604" s="29" t="str">
        <f t="shared" si="112"/>
        <v>nie ubiegam sięWarmińsko-MazurskieGórowo Iławeckie_PL622</v>
      </c>
      <c r="O3604" s="29" t="s">
        <v>1833</v>
      </c>
      <c r="P3604" s="31" t="str">
        <f t="shared" si="111"/>
        <v>Górowo Iławeckie_PL622</v>
      </c>
      <c r="Q3604" s="32" t="s">
        <v>1932</v>
      </c>
      <c r="R3604" s="32" t="s">
        <v>1893</v>
      </c>
      <c r="S3604" s="29">
        <v>0</v>
      </c>
      <c r="T3604" s="29" t="s">
        <v>64</v>
      </c>
    </row>
    <row r="3605" spans="14:20" s="22" customFormat="1" ht="15" hidden="1" customHeight="1" x14ac:dyDescent="0.25">
      <c r="N3605" s="29" t="str">
        <f t="shared" si="112"/>
        <v>nie ubiegam sięWarmińsko-MazurskieGrodziczno_PL621</v>
      </c>
      <c r="O3605" s="29" t="s">
        <v>1833</v>
      </c>
      <c r="P3605" s="31" t="str">
        <f t="shared" si="111"/>
        <v>Grodziczno_PL621</v>
      </c>
      <c r="Q3605" s="32" t="s">
        <v>1930</v>
      </c>
      <c r="R3605" s="32" t="s">
        <v>1859</v>
      </c>
      <c r="S3605" s="29">
        <v>0</v>
      </c>
      <c r="T3605" s="29" t="s">
        <v>64</v>
      </c>
    </row>
    <row r="3606" spans="14:20" s="22" customFormat="1" ht="15" hidden="1" customHeight="1" x14ac:dyDescent="0.25">
      <c r="N3606" s="29" t="str">
        <f t="shared" si="112"/>
        <v>nie ubiegam sięWarmińsko-MazurskieGronowo Elbląskie_PL621</v>
      </c>
      <c r="O3606" s="29" t="s">
        <v>1833</v>
      </c>
      <c r="P3606" s="31" t="str">
        <f t="shared" si="111"/>
        <v>Gronowo Elbląskie_PL621</v>
      </c>
      <c r="Q3606" s="32" t="s">
        <v>1930</v>
      </c>
      <c r="R3606" s="32" t="s">
        <v>1846</v>
      </c>
      <c r="S3606" s="29">
        <v>0</v>
      </c>
      <c r="T3606" s="29" t="s">
        <v>64</v>
      </c>
    </row>
    <row r="3607" spans="14:20" s="22" customFormat="1" ht="15" hidden="1" customHeight="1" x14ac:dyDescent="0.25">
      <c r="N3607" s="29" t="str">
        <f t="shared" si="112"/>
        <v>nie ubiegam sięWarmińsko-MazurskieGrunwald_PL621</v>
      </c>
      <c r="O3607" s="29" t="s">
        <v>1833</v>
      </c>
      <c r="P3607" s="31" t="str">
        <f t="shared" si="111"/>
        <v>Grunwald_PL621</v>
      </c>
      <c r="Q3607" s="32" t="s">
        <v>1930</v>
      </c>
      <c r="R3607" s="32" t="s">
        <v>1863</v>
      </c>
      <c r="S3607" s="29">
        <v>0</v>
      </c>
      <c r="T3607" s="29" t="s">
        <v>64</v>
      </c>
    </row>
    <row r="3608" spans="14:20" s="22" customFormat="1" ht="15" hidden="1" customHeight="1" x14ac:dyDescent="0.25">
      <c r="N3608" s="29" t="str">
        <f t="shared" si="112"/>
        <v>nie ubiegam sięWarmińsko-MazurskieIława_PL621</v>
      </c>
      <c r="O3608" s="29" t="s">
        <v>1833</v>
      </c>
      <c r="P3608" s="31" t="str">
        <f t="shared" si="111"/>
        <v>Iława_PL621</v>
      </c>
      <c r="Q3608" s="32" t="s">
        <v>1930</v>
      </c>
      <c r="R3608" s="32" t="s">
        <v>1853</v>
      </c>
      <c r="S3608" s="29">
        <v>0</v>
      </c>
      <c r="T3608" s="29" t="s">
        <v>64</v>
      </c>
    </row>
    <row r="3609" spans="14:20" s="22" customFormat="1" ht="15" hidden="1" customHeight="1" x14ac:dyDescent="0.25">
      <c r="N3609" s="29" t="str">
        <f t="shared" si="112"/>
        <v>nie ubiegam sięWarmińsko-MazurskieIłowo-Osada_PL621</v>
      </c>
      <c r="O3609" s="29" t="s">
        <v>1833</v>
      </c>
      <c r="P3609" s="31" t="str">
        <f t="shared" si="111"/>
        <v>Iłowo-Osada_PL621</v>
      </c>
      <c r="Q3609" s="32" t="s">
        <v>1930</v>
      </c>
      <c r="R3609" s="32" t="s">
        <v>1841</v>
      </c>
      <c r="S3609" s="29">
        <v>0</v>
      </c>
      <c r="T3609" s="29" t="s">
        <v>64</v>
      </c>
    </row>
    <row r="3610" spans="14:20" s="22" customFormat="1" ht="15" hidden="1" customHeight="1" x14ac:dyDescent="0.25">
      <c r="N3610" s="29" t="str">
        <f t="shared" si="112"/>
        <v>nie ubiegam sięWarmińsko-MazurskieJanowiec Kościelny_PL622</v>
      </c>
      <c r="O3610" s="29" t="s">
        <v>1833</v>
      </c>
      <c r="P3610" s="31" t="str">
        <f t="shared" si="111"/>
        <v>Janowiec Kościelny_PL622</v>
      </c>
      <c r="Q3610" s="32" t="s">
        <v>1932</v>
      </c>
      <c r="R3610" s="32" t="s">
        <v>1910</v>
      </c>
      <c r="S3610" s="29">
        <v>0</v>
      </c>
      <c r="T3610" s="29" t="s">
        <v>64</v>
      </c>
    </row>
    <row r="3611" spans="14:20" s="22" customFormat="1" ht="15" hidden="1" customHeight="1" x14ac:dyDescent="0.25">
      <c r="N3611" s="29" t="str">
        <f t="shared" si="112"/>
        <v>nie ubiegam sięWarmińsko-MazurskieJanowo_PL622</v>
      </c>
      <c r="O3611" s="29" t="s">
        <v>1833</v>
      </c>
      <c r="P3611" s="31" t="str">
        <f t="shared" si="111"/>
        <v>Janowo_PL622</v>
      </c>
      <c r="Q3611" s="32" t="s">
        <v>1932</v>
      </c>
      <c r="R3611" s="32" t="s">
        <v>1911</v>
      </c>
      <c r="S3611" s="29">
        <v>0</v>
      </c>
      <c r="T3611" s="29" t="s">
        <v>64</v>
      </c>
    </row>
    <row r="3612" spans="14:20" s="22" customFormat="1" ht="15" hidden="1" customHeight="1" x14ac:dyDescent="0.25">
      <c r="N3612" s="29" t="str">
        <f t="shared" si="112"/>
        <v>nie ubiegam sięWarmińsko-MazurskieJedwabno_PL622</v>
      </c>
      <c r="O3612" s="29" t="s">
        <v>1833</v>
      </c>
      <c r="P3612" s="31" t="str">
        <f t="shared" si="111"/>
        <v>Jedwabno_PL622</v>
      </c>
      <c r="Q3612" s="32" t="s">
        <v>1932</v>
      </c>
      <c r="R3612" s="32" t="s">
        <v>1925</v>
      </c>
      <c r="S3612" s="29">
        <v>0</v>
      </c>
      <c r="T3612" s="29" t="s">
        <v>64</v>
      </c>
    </row>
    <row r="3613" spans="14:20" s="22" customFormat="1" ht="15" hidden="1" customHeight="1" x14ac:dyDescent="0.25">
      <c r="N3613" s="29" t="str">
        <f t="shared" si="112"/>
        <v>nie ubiegam sięWarmińsko-MazurskieJeziorany_PL622</v>
      </c>
      <c r="O3613" s="29" t="s">
        <v>1833</v>
      </c>
      <c r="P3613" s="31" t="str">
        <f t="shared" si="111"/>
        <v>Jeziorany_PL622</v>
      </c>
      <c r="Q3613" s="32" t="s">
        <v>1932</v>
      </c>
      <c r="R3613" s="32" t="s">
        <v>1918</v>
      </c>
      <c r="S3613" s="29">
        <v>0</v>
      </c>
      <c r="T3613" s="29" t="s">
        <v>64</v>
      </c>
    </row>
    <row r="3614" spans="14:20" s="22" customFormat="1" ht="15" hidden="1" customHeight="1" x14ac:dyDescent="0.25">
      <c r="N3614" s="29" t="str">
        <f t="shared" si="112"/>
        <v>nie ubiegam sięWarmińsko-MazurskieJonkowo_PL622</v>
      </c>
      <c r="O3614" s="29" t="s">
        <v>1833</v>
      </c>
      <c r="P3614" s="31" t="str">
        <f t="shared" si="111"/>
        <v>Jonkowo_PL622</v>
      </c>
      <c r="Q3614" s="32" t="s">
        <v>1932</v>
      </c>
      <c r="R3614" s="32" t="s">
        <v>1919</v>
      </c>
      <c r="S3614" s="29">
        <v>0</v>
      </c>
      <c r="T3614" s="29" t="s">
        <v>64</v>
      </c>
    </row>
    <row r="3615" spans="14:20" s="22" customFormat="1" ht="15" hidden="1" customHeight="1" x14ac:dyDescent="0.25">
      <c r="N3615" s="29" t="str">
        <f t="shared" si="112"/>
        <v>nie ubiegam sięWarmińsko-MazurskieKalinowo_PL623</v>
      </c>
      <c r="O3615" s="29" t="s">
        <v>1833</v>
      </c>
      <c r="P3615" s="31" t="str">
        <f t="shared" si="111"/>
        <v>Kalinowo_PL623</v>
      </c>
      <c r="Q3615" s="32" t="s">
        <v>1931</v>
      </c>
      <c r="R3615" s="32" t="s">
        <v>1871</v>
      </c>
      <c r="S3615" s="29">
        <v>0</v>
      </c>
      <c r="T3615" s="29" t="s">
        <v>64</v>
      </c>
    </row>
    <row r="3616" spans="14:20" s="22" customFormat="1" ht="15" hidden="1" customHeight="1" x14ac:dyDescent="0.25">
      <c r="N3616" s="29" t="str">
        <f t="shared" si="112"/>
        <v>nie ubiegam sięWarmińsko-MazurskieKętrzyn_PL622</v>
      </c>
      <c r="O3616" s="29" t="s">
        <v>1833</v>
      </c>
      <c r="P3616" s="31" t="str">
        <f t="shared" si="111"/>
        <v>Kętrzyn_PL622</v>
      </c>
      <c r="Q3616" s="32" t="s">
        <v>1932</v>
      </c>
      <c r="R3616" s="32" t="s">
        <v>1898</v>
      </c>
      <c r="S3616" s="29">
        <v>0</v>
      </c>
      <c r="T3616" s="29" t="s">
        <v>64</v>
      </c>
    </row>
    <row r="3617" spans="14:20" s="22" customFormat="1" ht="15" hidden="1" customHeight="1" x14ac:dyDescent="0.25">
      <c r="N3617" s="29" t="str">
        <f t="shared" si="112"/>
        <v>nie ubiegam sięWarmińsko-MazurskieKisielice_PL621</v>
      </c>
      <c r="O3617" s="29" t="s">
        <v>1833</v>
      </c>
      <c r="P3617" s="31" t="str">
        <f t="shared" si="111"/>
        <v>Kisielice_PL621</v>
      </c>
      <c r="Q3617" s="32" t="s">
        <v>1930</v>
      </c>
      <c r="R3617" s="32" t="s">
        <v>1854</v>
      </c>
      <c r="S3617" s="29">
        <v>0</v>
      </c>
      <c r="T3617" s="29" t="s">
        <v>64</v>
      </c>
    </row>
    <row r="3618" spans="14:20" s="22" customFormat="1" ht="15" hidden="1" customHeight="1" x14ac:dyDescent="0.25">
      <c r="N3618" s="29" t="str">
        <f t="shared" si="112"/>
        <v>nie ubiegam sięWarmińsko-MazurskieKiwity_PL622</v>
      </c>
      <c r="O3618" s="29" t="s">
        <v>1833</v>
      </c>
      <c r="P3618" s="31" t="str">
        <f t="shared" si="111"/>
        <v>Kiwity_PL622</v>
      </c>
      <c r="Q3618" s="32" t="s">
        <v>1932</v>
      </c>
      <c r="R3618" s="32" t="s">
        <v>1902</v>
      </c>
      <c r="S3618" s="29">
        <v>0</v>
      </c>
      <c r="T3618" s="29" t="s">
        <v>64</v>
      </c>
    </row>
    <row r="3619" spans="14:20" s="22" customFormat="1" ht="15" hidden="1" customHeight="1" x14ac:dyDescent="0.25">
      <c r="N3619" s="29" t="str">
        <f t="shared" si="112"/>
        <v>nie ubiegam sięWarmińsko-MazurskieKolno_PL622</v>
      </c>
      <c r="O3619" s="29" t="s">
        <v>1833</v>
      </c>
      <c r="P3619" s="31" t="str">
        <f t="shared" si="111"/>
        <v>Kolno_PL622</v>
      </c>
      <c r="Q3619" s="32" t="s">
        <v>1932</v>
      </c>
      <c r="R3619" s="32" t="s">
        <v>1107</v>
      </c>
      <c r="S3619" s="29">
        <v>0</v>
      </c>
      <c r="T3619" s="29" t="s">
        <v>64</v>
      </c>
    </row>
    <row r="3620" spans="14:20" s="22" customFormat="1" ht="15" hidden="1" customHeight="1" x14ac:dyDescent="0.25">
      <c r="N3620" s="29" t="str">
        <f t="shared" si="112"/>
        <v>nie ubiegam sięWarmińsko-MazurskieKorsze_PL622</v>
      </c>
      <c r="O3620" s="29" t="s">
        <v>1833</v>
      </c>
      <c r="P3620" s="31" t="str">
        <f t="shared" si="111"/>
        <v>Korsze_PL622</v>
      </c>
      <c r="Q3620" s="32" t="s">
        <v>1932</v>
      </c>
      <c r="R3620" s="32" t="s">
        <v>1899</v>
      </c>
      <c r="S3620" s="29">
        <v>0</v>
      </c>
      <c r="T3620" s="29" t="s">
        <v>64</v>
      </c>
    </row>
    <row r="3621" spans="14:20" s="22" customFormat="1" ht="15" hidden="1" customHeight="1" x14ac:dyDescent="0.25">
      <c r="N3621" s="29" t="str">
        <f t="shared" si="112"/>
        <v>nie ubiegam sięWarmińsko-MazurskieKowale Oleckie_PL623</v>
      </c>
      <c r="O3621" s="29" t="s">
        <v>1833</v>
      </c>
      <c r="P3621" s="31" t="str">
        <f t="shared" si="111"/>
        <v>Kowale Oleckie_PL623</v>
      </c>
      <c r="Q3621" s="32" t="s">
        <v>1931</v>
      </c>
      <c r="R3621" s="32" t="s">
        <v>1879</v>
      </c>
      <c r="S3621" s="29">
        <v>0</v>
      </c>
      <c r="T3621" s="29" t="s">
        <v>64</v>
      </c>
    </row>
    <row r="3622" spans="14:20" s="22" customFormat="1" ht="15" hidden="1" customHeight="1" x14ac:dyDescent="0.25">
      <c r="N3622" s="29" t="str">
        <f t="shared" si="112"/>
        <v>nie ubiegam sięWarmińsko-MazurskieKozłowo_PL622</v>
      </c>
      <c r="O3622" s="29" t="s">
        <v>1833</v>
      </c>
      <c r="P3622" s="31" t="str">
        <f t="shared" si="111"/>
        <v>Kozłowo_PL622</v>
      </c>
      <c r="Q3622" s="32" t="s">
        <v>1932</v>
      </c>
      <c r="R3622" s="32" t="s">
        <v>1912</v>
      </c>
      <c r="S3622" s="29">
        <v>0</v>
      </c>
      <c r="T3622" s="29" t="s">
        <v>64</v>
      </c>
    </row>
    <row r="3623" spans="14:20" s="22" customFormat="1" ht="15" hidden="1" customHeight="1" x14ac:dyDescent="0.25">
      <c r="N3623" s="29" t="str">
        <f t="shared" si="112"/>
        <v>nie ubiegam sięWarmińsko-MazurskieKruklanki_PL623</v>
      </c>
      <c r="O3623" s="29" t="s">
        <v>1833</v>
      </c>
      <c r="P3623" s="31" t="str">
        <f t="shared" si="111"/>
        <v>Kruklanki_PL623</v>
      </c>
      <c r="Q3623" s="32" t="s">
        <v>1931</v>
      </c>
      <c r="R3623" s="32" t="s">
        <v>1875</v>
      </c>
      <c r="S3623" s="29">
        <v>0</v>
      </c>
      <c r="T3623" s="29" t="s">
        <v>64</v>
      </c>
    </row>
    <row r="3624" spans="14:20" s="22" customFormat="1" ht="15" hidden="1" customHeight="1" x14ac:dyDescent="0.25">
      <c r="N3624" s="29" t="str">
        <f t="shared" si="112"/>
        <v>nie ubiegam sięWarmińsko-MazurskieKurzętnik_PL621</v>
      </c>
      <c r="O3624" s="29" t="s">
        <v>1833</v>
      </c>
      <c r="P3624" s="31" t="str">
        <f t="shared" si="111"/>
        <v>Kurzętnik_PL621</v>
      </c>
      <c r="Q3624" s="32" t="s">
        <v>1930</v>
      </c>
      <c r="R3624" s="32" t="s">
        <v>1860</v>
      </c>
      <c r="S3624" s="29">
        <v>0</v>
      </c>
      <c r="T3624" s="29" t="s">
        <v>64</v>
      </c>
    </row>
    <row r="3625" spans="14:20" s="22" customFormat="1" ht="15" hidden="1" customHeight="1" x14ac:dyDescent="0.25">
      <c r="N3625" s="29" t="str">
        <f t="shared" si="112"/>
        <v>nie ubiegam sięWarmińsko-MazurskieLelkowo_PL621</v>
      </c>
      <c r="O3625" s="29" t="s">
        <v>1833</v>
      </c>
      <c r="P3625" s="31" t="str">
        <f t="shared" si="111"/>
        <v>Lelkowo_PL621</v>
      </c>
      <c r="Q3625" s="32" t="s">
        <v>1930</v>
      </c>
      <c r="R3625" s="32" t="s">
        <v>1836</v>
      </c>
      <c r="S3625" s="29">
        <v>0</v>
      </c>
      <c r="T3625" s="29" t="s">
        <v>64</v>
      </c>
    </row>
    <row r="3626" spans="14:20" s="22" customFormat="1" ht="15" hidden="1" customHeight="1" x14ac:dyDescent="0.25">
      <c r="N3626" s="29" t="str">
        <f t="shared" si="112"/>
        <v>nie ubiegam sięWarmińsko-MazurskieLidzbark Warmiński_PL622</v>
      </c>
      <c r="O3626" s="29" t="s">
        <v>1833</v>
      </c>
      <c r="P3626" s="31" t="str">
        <f t="shared" si="111"/>
        <v>Lidzbark Warmiński_PL622</v>
      </c>
      <c r="Q3626" s="32" t="s">
        <v>1932</v>
      </c>
      <c r="R3626" s="32" t="s">
        <v>1903</v>
      </c>
      <c r="S3626" s="29">
        <v>0</v>
      </c>
      <c r="T3626" s="29" t="s">
        <v>64</v>
      </c>
    </row>
    <row r="3627" spans="14:20" s="22" customFormat="1" ht="15" hidden="1" customHeight="1" x14ac:dyDescent="0.25">
      <c r="N3627" s="29" t="str">
        <f t="shared" si="112"/>
        <v>nie ubiegam sięWarmińsko-MazurskieLidzbark_PL621</v>
      </c>
      <c r="O3627" s="29" t="s">
        <v>1833</v>
      </c>
      <c r="P3627" s="31" t="str">
        <f t="shared" si="111"/>
        <v>Lidzbark_PL621</v>
      </c>
      <c r="Q3627" s="32" t="s">
        <v>1930</v>
      </c>
      <c r="R3627" s="32" t="s">
        <v>1842</v>
      </c>
      <c r="S3627" s="29">
        <v>0</v>
      </c>
      <c r="T3627" s="29" t="s">
        <v>64</v>
      </c>
    </row>
    <row r="3628" spans="14:20" s="22" customFormat="1" ht="15" hidden="1" customHeight="1" x14ac:dyDescent="0.25">
      <c r="N3628" s="29" t="str">
        <f t="shared" si="112"/>
        <v>nie ubiegam sięWarmińsko-MazurskieLubawa_PL621</v>
      </c>
      <c r="O3628" s="29" t="s">
        <v>1833</v>
      </c>
      <c r="P3628" s="31" t="str">
        <f t="shared" si="111"/>
        <v>Lubawa_PL621</v>
      </c>
      <c r="Q3628" s="32" t="s">
        <v>1930</v>
      </c>
      <c r="R3628" s="32" t="s">
        <v>1855</v>
      </c>
      <c r="S3628" s="29">
        <v>0</v>
      </c>
      <c r="T3628" s="29" t="s">
        <v>64</v>
      </c>
    </row>
    <row r="3629" spans="14:20" s="22" customFormat="1" ht="15" hidden="1" customHeight="1" x14ac:dyDescent="0.25">
      <c r="N3629" s="29" t="str">
        <f t="shared" si="112"/>
        <v>nie ubiegam sięWarmińsko-MazurskieLubomino_PL622</v>
      </c>
      <c r="O3629" s="29" t="s">
        <v>1833</v>
      </c>
      <c r="P3629" s="31" t="str">
        <f t="shared" si="111"/>
        <v>Lubomino_PL622</v>
      </c>
      <c r="Q3629" s="32" t="s">
        <v>1932</v>
      </c>
      <c r="R3629" s="32" t="s">
        <v>1904</v>
      </c>
      <c r="S3629" s="29">
        <v>0</v>
      </c>
      <c r="T3629" s="29" t="s">
        <v>64</v>
      </c>
    </row>
    <row r="3630" spans="14:20" s="22" customFormat="1" ht="15" hidden="1" customHeight="1" x14ac:dyDescent="0.25">
      <c r="N3630" s="29" t="str">
        <f t="shared" si="112"/>
        <v>nie ubiegam sięWarmińsko-MazurskieŁukta_PL621</v>
      </c>
      <c r="O3630" s="29" t="s">
        <v>1833</v>
      </c>
      <c r="P3630" s="31" t="str">
        <f t="shared" si="111"/>
        <v>Łukta_PL621</v>
      </c>
      <c r="Q3630" s="32" t="s">
        <v>1930</v>
      </c>
      <c r="R3630" s="32" t="s">
        <v>1864</v>
      </c>
      <c r="S3630" s="29">
        <v>0</v>
      </c>
      <c r="T3630" s="29" t="s">
        <v>64</v>
      </c>
    </row>
    <row r="3631" spans="14:20" s="22" customFormat="1" ht="15" hidden="1" customHeight="1" x14ac:dyDescent="0.25">
      <c r="N3631" s="29" t="str">
        <f t="shared" si="112"/>
        <v>nie ubiegam sięWarmińsko-MazurskieMałdyty_PL621</v>
      </c>
      <c r="O3631" s="29" t="s">
        <v>1833</v>
      </c>
      <c r="P3631" s="31" t="str">
        <f t="shared" si="111"/>
        <v>Małdyty_PL621</v>
      </c>
      <c r="Q3631" s="32" t="s">
        <v>1930</v>
      </c>
      <c r="R3631" s="32" t="s">
        <v>1865</v>
      </c>
      <c r="S3631" s="29">
        <v>0</v>
      </c>
      <c r="T3631" s="29" t="s">
        <v>64</v>
      </c>
    </row>
    <row r="3632" spans="14:20" s="22" customFormat="1" ht="15" hidden="1" customHeight="1" x14ac:dyDescent="0.25">
      <c r="N3632" s="29" t="str">
        <f t="shared" si="112"/>
        <v>nie ubiegam sięWarmińsko-MazurskieMarkusy_PL621</v>
      </c>
      <c r="O3632" s="29" t="s">
        <v>1833</v>
      </c>
      <c r="P3632" s="31" t="str">
        <f t="shared" si="111"/>
        <v>Markusy_PL621</v>
      </c>
      <c r="Q3632" s="32" t="s">
        <v>1930</v>
      </c>
      <c r="R3632" s="32" t="s">
        <v>1847</v>
      </c>
      <c r="S3632" s="29">
        <v>0</v>
      </c>
      <c r="T3632" s="29" t="s">
        <v>64</v>
      </c>
    </row>
    <row r="3633" spans="14:20" s="22" customFormat="1" ht="15" hidden="1" customHeight="1" x14ac:dyDescent="0.25">
      <c r="N3633" s="29" t="str">
        <f t="shared" si="112"/>
        <v>nie ubiegam sięWarmińsko-MazurskieMikołajki_PL622</v>
      </c>
      <c r="O3633" s="29" t="s">
        <v>1833</v>
      </c>
      <c r="P3633" s="31" t="str">
        <f t="shared" si="111"/>
        <v>Mikołajki_PL622</v>
      </c>
      <c r="Q3633" s="32" t="s">
        <v>1932</v>
      </c>
      <c r="R3633" s="32" t="s">
        <v>1906</v>
      </c>
      <c r="S3633" s="29">
        <v>0</v>
      </c>
      <c r="T3633" s="29" t="s">
        <v>64</v>
      </c>
    </row>
    <row r="3634" spans="14:20" s="22" customFormat="1" ht="15" hidden="1" customHeight="1" x14ac:dyDescent="0.25">
      <c r="N3634" s="29" t="str">
        <f t="shared" si="112"/>
        <v>nie ubiegam sięWarmińsko-MazurskieMilejewo_PL621</v>
      </c>
      <c r="O3634" s="29" t="s">
        <v>1833</v>
      </c>
      <c r="P3634" s="31" t="str">
        <f t="shared" si="111"/>
        <v>Milejewo_PL621</v>
      </c>
      <c r="Q3634" s="32" t="s">
        <v>1930</v>
      </c>
      <c r="R3634" s="32" t="s">
        <v>1848</v>
      </c>
      <c r="S3634" s="29">
        <v>0</v>
      </c>
      <c r="T3634" s="29" t="s">
        <v>64</v>
      </c>
    </row>
    <row r="3635" spans="14:20" s="22" customFormat="1" ht="15" hidden="1" customHeight="1" x14ac:dyDescent="0.25">
      <c r="N3635" s="29" t="str">
        <f t="shared" si="112"/>
        <v>nie ubiegam sięWarmińsko-MazurskieMiłakowo_PL621</v>
      </c>
      <c r="O3635" s="29" t="s">
        <v>1833</v>
      </c>
      <c r="P3635" s="31" t="str">
        <f t="shared" ref="P3635:P3698" si="113">R3635&amp;Q3635</f>
        <v>Miłakowo_PL621</v>
      </c>
      <c r="Q3635" s="32" t="s">
        <v>1930</v>
      </c>
      <c r="R3635" s="32" t="s">
        <v>1866</v>
      </c>
      <c r="S3635" s="29">
        <v>0</v>
      </c>
      <c r="T3635" s="29" t="s">
        <v>64</v>
      </c>
    </row>
    <row r="3636" spans="14:20" s="22" customFormat="1" ht="15" hidden="1" customHeight="1" x14ac:dyDescent="0.25">
      <c r="N3636" s="29" t="str">
        <f t="shared" ref="N3636:N3699" si="114">T3636&amp;O3636&amp;P3636</f>
        <v>nie ubiegam sięWarmińsko-MazurskieMiłki_PL623</v>
      </c>
      <c r="O3636" s="29" t="s">
        <v>1833</v>
      </c>
      <c r="P3636" s="31" t="str">
        <f t="shared" si="113"/>
        <v>Miłki_PL623</v>
      </c>
      <c r="Q3636" s="32" t="s">
        <v>1931</v>
      </c>
      <c r="R3636" s="32" t="s">
        <v>1876</v>
      </c>
      <c r="S3636" s="29">
        <v>0</v>
      </c>
      <c r="T3636" s="29" t="s">
        <v>64</v>
      </c>
    </row>
    <row r="3637" spans="14:20" s="22" customFormat="1" ht="15" hidden="1" customHeight="1" x14ac:dyDescent="0.25">
      <c r="N3637" s="29" t="str">
        <f t="shared" si="114"/>
        <v>nie ubiegam sięWarmińsko-MazurskieMiłomłyn_PL621</v>
      </c>
      <c r="O3637" s="29" t="s">
        <v>1833</v>
      </c>
      <c r="P3637" s="31" t="str">
        <f t="shared" si="113"/>
        <v>Miłomłyn_PL621</v>
      </c>
      <c r="Q3637" s="32" t="s">
        <v>1930</v>
      </c>
      <c r="R3637" s="32" t="s">
        <v>1867</v>
      </c>
      <c r="S3637" s="29">
        <v>0</v>
      </c>
      <c r="T3637" s="29" t="s">
        <v>64</v>
      </c>
    </row>
    <row r="3638" spans="14:20" s="22" customFormat="1" ht="15" hidden="1" customHeight="1" x14ac:dyDescent="0.25">
      <c r="N3638" s="29" t="str">
        <f t="shared" si="114"/>
        <v>nie ubiegam sięWarmińsko-MazurskieMłynary_PL621</v>
      </c>
      <c r="O3638" s="29" t="s">
        <v>1833</v>
      </c>
      <c r="P3638" s="31" t="str">
        <f t="shared" si="113"/>
        <v>Młynary_PL621</v>
      </c>
      <c r="Q3638" s="32" t="s">
        <v>1930</v>
      </c>
      <c r="R3638" s="32" t="s">
        <v>1849</v>
      </c>
      <c r="S3638" s="29">
        <v>0</v>
      </c>
      <c r="T3638" s="29" t="s">
        <v>64</v>
      </c>
    </row>
    <row r="3639" spans="14:20" s="22" customFormat="1" ht="15" hidden="1" customHeight="1" x14ac:dyDescent="0.25">
      <c r="N3639" s="29" t="str">
        <f t="shared" si="114"/>
        <v>nie ubiegam sięWarmińsko-MazurskieMorąg_PL621</v>
      </c>
      <c r="O3639" s="29" t="s">
        <v>1833</v>
      </c>
      <c r="P3639" s="31" t="str">
        <f t="shared" si="113"/>
        <v>Morąg_PL621</v>
      </c>
      <c r="Q3639" s="32" t="s">
        <v>1930</v>
      </c>
      <c r="R3639" s="32" t="s">
        <v>1868</v>
      </c>
      <c r="S3639" s="29">
        <v>0</v>
      </c>
      <c r="T3639" s="29" t="s">
        <v>64</v>
      </c>
    </row>
    <row r="3640" spans="14:20" s="22" customFormat="1" ht="15" hidden="1" customHeight="1" x14ac:dyDescent="0.25">
      <c r="N3640" s="29" t="str">
        <f t="shared" si="114"/>
        <v>nie ubiegam sięWarmińsko-MazurskieMrągowo_PL622</v>
      </c>
      <c r="O3640" s="29" t="s">
        <v>1833</v>
      </c>
      <c r="P3640" s="31" t="str">
        <f t="shared" si="113"/>
        <v>Mrągowo_PL622</v>
      </c>
      <c r="Q3640" s="32" t="s">
        <v>1932</v>
      </c>
      <c r="R3640" s="32" t="s">
        <v>1907</v>
      </c>
      <c r="S3640" s="29">
        <v>0</v>
      </c>
      <c r="T3640" s="29" t="s">
        <v>64</v>
      </c>
    </row>
    <row r="3641" spans="14:20" s="22" customFormat="1" ht="15" hidden="1" customHeight="1" x14ac:dyDescent="0.25">
      <c r="N3641" s="29" t="str">
        <f t="shared" si="114"/>
        <v>nie ubiegam sięWarmińsko-MazurskieNidzica_PL622</v>
      </c>
      <c r="O3641" s="29" t="s">
        <v>1833</v>
      </c>
      <c r="P3641" s="31" t="str">
        <f t="shared" si="113"/>
        <v>Nidzica_PL622</v>
      </c>
      <c r="Q3641" s="32" t="s">
        <v>1932</v>
      </c>
      <c r="R3641" s="32" t="s">
        <v>1913</v>
      </c>
      <c r="S3641" s="29">
        <v>0</v>
      </c>
      <c r="T3641" s="29" t="s">
        <v>64</v>
      </c>
    </row>
    <row r="3642" spans="14:20" s="22" customFormat="1" ht="15" hidden="1" customHeight="1" x14ac:dyDescent="0.25">
      <c r="N3642" s="29" t="str">
        <f t="shared" si="114"/>
        <v>nie ubiegam sięWarmińsko-MazurskieNowe Miasto Lubawskie_PL621</v>
      </c>
      <c r="O3642" s="29" t="s">
        <v>1833</v>
      </c>
      <c r="P3642" s="31" t="str">
        <f t="shared" si="113"/>
        <v>Nowe Miasto Lubawskie_PL621</v>
      </c>
      <c r="Q3642" s="32" t="s">
        <v>1930</v>
      </c>
      <c r="R3642" s="32" t="s">
        <v>1861</v>
      </c>
      <c r="S3642" s="29">
        <v>0</v>
      </c>
      <c r="T3642" s="29" t="s">
        <v>64</v>
      </c>
    </row>
    <row r="3643" spans="14:20" s="22" customFormat="1" ht="15" hidden="1" customHeight="1" x14ac:dyDescent="0.25">
      <c r="N3643" s="29" t="str">
        <f t="shared" si="114"/>
        <v>nie ubiegam sięWarmińsko-MazurskieOlecko_PL623</v>
      </c>
      <c r="O3643" s="29" t="s">
        <v>1833</v>
      </c>
      <c r="P3643" s="31" t="str">
        <f t="shared" si="113"/>
        <v>Olecko_PL623</v>
      </c>
      <c r="Q3643" s="32" t="s">
        <v>1931</v>
      </c>
      <c r="R3643" s="32" t="s">
        <v>1880</v>
      </c>
      <c r="S3643" s="29">
        <v>0</v>
      </c>
      <c r="T3643" s="29" t="s">
        <v>64</v>
      </c>
    </row>
    <row r="3644" spans="14:20" s="22" customFormat="1" ht="15" hidden="1" customHeight="1" x14ac:dyDescent="0.25">
      <c r="N3644" s="29" t="str">
        <f t="shared" si="114"/>
        <v>nie ubiegam sięWarmińsko-MazurskieOlsztynek_PL622</v>
      </c>
      <c r="O3644" s="29" t="s">
        <v>1833</v>
      </c>
      <c r="P3644" s="31" t="str">
        <f t="shared" si="113"/>
        <v>Olsztynek_PL622</v>
      </c>
      <c r="Q3644" s="32" t="s">
        <v>1932</v>
      </c>
      <c r="R3644" s="32" t="s">
        <v>1920</v>
      </c>
      <c r="S3644" s="29">
        <v>0</v>
      </c>
      <c r="T3644" s="29" t="s">
        <v>64</v>
      </c>
    </row>
    <row r="3645" spans="14:20" s="22" customFormat="1" ht="15" hidden="1" customHeight="1" x14ac:dyDescent="0.25">
      <c r="N3645" s="29" t="str">
        <f t="shared" si="114"/>
        <v>nie ubiegam sięWarmińsko-MazurskieOrneta_PL622</v>
      </c>
      <c r="O3645" s="29" t="s">
        <v>1833</v>
      </c>
      <c r="P3645" s="31" t="str">
        <f t="shared" si="113"/>
        <v>Orneta_PL622</v>
      </c>
      <c r="Q3645" s="32" t="s">
        <v>1932</v>
      </c>
      <c r="R3645" s="32" t="s">
        <v>1905</v>
      </c>
      <c r="S3645" s="29">
        <v>0</v>
      </c>
      <c r="T3645" s="29" t="s">
        <v>64</v>
      </c>
    </row>
    <row r="3646" spans="14:20" s="22" customFormat="1" ht="15" hidden="1" customHeight="1" x14ac:dyDescent="0.25">
      <c r="N3646" s="29" t="str">
        <f t="shared" si="114"/>
        <v>nie ubiegam sięWarmińsko-MazurskieOrzysz_PL623</v>
      </c>
      <c r="O3646" s="29" t="s">
        <v>1833</v>
      </c>
      <c r="P3646" s="31" t="str">
        <f t="shared" si="113"/>
        <v>Orzysz_PL623</v>
      </c>
      <c r="Q3646" s="32" t="s">
        <v>1931</v>
      </c>
      <c r="R3646" s="32" t="s">
        <v>1884</v>
      </c>
      <c r="S3646" s="29">
        <v>0</v>
      </c>
      <c r="T3646" s="29" t="s">
        <v>64</v>
      </c>
    </row>
    <row r="3647" spans="14:20" s="22" customFormat="1" ht="15" hidden="1" customHeight="1" x14ac:dyDescent="0.25">
      <c r="N3647" s="29" t="str">
        <f t="shared" si="114"/>
        <v>nie ubiegam sięWarmińsko-MazurskieOstróda_PL621</v>
      </c>
      <c r="O3647" s="29" t="s">
        <v>1833</v>
      </c>
      <c r="P3647" s="31" t="str">
        <f t="shared" si="113"/>
        <v>Ostróda_PL621</v>
      </c>
      <c r="Q3647" s="32" t="s">
        <v>1930</v>
      </c>
      <c r="R3647" s="32" t="s">
        <v>1869</v>
      </c>
      <c r="S3647" s="29">
        <v>0</v>
      </c>
      <c r="T3647" s="29" t="s">
        <v>64</v>
      </c>
    </row>
    <row r="3648" spans="14:20" s="22" customFormat="1" ht="15" hidden="1" customHeight="1" x14ac:dyDescent="0.25">
      <c r="N3648" s="29" t="str">
        <f t="shared" si="114"/>
        <v>nie ubiegam sięWarmińsko-MazurskiePasłęk_PL621</v>
      </c>
      <c r="O3648" s="29" t="s">
        <v>1833</v>
      </c>
      <c r="P3648" s="31" t="str">
        <f t="shared" si="113"/>
        <v>Pasłęk_PL621</v>
      </c>
      <c r="Q3648" s="32" t="s">
        <v>1930</v>
      </c>
      <c r="R3648" s="32" t="s">
        <v>1850</v>
      </c>
      <c r="S3648" s="29">
        <v>0</v>
      </c>
      <c r="T3648" s="29" t="s">
        <v>64</v>
      </c>
    </row>
    <row r="3649" spans="14:20" s="22" customFormat="1" ht="15" hidden="1" customHeight="1" x14ac:dyDescent="0.25">
      <c r="N3649" s="29" t="str">
        <f t="shared" si="114"/>
        <v>nie ubiegam sięWarmińsko-MazurskiePasym_PL622</v>
      </c>
      <c r="O3649" s="29" t="s">
        <v>1833</v>
      </c>
      <c r="P3649" s="31" t="str">
        <f t="shared" si="113"/>
        <v>Pasym_PL622</v>
      </c>
      <c r="Q3649" s="32" t="s">
        <v>1932</v>
      </c>
      <c r="R3649" s="32" t="s">
        <v>1926</v>
      </c>
      <c r="S3649" s="29">
        <v>0</v>
      </c>
      <c r="T3649" s="29" t="s">
        <v>64</v>
      </c>
    </row>
    <row r="3650" spans="14:20" s="22" customFormat="1" ht="15" hidden="1" customHeight="1" x14ac:dyDescent="0.25">
      <c r="N3650" s="29" t="str">
        <f t="shared" si="114"/>
        <v>nie ubiegam sięWarmińsko-MazurskiePiecki_PL622</v>
      </c>
      <c r="O3650" s="29" t="s">
        <v>1833</v>
      </c>
      <c r="P3650" s="31" t="str">
        <f t="shared" si="113"/>
        <v>Piecki_PL622</v>
      </c>
      <c r="Q3650" s="32" t="s">
        <v>1932</v>
      </c>
      <c r="R3650" s="32" t="s">
        <v>1908</v>
      </c>
      <c r="S3650" s="29">
        <v>0</v>
      </c>
      <c r="T3650" s="29" t="s">
        <v>64</v>
      </c>
    </row>
    <row r="3651" spans="14:20" s="22" customFormat="1" ht="15" hidden="1" customHeight="1" x14ac:dyDescent="0.25">
      <c r="N3651" s="29" t="str">
        <f t="shared" si="114"/>
        <v>nie ubiegam sięWarmińsko-MazurskiePieniężno_PL621</v>
      </c>
      <c r="O3651" s="29" t="s">
        <v>1833</v>
      </c>
      <c r="P3651" s="31" t="str">
        <f t="shared" si="113"/>
        <v>Pieniężno_PL621</v>
      </c>
      <c r="Q3651" s="32" t="s">
        <v>1930</v>
      </c>
      <c r="R3651" s="32" t="s">
        <v>1837</v>
      </c>
      <c r="S3651" s="29">
        <v>0</v>
      </c>
      <c r="T3651" s="29" t="s">
        <v>64</v>
      </c>
    </row>
    <row r="3652" spans="14:20" s="22" customFormat="1" ht="15" hidden="1" customHeight="1" x14ac:dyDescent="0.25">
      <c r="N3652" s="29" t="str">
        <f t="shared" si="114"/>
        <v>nie ubiegam sięWarmińsko-MazurskiePisz_PL623</v>
      </c>
      <c r="O3652" s="29" t="s">
        <v>1833</v>
      </c>
      <c r="P3652" s="31" t="str">
        <f t="shared" si="113"/>
        <v>Pisz_PL623</v>
      </c>
      <c r="Q3652" s="32" t="s">
        <v>1931</v>
      </c>
      <c r="R3652" s="32" t="s">
        <v>1885</v>
      </c>
      <c r="S3652" s="29">
        <v>0</v>
      </c>
      <c r="T3652" s="29" t="s">
        <v>64</v>
      </c>
    </row>
    <row r="3653" spans="14:20" s="22" customFormat="1" ht="15" hidden="1" customHeight="1" x14ac:dyDescent="0.25">
      <c r="N3653" s="29" t="str">
        <f t="shared" si="114"/>
        <v>nie ubiegam sięWarmińsko-MazurskiePłoskinia_PL621</v>
      </c>
      <c r="O3653" s="29" t="s">
        <v>1833</v>
      </c>
      <c r="P3653" s="31" t="str">
        <f t="shared" si="113"/>
        <v>Płoskinia_PL621</v>
      </c>
      <c r="Q3653" s="32" t="s">
        <v>1930</v>
      </c>
      <c r="R3653" s="32" t="s">
        <v>1838</v>
      </c>
      <c r="S3653" s="29">
        <v>0</v>
      </c>
      <c r="T3653" s="29" t="s">
        <v>64</v>
      </c>
    </row>
    <row r="3654" spans="14:20" s="22" customFormat="1" ht="15" hidden="1" customHeight="1" x14ac:dyDescent="0.25">
      <c r="N3654" s="29" t="str">
        <f t="shared" si="114"/>
        <v>nie ubiegam sięWarmińsko-MazurskiePłośnica_PL621</v>
      </c>
      <c r="O3654" s="29" t="s">
        <v>1833</v>
      </c>
      <c r="P3654" s="31" t="str">
        <f t="shared" si="113"/>
        <v>Płośnica_PL621</v>
      </c>
      <c r="Q3654" s="32" t="s">
        <v>1930</v>
      </c>
      <c r="R3654" s="32" t="s">
        <v>1843</v>
      </c>
      <c r="S3654" s="29">
        <v>0</v>
      </c>
      <c r="T3654" s="29" t="s">
        <v>64</v>
      </c>
    </row>
    <row r="3655" spans="14:20" s="22" customFormat="1" ht="15" hidden="1" customHeight="1" x14ac:dyDescent="0.25">
      <c r="N3655" s="29" t="str">
        <f t="shared" si="114"/>
        <v>nie ubiegam sięWarmińsko-MazurskiePozezdrze_PL623</v>
      </c>
      <c r="O3655" s="29" t="s">
        <v>1833</v>
      </c>
      <c r="P3655" s="31" t="str">
        <f t="shared" si="113"/>
        <v>Pozezdrze_PL623</v>
      </c>
      <c r="Q3655" s="32" t="s">
        <v>1931</v>
      </c>
      <c r="R3655" s="32" t="s">
        <v>1891</v>
      </c>
      <c r="S3655" s="29">
        <v>0</v>
      </c>
      <c r="T3655" s="29" t="s">
        <v>64</v>
      </c>
    </row>
    <row r="3656" spans="14:20" s="22" customFormat="1" ht="15" hidden="1" customHeight="1" x14ac:dyDescent="0.25">
      <c r="N3656" s="29" t="str">
        <f t="shared" si="114"/>
        <v>nie ubiegam sięWarmińsko-MazurskieProstki_PL623</v>
      </c>
      <c r="O3656" s="29" t="s">
        <v>1833</v>
      </c>
      <c r="P3656" s="31" t="str">
        <f t="shared" si="113"/>
        <v>Prostki_PL623</v>
      </c>
      <c r="Q3656" s="32" t="s">
        <v>1931</v>
      </c>
      <c r="R3656" s="32" t="s">
        <v>1872</v>
      </c>
      <c r="S3656" s="29">
        <v>0</v>
      </c>
      <c r="T3656" s="29" t="s">
        <v>64</v>
      </c>
    </row>
    <row r="3657" spans="14:20" s="22" customFormat="1" ht="15" hidden="1" customHeight="1" x14ac:dyDescent="0.25">
      <c r="N3657" s="29" t="str">
        <f t="shared" si="114"/>
        <v>nie ubiegam sięWarmińsko-MazurskiePurda_PL622</v>
      </c>
      <c r="O3657" s="29" t="s">
        <v>1833</v>
      </c>
      <c r="P3657" s="31" t="str">
        <f t="shared" si="113"/>
        <v>Purda_PL622</v>
      </c>
      <c r="Q3657" s="32" t="s">
        <v>1932</v>
      </c>
      <c r="R3657" s="32" t="s">
        <v>1921</v>
      </c>
      <c r="S3657" s="29">
        <v>0</v>
      </c>
      <c r="T3657" s="29" t="s">
        <v>64</v>
      </c>
    </row>
    <row r="3658" spans="14:20" s="22" customFormat="1" ht="15" hidden="1" customHeight="1" x14ac:dyDescent="0.25">
      <c r="N3658" s="29" t="str">
        <f t="shared" si="114"/>
        <v>nie ubiegam sięWarmińsko-MazurskieReszel_PL622</v>
      </c>
      <c r="O3658" s="29" t="s">
        <v>1833</v>
      </c>
      <c r="P3658" s="31" t="str">
        <f t="shared" si="113"/>
        <v>Reszel_PL622</v>
      </c>
      <c r="Q3658" s="32" t="s">
        <v>1932</v>
      </c>
      <c r="R3658" s="32" t="s">
        <v>1900</v>
      </c>
      <c r="S3658" s="29">
        <v>0</v>
      </c>
      <c r="T3658" s="29" t="s">
        <v>64</v>
      </c>
    </row>
    <row r="3659" spans="14:20" s="22" customFormat="1" ht="15" hidden="1" customHeight="1" x14ac:dyDescent="0.25">
      <c r="N3659" s="29" t="str">
        <f t="shared" si="114"/>
        <v>nie ubiegam sięWarmińsko-MazurskieRozogi_PL622</v>
      </c>
      <c r="O3659" s="29" t="s">
        <v>1833</v>
      </c>
      <c r="P3659" s="31" t="str">
        <f t="shared" si="113"/>
        <v>Rozogi_PL622</v>
      </c>
      <c r="Q3659" s="32" t="s">
        <v>1932</v>
      </c>
      <c r="R3659" s="32" t="s">
        <v>1927</v>
      </c>
      <c r="S3659" s="29">
        <v>0</v>
      </c>
      <c r="T3659" s="29" t="s">
        <v>64</v>
      </c>
    </row>
    <row r="3660" spans="14:20" s="22" customFormat="1" ht="15" hidden="1" customHeight="1" x14ac:dyDescent="0.25">
      <c r="N3660" s="29" t="str">
        <f t="shared" si="114"/>
        <v>nie ubiegam sięWarmińsko-MazurskieRuciane-Nida_PL623</v>
      </c>
      <c r="O3660" s="29" t="s">
        <v>1833</v>
      </c>
      <c r="P3660" s="31" t="str">
        <f t="shared" si="113"/>
        <v>Ruciane-Nida_PL623</v>
      </c>
      <c r="Q3660" s="32" t="s">
        <v>1931</v>
      </c>
      <c r="R3660" s="32" t="s">
        <v>1886</v>
      </c>
      <c r="S3660" s="29">
        <v>0</v>
      </c>
      <c r="T3660" s="29" t="s">
        <v>64</v>
      </c>
    </row>
    <row r="3661" spans="14:20" s="22" customFormat="1" ht="15" hidden="1" customHeight="1" x14ac:dyDescent="0.25">
      <c r="N3661" s="29" t="str">
        <f t="shared" si="114"/>
        <v>nie ubiegam sięWarmińsko-MazurskieRybno_PL621</v>
      </c>
      <c r="O3661" s="29" t="s">
        <v>1833</v>
      </c>
      <c r="P3661" s="31" t="str">
        <f t="shared" si="113"/>
        <v>Rybno_PL621</v>
      </c>
      <c r="Q3661" s="32" t="s">
        <v>1930</v>
      </c>
      <c r="R3661" s="32" t="s">
        <v>466</v>
      </c>
      <c r="S3661" s="29">
        <v>0</v>
      </c>
      <c r="T3661" s="29" t="s">
        <v>64</v>
      </c>
    </row>
    <row r="3662" spans="14:20" s="22" customFormat="1" ht="15" hidden="1" customHeight="1" x14ac:dyDescent="0.25">
      <c r="N3662" s="29" t="str">
        <f t="shared" si="114"/>
        <v>nie ubiegam sięWarmińsko-MazurskieRychliki_PL621</v>
      </c>
      <c r="O3662" s="29" t="s">
        <v>1833</v>
      </c>
      <c r="P3662" s="31" t="str">
        <f t="shared" si="113"/>
        <v>Rychliki_PL621</v>
      </c>
      <c r="Q3662" s="32" t="s">
        <v>1930</v>
      </c>
      <c r="R3662" s="32" t="s">
        <v>1851</v>
      </c>
      <c r="S3662" s="29">
        <v>0</v>
      </c>
      <c r="T3662" s="29" t="s">
        <v>64</v>
      </c>
    </row>
    <row r="3663" spans="14:20" s="22" customFormat="1" ht="15" hidden="1" customHeight="1" x14ac:dyDescent="0.25">
      <c r="N3663" s="29" t="str">
        <f t="shared" si="114"/>
        <v>nie ubiegam sięWarmińsko-MazurskieRyn_PL623</v>
      </c>
      <c r="O3663" s="29" t="s">
        <v>1833</v>
      </c>
      <c r="P3663" s="31" t="str">
        <f t="shared" si="113"/>
        <v>Ryn_PL623</v>
      </c>
      <c r="Q3663" s="32" t="s">
        <v>1931</v>
      </c>
      <c r="R3663" s="32" t="s">
        <v>1877</v>
      </c>
      <c r="S3663" s="29">
        <v>0</v>
      </c>
      <c r="T3663" s="29" t="s">
        <v>64</v>
      </c>
    </row>
    <row r="3664" spans="14:20" s="22" customFormat="1" ht="15" hidden="1" customHeight="1" x14ac:dyDescent="0.25">
      <c r="N3664" s="29" t="str">
        <f t="shared" si="114"/>
        <v>nie ubiegam sięWarmińsko-MazurskieSępopol_PL622</v>
      </c>
      <c r="O3664" s="29" t="s">
        <v>1833</v>
      </c>
      <c r="P3664" s="31" t="str">
        <f t="shared" si="113"/>
        <v>Sępopol_PL622</v>
      </c>
      <c r="Q3664" s="32" t="s">
        <v>1932</v>
      </c>
      <c r="R3664" s="32" t="s">
        <v>1896</v>
      </c>
      <c r="S3664" s="29">
        <v>0</v>
      </c>
      <c r="T3664" s="29" t="s">
        <v>64</v>
      </c>
    </row>
    <row r="3665" spans="14:20" s="22" customFormat="1" ht="15" hidden="1" customHeight="1" x14ac:dyDescent="0.25">
      <c r="N3665" s="29" t="str">
        <f t="shared" si="114"/>
        <v>nie ubiegam sięWarmińsko-MazurskieSorkwity_PL622</v>
      </c>
      <c r="O3665" s="29" t="s">
        <v>1833</v>
      </c>
      <c r="P3665" s="31" t="str">
        <f t="shared" si="113"/>
        <v>Sorkwity_PL622</v>
      </c>
      <c r="Q3665" s="32" t="s">
        <v>1932</v>
      </c>
      <c r="R3665" s="32" t="s">
        <v>1909</v>
      </c>
      <c r="S3665" s="29">
        <v>0</v>
      </c>
      <c r="T3665" s="29" t="s">
        <v>64</v>
      </c>
    </row>
    <row r="3666" spans="14:20" s="22" customFormat="1" ht="15" hidden="1" customHeight="1" x14ac:dyDescent="0.25">
      <c r="N3666" s="29" t="str">
        <f t="shared" si="114"/>
        <v>nie ubiegam sięWarmińsko-MazurskieSrokowo_PL622</v>
      </c>
      <c r="O3666" s="29" t="s">
        <v>1833</v>
      </c>
      <c r="P3666" s="31" t="str">
        <f t="shared" si="113"/>
        <v>Srokowo_PL622</v>
      </c>
      <c r="Q3666" s="32" t="s">
        <v>1932</v>
      </c>
      <c r="R3666" s="32" t="s">
        <v>1901</v>
      </c>
      <c r="S3666" s="29">
        <v>0</v>
      </c>
      <c r="T3666" s="29" t="s">
        <v>64</v>
      </c>
    </row>
    <row r="3667" spans="14:20" s="22" customFormat="1" ht="15" hidden="1" customHeight="1" x14ac:dyDescent="0.25">
      <c r="N3667" s="29" t="str">
        <f t="shared" si="114"/>
        <v>nie ubiegam sięWarmińsko-MazurskieStare Juchy_PL623</v>
      </c>
      <c r="O3667" s="29" t="s">
        <v>1833</v>
      </c>
      <c r="P3667" s="31" t="str">
        <f t="shared" si="113"/>
        <v>Stare Juchy_PL623</v>
      </c>
      <c r="Q3667" s="32" t="s">
        <v>1931</v>
      </c>
      <c r="R3667" s="32" t="s">
        <v>1873</v>
      </c>
      <c r="S3667" s="29">
        <v>0</v>
      </c>
      <c r="T3667" s="29" t="s">
        <v>64</v>
      </c>
    </row>
    <row r="3668" spans="14:20" s="22" customFormat="1" ht="15" hidden="1" customHeight="1" x14ac:dyDescent="0.25">
      <c r="N3668" s="29" t="str">
        <f t="shared" si="114"/>
        <v>nie ubiegam sięWarmińsko-MazurskieStawiguda_PL622</v>
      </c>
      <c r="O3668" s="29" t="s">
        <v>1833</v>
      </c>
      <c r="P3668" s="31" t="str">
        <f t="shared" si="113"/>
        <v>Stawiguda_PL622</v>
      </c>
      <c r="Q3668" s="32" t="s">
        <v>1932</v>
      </c>
      <c r="R3668" s="32" t="s">
        <v>1922</v>
      </c>
      <c r="S3668" s="29">
        <v>0</v>
      </c>
      <c r="T3668" s="29" t="s">
        <v>64</v>
      </c>
    </row>
    <row r="3669" spans="14:20" s="22" customFormat="1" ht="15" hidden="1" customHeight="1" x14ac:dyDescent="0.25">
      <c r="N3669" s="29" t="str">
        <f t="shared" si="114"/>
        <v>nie ubiegam sięWarmińsko-MazurskieSusz_PL621</v>
      </c>
      <c r="O3669" s="29" t="s">
        <v>1833</v>
      </c>
      <c r="P3669" s="31" t="str">
        <f t="shared" si="113"/>
        <v>Susz_PL621</v>
      </c>
      <c r="Q3669" s="32" t="s">
        <v>1930</v>
      </c>
      <c r="R3669" s="32" t="s">
        <v>1856</v>
      </c>
      <c r="S3669" s="29">
        <v>0</v>
      </c>
      <c r="T3669" s="29" t="s">
        <v>64</v>
      </c>
    </row>
    <row r="3670" spans="14:20" s="22" customFormat="1" ht="15" hidden="1" customHeight="1" x14ac:dyDescent="0.25">
      <c r="N3670" s="29" t="str">
        <f t="shared" si="114"/>
        <v>nie ubiegam sięWarmińsko-MazurskieSzczytno_PL622</v>
      </c>
      <c r="O3670" s="29" t="s">
        <v>1833</v>
      </c>
      <c r="P3670" s="31" t="str">
        <f t="shared" si="113"/>
        <v>Szczytno_PL622</v>
      </c>
      <c r="Q3670" s="32" t="s">
        <v>1932</v>
      </c>
      <c r="R3670" s="32" t="s">
        <v>1928</v>
      </c>
      <c r="S3670" s="29">
        <v>0</v>
      </c>
      <c r="T3670" s="29" t="s">
        <v>64</v>
      </c>
    </row>
    <row r="3671" spans="14:20" s="22" customFormat="1" ht="15" hidden="1" customHeight="1" x14ac:dyDescent="0.25">
      <c r="N3671" s="29" t="str">
        <f t="shared" si="114"/>
        <v>nie ubiegam sięWarmińsko-MazurskieŚwiątki_PL622</v>
      </c>
      <c r="O3671" s="29" t="s">
        <v>1833</v>
      </c>
      <c r="P3671" s="31" t="str">
        <f t="shared" si="113"/>
        <v>Świątki_PL622</v>
      </c>
      <c r="Q3671" s="32" t="s">
        <v>1932</v>
      </c>
      <c r="R3671" s="32" t="s">
        <v>1923</v>
      </c>
      <c r="S3671" s="29">
        <v>0</v>
      </c>
      <c r="T3671" s="29" t="s">
        <v>64</v>
      </c>
    </row>
    <row r="3672" spans="14:20" s="22" customFormat="1" ht="15" hidden="1" customHeight="1" x14ac:dyDescent="0.25">
      <c r="N3672" s="29" t="str">
        <f t="shared" si="114"/>
        <v>nie ubiegam sięWarmińsko-MazurskieŚwiętajno_PL622</v>
      </c>
      <c r="O3672" s="29" t="s">
        <v>1833</v>
      </c>
      <c r="P3672" s="31" t="str">
        <f t="shared" si="113"/>
        <v>Świętajno_PL622</v>
      </c>
      <c r="Q3672" s="32" t="s">
        <v>1932</v>
      </c>
      <c r="R3672" s="32" t="s">
        <v>1881</v>
      </c>
      <c r="S3672" s="29">
        <v>0</v>
      </c>
      <c r="T3672" s="29" t="s">
        <v>64</v>
      </c>
    </row>
    <row r="3673" spans="14:20" s="22" customFormat="1" ht="15" hidden="1" customHeight="1" x14ac:dyDescent="0.25">
      <c r="N3673" s="29" t="str">
        <f t="shared" si="114"/>
        <v>nie ubiegam sięWarmińsko-MazurskieŚwiętajno_PL623</v>
      </c>
      <c r="O3673" s="29" t="s">
        <v>1833</v>
      </c>
      <c r="P3673" s="31" t="str">
        <f t="shared" si="113"/>
        <v>Świętajno_PL623</v>
      </c>
      <c r="Q3673" s="32" t="s">
        <v>1931</v>
      </c>
      <c r="R3673" s="32" t="s">
        <v>1881</v>
      </c>
      <c r="S3673" s="29">
        <v>0</v>
      </c>
      <c r="T3673" s="29" t="s">
        <v>64</v>
      </c>
    </row>
    <row r="3674" spans="14:20" s="22" customFormat="1" ht="15" hidden="1" customHeight="1" x14ac:dyDescent="0.25">
      <c r="N3674" s="29" t="str">
        <f t="shared" si="114"/>
        <v>nie ubiegam sięWarmińsko-MazurskieTolkmicko_PL621</v>
      </c>
      <c r="O3674" s="29" t="s">
        <v>1833</v>
      </c>
      <c r="P3674" s="31" t="str">
        <f t="shared" si="113"/>
        <v>Tolkmicko_PL621</v>
      </c>
      <c r="Q3674" s="32" t="s">
        <v>1930</v>
      </c>
      <c r="R3674" s="32" t="s">
        <v>1852</v>
      </c>
      <c r="S3674" s="29">
        <v>0</v>
      </c>
      <c r="T3674" s="29" t="s">
        <v>64</v>
      </c>
    </row>
    <row r="3675" spans="14:20" s="22" customFormat="1" ht="15" hidden="1" customHeight="1" x14ac:dyDescent="0.25">
      <c r="N3675" s="29" t="str">
        <f t="shared" si="114"/>
        <v>nie ubiegam sięWarmińsko-MazurskieWęgorzewo_PL623</v>
      </c>
      <c r="O3675" s="29" t="s">
        <v>1833</v>
      </c>
      <c r="P3675" s="31" t="str">
        <f t="shared" si="113"/>
        <v>Węgorzewo_PL623</v>
      </c>
      <c r="Q3675" s="32" t="s">
        <v>1931</v>
      </c>
      <c r="R3675" s="32" t="s">
        <v>1892</v>
      </c>
      <c r="S3675" s="29">
        <v>0</v>
      </c>
      <c r="T3675" s="29" t="s">
        <v>64</v>
      </c>
    </row>
    <row r="3676" spans="14:20" s="22" customFormat="1" ht="15" hidden="1" customHeight="1" x14ac:dyDescent="0.25">
      <c r="N3676" s="29" t="str">
        <f t="shared" si="114"/>
        <v>nie ubiegam sięWarmińsko-MazurskieWielbark_PL622</v>
      </c>
      <c r="O3676" s="29" t="s">
        <v>1833</v>
      </c>
      <c r="P3676" s="31" t="str">
        <f t="shared" si="113"/>
        <v>Wielbark_PL622</v>
      </c>
      <c r="Q3676" s="32" t="s">
        <v>1932</v>
      </c>
      <c r="R3676" s="32" t="s">
        <v>1929</v>
      </c>
      <c r="S3676" s="29">
        <v>0</v>
      </c>
      <c r="T3676" s="29" t="s">
        <v>64</v>
      </c>
    </row>
    <row r="3677" spans="14:20" s="22" customFormat="1" ht="15" hidden="1" customHeight="1" x14ac:dyDescent="0.25">
      <c r="N3677" s="29" t="str">
        <f t="shared" si="114"/>
        <v>nie ubiegam sięWarmińsko-MazurskieWieliczki_PL623</v>
      </c>
      <c r="O3677" s="29" t="s">
        <v>1833</v>
      </c>
      <c r="P3677" s="31" t="str">
        <f t="shared" si="113"/>
        <v>Wieliczki_PL623</v>
      </c>
      <c r="Q3677" s="32" t="s">
        <v>1931</v>
      </c>
      <c r="R3677" s="32" t="s">
        <v>1882</v>
      </c>
      <c r="S3677" s="29">
        <v>0</v>
      </c>
      <c r="T3677" s="29" t="s">
        <v>64</v>
      </c>
    </row>
    <row r="3678" spans="14:20" s="22" customFormat="1" ht="15" hidden="1" customHeight="1" x14ac:dyDescent="0.25">
      <c r="N3678" s="29" t="str">
        <f t="shared" si="114"/>
        <v>nie ubiegam sięWarmińsko-MazurskieWilczęta_PL621</v>
      </c>
      <c r="O3678" s="29" t="s">
        <v>1833</v>
      </c>
      <c r="P3678" s="31" t="str">
        <f t="shared" si="113"/>
        <v>Wilczęta_PL621</v>
      </c>
      <c r="Q3678" s="32" t="s">
        <v>1930</v>
      </c>
      <c r="R3678" s="32" t="s">
        <v>1839</v>
      </c>
      <c r="S3678" s="29">
        <v>0</v>
      </c>
      <c r="T3678" s="29" t="s">
        <v>64</v>
      </c>
    </row>
    <row r="3679" spans="14:20" s="22" customFormat="1" ht="15" hidden="1" customHeight="1" x14ac:dyDescent="0.25">
      <c r="N3679" s="29" t="str">
        <f t="shared" si="114"/>
        <v>nie ubiegam sięWarmińsko-MazurskieWydminy_PL623</v>
      </c>
      <c r="O3679" s="29" t="s">
        <v>1833</v>
      </c>
      <c r="P3679" s="31" t="str">
        <f t="shared" si="113"/>
        <v>Wydminy_PL623</v>
      </c>
      <c r="Q3679" s="32" t="s">
        <v>1931</v>
      </c>
      <c r="R3679" s="32" t="s">
        <v>1878</v>
      </c>
      <c r="S3679" s="29">
        <v>0</v>
      </c>
      <c r="T3679" s="29" t="s">
        <v>64</v>
      </c>
    </row>
    <row r="3680" spans="14:20" s="22" customFormat="1" ht="15" hidden="1" customHeight="1" x14ac:dyDescent="0.25">
      <c r="N3680" s="29" t="str">
        <f t="shared" si="114"/>
        <v>nie ubiegam sięWarmińsko-MazurskieZalewo_PL621</v>
      </c>
      <c r="O3680" s="29" t="s">
        <v>1833</v>
      </c>
      <c r="P3680" s="31" t="str">
        <f t="shared" si="113"/>
        <v>Zalewo_PL621</v>
      </c>
      <c r="Q3680" s="32" t="s">
        <v>1930</v>
      </c>
      <c r="R3680" s="32" t="s">
        <v>1857</v>
      </c>
      <c r="S3680" s="29">
        <v>0</v>
      </c>
      <c r="T3680" s="29" t="s">
        <v>64</v>
      </c>
    </row>
    <row r="3681" spans="14:20" s="22" customFormat="1" ht="15" hidden="1" customHeight="1" x14ac:dyDescent="0.25">
      <c r="N3681" s="29" t="str">
        <f t="shared" si="114"/>
        <v>nie ubiegam sięWielkopolskieBabiak_PL414</v>
      </c>
      <c r="O3681" s="29" t="s">
        <v>1175</v>
      </c>
      <c r="P3681" s="31" t="str">
        <f t="shared" si="113"/>
        <v>Babiak_PL414</v>
      </c>
      <c r="Q3681" s="32" t="s">
        <v>1352</v>
      </c>
      <c r="R3681" s="32" t="s">
        <v>1226</v>
      </c>
      <c r="S3681" s="29">
        <v>0</v>
      </c>
      <c r="T3681" s="29" t="s">
        <v>64</v>
      </c>
    </row>
    <row r="3682" spans="14:20" s="22" customFormat="1" ht="15" hidden="1" customHeight="1" x14ac:dyDescent="0.25">
      <c r="N3682" s="29" t="str">
        <f t="shared" si="114"/>
        <v>nie ubiegam sięWielkopolskieBaranów_PL416</v>
      </c>
      <c r="O3682" s="29" t="s">
        <v>1175</v>
      </c>
      <c r="P3682" s="31" t="str">
        <f t="shared" si="113"/>
        <v>Baranów_PL416</v>
      </c>
      <c r="Q3682" s="32" t="s">
        <v>1351</v>
      </c>
      <c r="R3682" s="32" t="s">
        <v>446</v>
      </c>
      <c r="S3682" s="29">
        <v>0</v>
      </c>
      <c r="T3682" s="29" t="s">
        <v>64</v>
      </c>
    </row>
    <row r="3683" spans="14:20" s="22" customFormat="1" ht="15" hidden="1" customHeight="1" x14ac:dyDescent="0.25">
      <c r="N3683" s="29" t="str">
        <f t="shared" si="114"/>
        <v>nie ubiegam sięWielkopolskieBiałośliwie_PL411</v>
      </c>
      <c r="O3683" s="29" t="s">
        <v>1175</v>
      </c>
      <c r="P3683" s="31" t="str">
        <f t="shared" si="113"/>
        <v>Białośliwie_PL411</v>
      </c>
      <c r="Q3683" s="32" t="s">
        <v>1354</v>
      </c>
      <c r="R3683" s="32" t="s">
        <v>1313</v>
      </c>
      <c r="S3683" s="29">
        <v>0</v>
      </c>
      <c r="T3683" s="29" t="s">
        <v>64</v>
      </c>
    </row>
    <row r="3684" spans="14:20" s="22" customFormat="1" ht="15" hidden="1" customHeight="1" x14ac:dyDescent="0.25">
      <c r="N3684" s="29" t="str">
        <f t="shared" si="114"/>
        <v>nie ubiegam sięWielkopolskieBlizanów_PL416</v>
      </c>
      <c r="O3684" s="29" t="s">
        <v>1175</v>
      </c>
      <c r="P3684" s="31" t="str">
        <f t="shared" si="113"/>
        <v>Blizanów_PL416</v>
      </c>
      <c r="Q3684" s="32" t="s">
        <v>1351</v>
      </c>
      <c r="R3684" s="32" t="s">
        <v>1179</v>
      </c>
      <c r="S3684" s="29">
        <v>0</v>
      </c>
      <c r="T3684" s="29" t="s">
        <v>64</v>
      </c>
    </row>
    <row r="3685" spans="14:20" s="22" customFormat="1" ht="15" hidden="1" customHeight="1" x14ac:dyDescent="0.25">
      <c r="N3685" s="29" t="str">
        <f t="shared" si="114"/>
        <v>nie ubiegam sięWielkopolskieBojanowo_PL417</v>
      </c>
      <c r="O3685" s="29" t="s">
        <v>1175</v>
      </c>
      <c r="P3685" s="31" t="str">
        <f t="shared" si="113"/>
        <v>Bojanowo_PL417</v>
      </c>
      <c r="Q3685" s="32" t="s">
        <v>1353</v>
      </c>
      <c r="R3685" s="32" t="s">
        <v>1295</v>
      </c>
      <c r="S3685" s="29">
        <v>0</v>
      </c>
      <c r="T3685" s="29" t="s">
        <v>64</v>
      </c>
    </row>
    <row r="3686" spans="14:20" s="22" customFormat="1" ht="15" hidden="1" customHeight="1" x14ac:dyDescent="0.25">
      <c r="N3686" s="29" t="str">
        <f t="shared" si="114"/>
        <v>nie ubiegam sięWielkopolskieBorek Wielkopolski_PL417</v>
      </c>
      <c r="O3686" s="29" t="s">
        <v>1175</v>
      </c>
      <c r="P3686" s="31" t="str">
        <f t="shared" si="113"/>
        <v>Borek Wielkopolski_PL417</v>
      </c>
      <c r="Q3686" s="32" t="s">
        <v>1353</v>
      </c>
      <c r="R3686" s="32" t="s">
        <v>1266</v>
      </c>
      <c r="S3686" s="29">
        <v>0</v>
      </c>
      <c r="T3686" s="29" t="s">
        <v>64</v>
      </c>
    </row>
    <row r="3687" spans="14:20" s="22" customFormat="1" ht="15" hidden="1" customHeight="1" x14ac:dyDescent="0.25">
      <c r="N3687" s="29" t="str">
        <f t="shared" si="114"/>
        <v>nie ubiegam sięWielkopolskieBralin_PL416</v>
      </c>
      <c r="O3687" s="29" t="s">
        <v>1175</v>
      </c>
      <c r="P3687" s="31" t="str">
        <f t="shared" si="113"/>
        <v>Bralin_PL416</v>
      </c>
      <c r="Q3687" s="32" t="s">
        <v>1351</v>
      </c>
      <c r="R3687" s="32" t="s">
        <v>1189</v>
      </c>
      <c r="S3687" s="29">
        <v>0</v>
      </c>
      <c r="T3687" s="29" t="s">
        <v>64</v>
      </c>
    </row>
    <row r="3688" spans="14:20" s="22" customFormat="1" ht="15" hidden="1" customHeight="1" x14ac:dyDescent="0.25">
      <c r="N3688" s="29" t="str">
        <f t="shared" si="114"/>
        <v>nie ubiegam sięWielkopolskieBrodnica_PL418</v>
      </c>
      <c r="O3688" s="29" t="s">
        <v>1175</v>
      </c>
      <c r="P3688" s="31" t="str">
        <f t="shared" si="113"/>
        <v>Brodnica_PL418</v>
      </c>
      <c r="Q3688" s="32" t="s">
        <v>1355</v>
      </c>
      <c r="R3688" s="32" t="s">
        <v>1348</v>
      </c>
      <c r="S3688" s="29">
        <v>0</v>
      </c>
      <c r="T3688" s="29" t="s">
        <v>64</v>
      </c>
    </row>
    <row r="3689" spans="14:20" s="22" customFormat="1" ht="15" hidden="1" customHeight="1" x14ac:dyDescent="0.25">
      <c r="N3689" s="29" t="str">
        <f t="shared" si="114"/>
        <v>nie ubiegam sięWielkopolskieBrudzew_PL414</v>
      </c>
      <c r="O3689" s="29" t="s">
        <v>1175</v>
      </c>
      <c r="P3689" s="31" t="str">
        <f t="shared" si="113"/>
        <v>Brudzew_PL414</v>
      </c>
      <c r="Q3689" s="32" t="s">
        <v>1352</v>
      </c>
      <c r="R3689" s="32" t="s">
        <v>1255</v>
      </c>
      <c r="S3689" s="29">
        <v>0</v>
      </c>
      <c r="T3689" s="29" t="s">
        <v>64</v>
      </c>
    </row>
    <row r="3690" spans="14:20" s="22" customFormat="1" ht="15" hidden="1" customHeight="1" x14ac:dyDescent="0.25">
      <c r="N3690" s="29" t="str">
        <f t="shared" si="114"/>
        <v>nie ubiegam sięWielkopolskieBrzeziny_PL416</v>
      </c>
      <c r="O3690" s="29" t="s">
        <v>1175</v>
      </c>
      <c r="P3690" s="31" t="str">
        <f t="shared" si="113"/>
        <v>Brzeziny_PL416</v>
      </c>
      <c r="Q3690" s="32" t="s">
        <v>1351</v>
      </c>
      <c r="R3690" s="32" t="s">
        <v>88</v>
      </c>
      <c r="S3690" s="29">
        <v>0</v>
      </c>
      <c r="T3690" s="29" t="s">
        <v>64</v>
      </c>
    </row>
    <row r="3691" spans="14:20" s="22" customFormat="1" ht="15" hidden="1" customHeight="1" x14ac:dyDescent="0.25">
      <c r="N3691" s="29" t="str">
        <f t="shared" si="114"/>
        <v>nie ubiegam sięWielkopolskieBudzyń_PL411</v>
      </c>
      <c r="O3691" s="29" t="s">
        <v>1175</v>
      </c>
      <c r="P3691" s="31" t="str">
        <f t="shared" si="113"/>
        <v>Budzyń_PL411</v>
      </c>
      <c r="Q3691" s="32" t="s">
        <v>1354</v>
      </c>
      <c r="R3691" s="32" t="s">
        <v>1302</v>
      </c>
      <c r="S3691" s="29">
        <v>0</v>
      </c>
      <c r="T3691" s="29" t="s">
        <v>64</v>
      </c>
    </row>
    <row r="3692" spans="14:20" s="22" customFormat="1" ht="15" hidden="1" customHeight="1" x14ac:dyDescent="0.25">
      <c r="N3692" s="29" t="str">
        <f t="shared" si="114"/>
        <v>nie ubiegam sięWielkopolskieBuk_PL418</v>
      </c>
      <c r="O3692" s="29" t="s">
        <v>1175</v>
      </c>
      <c r="P3692" s="31" t="str">
        <f t="shared" si="113"/>
        <v>Buk_PL418</v>
      </c>
      <c r="Q3692" s="32" t="s">
        <v>1355</v>
      </c>
      <c r="R3692" s="32" t="s">
        <v>1333</v>
      </c>
      <c r="S3692" s="29">
        <v>0</v>
      </c>
      <c r="T3692" s="29" t="s">
        <v>64</v>
      </c>
    </row>
    <row r="3693" spans="14:20" s="22" customFormat="1" ht="15" hidden="1" customHeight="1" x14ac:dyDescent="0.25">
      <c r="N3693" s="29" t="str">
        <f t="shared" si="114"/>
        <v>nie ubiegam sięWielkopolskieCeków-Kolonia_PL416</v>
      </c>
      <c r="O3693" s="29" t="s">
        <v>1175</v>
      </c>
      <c r="P3693" s="31" t="str">
        <f t="shared" si="113"/>
        <v>Ceków-Kolonia_PL416</v>
      </c>
      <c r="Q3693" s="32" t="s">
        <v>1351</v>
      </c>
      <c r="R3693" s="32" t="s">
        <v>1180</v>
      </c>
      <c r="S3693" s="29">
        <v>0</v>
      </c>
      <c r="T3693" s="29" t="s">
        <v>64</v>
      </c>
    </row>
    <row r="3694" spans="14:20" s="22" customFormat="1" ht="15" hidden="1" customHeight="1" x14ac:dyDescent="0.25">
      <c r="N3694" s="29" t="str">
        <f t="shared" si="114"/>
        <v>nie ubiegam sięWielkopolskieChocz_PL416</v>
      </c>
      <c r="O3694" s="29" t="s">
        <v>1175</v>
      </c>
      <c r="P3694" s="31" t="str">
        <f t="shared" si="113"/>
        <v>Chocz_PL416</v>
      </c>
      <c r="Q3694" s="32" t="s">
        <v>1351</v>
      </c>
      <c r="R3694" s="32" t="s">
        <v>1213</v>
      </c>
      <c r="S3694" s="29">
        <v>0</v>
      </c>
      <c r="T3694" s="29" t="s">
        <v>64</v>
      </c>
    </row>
    <row r="3695" spans="14:20" s="22" customFormat="1" ht="15" hidden="1" customHeight="1" x14ac:dyDescent="0.25">
      <c r="N3695" s="29" t="str">
        <f t="shared" si="114"/>
        <v>nie ubiegam sięWielkopolskieChodów_PL414</v>
      </c>
      <c r="O3695" s="29" t="s">
        <v>1175</v>
      </c>
      <c r="P3695" s="31" t="str">
        <f t="shared" si="113"/>
        <v>Chodów_PL414</v>
      </c>
      <c r="Q3695" s="32" t="s">
        <v>1352</v>
      </c>
      <c r="R3695" s="32" t="s">
        <v>1227</v>
      </c>
      <c r="S3695" s="29">
        <v>0</v>
      </c>
      <c r="T3695" s="29" t="s">
        <v>64</v>
      </c>
    </row>
    <row r="3696" spans="14:20" s="22" customFormat="1" ht="15" hidden="1" customHeight="1" x14ac:dyDescent="0.25">
      <c r="N3696" s="29" t="str">
        <f t="shared" si="114"/>
        <v>nie ubiegam sięWielkopolskieChodzież_PL411</v>
      </c>
      <c r="O3696" s="29" t="s">
        <v>1175</v>
      </c>
      <c r="P3696" s="31" t="str">
        <f t="shared" si="113"/>
        <v>Chodzież_PL411</v>
      </c>
      <c r="Q3696" s="32" t="s">
        <v>1354</v>
      </c>
      <c r="R3696" s="32" t="s">
        <v>1303</v>
      </c>
      <c r="S3696" s="29">
        <v>0</v>
      </c>
      <c r="T3696" s="29" t="s">
        <v>64</v>
      </c>
    </row>
    <row r="3697" spans="14:20" s="22" customFormat="1" ht="15" hidden="1" customHeight="1" x14ac:dyDescent="0.25">
      <c r="N3697" s="29" t="str">
        <f t="shared" si="114"/>
        <v>nie ubiegam sięWielkopolskieChrzypsko Wielkie_PL417</v>
      </c>
      <c r="O3697" s="29" t="s">
        <v>1175</v>
      </c>
      <c r="P3697" s="31" t="str">
        <f t="shared" si="113"/>
        <v>Chrzypsko Wielkie_PL417</v>
      </c>
      <c r="Q3697" s="32" t="s">
        <v>1353</v>
      </c>
      <c r="R3697" s="32" t="s">
        <v>1286</v>
      </c>
      <c r="S3697" s="29">
        <v>0</v>
      </c>
      <c r="T3697" s="29" t="s">
        <v>64</v>
      </c>
    </row>
    <row r="3698" spans="14:20" s="22" customFormat="1" ht="15" hidden="1" customHeight="1" x14ac:dyDescent="0.25">
      <c r="N3698" s="29" t="str">
        <f t="shared" si="114"/>
        <v>nie ubiegam sięWielkopolskieCzajków_PL416</v>
      </c>
      <c r="O3698" s="29" t="s">
        <v>1175</v>
      </c>
      <c r="P3698" s="31" t="str">
        <f t="shared" si="113"/>
        <v>Czajków_PL416</v>
      </c>
      <c r="Q3698" s="32" t="s">
        <v>1351</v>
      </c>
      <c r="R3698" s="32" t="s">
        <v>1206</v>
      </c>
      <c r="S3698" s="29">
        <v>0</v>
      </c>
      <c r="T3698" s="29" t="s">
        <v>64</v>
      </c>
    </row>
    <row r="3699" spans="14:20" s="22" customFormat="1" ht="15" hidden="1" customHeight="1" x14ac:dyDescent="0.25">
      <c r="N3699" s="29" t="str">
        <f t="shared" si="114"/>
        <v>nie ubiegam sięWielkopolskieCzarnków_PL411</v>
      </c>
      <c r="O3699" s="29" t="s">
        <v>1175</v>
      </c>
      <c r="P3699" s="31" t="str">
        <f t="shared" ref="P3699:P3762" si="115">R3699&amp;Q3699</f>
        <v>Czarnków_PL411</v>
      </c>
      <c r="Q3699" s="32" t="s">
        <v>1354</v>
      </c>
      <c r="R3699" s="32" t="s">
        <v>1306</v>
      </c>
      <c r="S3699" s="29">
        <v>0</v>
      </c>
      <c r="T3699" s="29" t="s">
        <v>64</v>
      </c>
    </row>
    <row r="3700" spans="14:20" s="22" customFormat="1" ht="15" hidden="1" customHeight="1" x14ac:dyDescent="0.25">
      <c r="N3700" s="29" t="str">
        <f t="shared" ref="N3700:N3763" si="116">T3700&amp;O3700&amp;P3700</f>
        <v>nie ubiegam sięWielkopolskieCzempiń_PL417</v>
      </c>
      <c r="O3700" s="29" t="s">
        <v>1175</v>
      </c>
      <c r="P3700" s="31" t="str">
        <f t="shared" si="115"/>
        <v>Czempiń_PL417</v>
      </c>
      <c r="Q3700" s="32" t="s">
        <v>1353</v>
      </c>
      <c r="R3700" s="32" t="s">
        <v>1275</v>
      </c>
      <c r="S3700" s="29">
        <v>0</v>
      </c>
      <c r="T3700" s="29" t="s">
        <v>64</v>
      </c>
    </row>
    <row r="3701" spans="14:20" s="22" customFormat="1" ht="15" hidden="1" customHeight="1" x14ac:dyDescent="0.25">
      <c r="N3701" s="29" t="str">
        <f t="shared" si="116"/>
        <v>nie ubiegam sięWielkopolskieCzermin_PL416</v>
      </c>
      <c r="O3701" s="29" t="s">
        <v>1175</v>
      </c>
      <c r="P3701" s="31" t="str">
        <f t="shared" si="115"/>
        <v>Czermin_PL416</v>
      </c>
      <c r="Q3701" s="32" t="s">
        <v>1351</v>
      </c>
      <c r="R3701" s="32" t="s">
        <v>957</v>
      </c>
      <c r="S3701" s="29">
        <v>0</v>
      </c>
      <c r="T3701" s="29" t="s">
        <v>64</v>
      </c>
    </row>
    <row r="3702" spans="14:20" s="22" customFormat="1" ht="15" hidden="1" customHeight="1" x14ac:dyDescent="0.25">
      <c r="N3702" s="29" t="str">
        <f t="shared" si="116"/>
        <v>nie ubiegam sięWielkopolskieCzerniejewo_PL414</v>
      </c>
      <c r="O3702" s="29" t="s">
        <v>1175</v>
      </c>
      <c r="P3702" s="31" t="str">
        <f t="shared" si="115"/>
        <v>Czerniejewo_PL414</v>
      </c>
      <c r="Q3702" s="32" t="s">
        <v>1352</v>
      </c>
      <c r="R3702" s="32" t="s">
        <v>1217</v>
      </c>
      <c r="S3702" s="29">
        <v>0</v>
      </c>
      <c r="T3702" s="29" t="s">
        <v>64</v>
      </c>
    </row>
    <row r="3703" spans="14:20" s="22" customFormat="1" ht="15" hidden="1" customHeight="1" x14ac:dyDescent="0.25">
      <c r="N3703" s="29" t="str">
        <f t="shared" si="116"/>
        <v>nie ubiegam sięWielkopolskieDamasławek_PL411</v>
      </c>
      <c r="O3703" s="29" t="s">
        <v>1175</v>
      </c>
      <c r="P3703" s="31" t="str">
        <f t="shared" si="115"/>
        <v>Damasławek_PL411</v>
      </c>
      <c r="Q3703" s="32" t="s">
        <v>1354</v>
      </c>
      <c r="R3703" s="32" t="s">
        <v>1320</v>
      </c>
      <c r="S3703" s="29">
        <v>0</v>
      </c>
      <c r="T3703" s="29" t="s">
        <v>64</v>
      </c>
    </row>
    <row r="3704" spans="14:20" s="22" customFormat="1" ht="15" hidden="1" customHeight="1" x14ac:dyDescent="0.25">
      <c r="N3704" s="29" t="str">
        <f t="shared" si="116"/>
        <v>nie ubiegam sięWielkopolskieDąbie_PL414</v>
      </c>
      <c r="O3704" s="29" t="s">
        <v>1175</v>
      </c>
      <c r="P3704" s="31" t="str">
        <f t="shared" si="115"/>
        <v>Dąbie_PL414</v>
      </c>
      <c r="Q3704" s="32" t="s">
        <v>1352</v>
      </c>
      <c r="R3704" s="32" t="s">
        <v>1228</v>
      </c>
      <c r="S3704" s="29">
        <v>0</v>
      </c>
      <c r="T3704" s="29" t="s">
        <v>64</v>
      </c>
    </row>
    <row r="3705" spans="14:20" s="22" customFormat="1" ht="15" hidden="1" customHeight="1" x14ac:dyDescent="0.25">
      <c r="N3705" s="29" t="str">
        <f t="shared" si="116"/>
        <v>nie ubiegam sięWielkopolskieDobra_PL414</v>
      </c>
      <c r="O3705" s="29" t="s">
        <v>1175</v>
      </c>
      <c r="P3705" s="31" t="str">
        <f t="shared" si="115"/>
        <v>Dobra_PL414</v>
      </c>
      <c r="Q3705" s="32" t="s">
        <v>1352</v>
      </c>
      <c r="R3705" s="32" t="s">
        <v>519</v>
      </c>
      <c r="S3705" s="29">
        <v>0</v>
      </c>
      <c r="T3705" s="29" t="s">
        <v>64</v>
      </c>
    </row>
    <row r="3706" spans="14:20" s="22" customFormat="1" ht="15" hidden="1" customHeight="1" x14ac:dyDescent="0.25">
      <c r="N3706" s="29" t="str">
        <f t="shared" si="116"/>
        <v>nie ubiegam sięWielkopolskieDobrzyca_PL416</v>
      </c>
      <c r="O3706" s="29" t="s">
        <v>1175</v>
      </c>
      <c r="P3706" s="31" t="str">
        <f t="shared" si="115"/>
        <v>Dobrzyca_PL416</v>
      </c>
      <c r="Q3706" s="32" t="s">
        <v>1351</v>
      </c>
      <c r="R3706" s="32" t="s">
        <v>1214</v>
      </c>
      <c r="S3706" s="29">
        <v>0</v>
      </c>
      <c r="T3706" s="29" t="s">
        <v>64</v>
      </c>
    </row>
    <row r="3707" spans="14:20" s="22" customFormat="1" ht="15" hidden="1" customHeight="1" x14ac:dyDescent="0.25">
      <c r="N3707" s="29" t="str">
        <f t="shared" si="116"/>
        <v>nie ubiegam sięWielkopolskieDolsk_PL418</v>
      </c>
      <c r="O3707" s="29" t="s">
        <v>1175</v>
      </c>
      <c r="P3707" s="31" t="str">
        <f t="shared" si="115"/>
        <v>Dolsk_PL418</v>
      </c>
      <c r="Q3707" s="32" t="s">
        <v>1355</v>
      </c>
      <c r="R3707" s="32" t="s">
        <v>1349</v>
      </c>
      <c r="S3707" s="29">
        <v>0</v>
      </c>
      <c r="T3707" s="29" t="s">
        <v>64</v>
      </c>
    </row>
    <row r="3708" spans="14:20" s="22" customFormat="1" ht="15" hidden="1" customHeight="1" x14ac:dyDescent="0.25">
      <c r="N3708" s="29" t="str">
        <f t="shared" si="116"/>
        <v>nie ubiegam sięWielkopolskieDominowo_PL418</v>
      </c>
      <c r="O3708" s="29" t="s">
        <v>1175</v>
      </c>
      <c r="P3708" s="31" t="str">
        <f t="shared" si="115"/>
        <v>Dominowo_PL418</v>
      </c>
      <c r="Q3708" s="32" t="s">
        <v>1355</v>
      </c>
      <c r="R3708" s="32" t="s">
        <v>1344</v>
      </c>
      <c r="S3708" s="29">
        <v>0</v>
      </c>
      <c r="T3708" s="29" t="s">
        <v>64</v>
      </c>
    </row>
    <row r="3709" spans="14:20" s="22" customFormat="1" ht="15" hidden="1" customHeight="1" x14ac:dyDescent="0.25">
      <c r="N3709" s="29" t="str">
        <f t="shared" si="116"/>
        <v>nie ubiegam sięWielkopolskieDopiewo_PL418</v>
      </c>
      <c r="O3709" s="29" t="s">
        <v>1175</v>
      </c>
      <c r="P3709" s="31" t="str">
        <f t="shared" si="115"/>
        <v>Dopiewo_PL418</v>
      </c>
      <c r="Q3709" s="32" t="s">
        <v>1355</v>
      </c>
      <c r="R3709" s="32" t="s">
        <v>1334</v>
      </c>
      <c r="S3709" s="29">
        <v>0</v>
      </c>
      <c r="T3709" s="29" t="s">
        <v>64</v>
      </c>
    </row>
    <row r="3710" spans="14:20" s="22" customFormat="1" ht="15" hidden="1" customHeight="1" x14ac:dyDescent="0.25">
      <c r="N3710" s="29" t="str">
        <f t="shared" si="116"/>
        <v>nie ubiegam sięWielkopolskieDoruchów_PL416</v>
      </c>
      <c r="O3710" s="29" t="s">
        <v>1175</v>
      </c>
      <c r="P3710" s="31" t="str">
        <f t="shared" si="115"/>
        <v>Doruchów_PL416</v>
      </c>
      <c r="Q3710" s="32" t="s">
        <v>1351</v>
      </c>
      <c r="R3710" s="32" t="s">
        <v>1207</v>
      </c>
      <c r="S3710" s="29">
        <v>0</v>
      </c>
      <c r="T3710" s="29" t="s">
        <v>64</v>
      </c>
    </row>
    <row r="3711" spans="14:20" s="22" customFormat="1" ht="15" hidden="1" customHeight="1" x14ac:dyDescent="0.25">
      <c r="N3711" s="29" t="str">
        <f t="shared" si="116"/>
        <v>nie ubiegam sięWielkopolskieDrawsko_PL411</v>
      </c>
      <c r="O3711" s="29" t="s">
        <v>1175</v>
      </c>
      <c r="P3711" s="31" t="str">
        <f t="shared" si="115"/>
        <v>Drawsko_PL411</v>
      </c>
      <c r="Q3711" s="32" t="s">
        <v>1354</v>
      </c>
      <c r="R3711" s="32" t="s">
        <v>1307</v>
      </c>
      <c r="S3711" s="29">
        <v>0</v>
      </c>
      <c r="T3711" s="29" t="s">
        <v>64</v>
      </c>
    </row>
    <row r="3712" spans="14:20" s="22" customFormat="1" ht="15" hidden="1" customHeight="1" x14ac:dyDescent="0.25">
      <c r="N3712" s="29" t="str">
        <f t="shared" si="116"/>
        <v>nie ubiegam sięWielkopolskieDuszniki_PL418</v>
      </c>
      <c r="O3712" s="29" t="s">
        <v>1175</v>
      </c>
      <c r="P3712" s="31" t="str">
        <f t="shared" si="115"/>
        <v>Duszniki_PL418</v>
      </c>
      <c r="Q3712" s="32" t="s">
        <v>1355</v>
      </c>
      <c r="R3712" s="32" t="s">
        <v>1341</v>
      </c>
      <c r="S3712" s="29">
        <v>0</v>
      </c>
      <c r="T3712" s="29" t="s">
        <v>64</v>
      </c>
    </row>
    <row r="3713" spans="14:20" s="22" customFormat="1" ht="15" hidden="1" customHeight="1" x14ac:dyDescent="0.25">
      <c r="N3713" s="29" t="str">
        <f t="shared" si="116"/>
        <v>nie ubiegam sięWielkopolskieGizałki_PL416</v>
      </c>
      <c r="O3713" s="29" t="s">
        <v>1175</v>
      </c>
      <c r="P3713" s="31" t="str">
        <f t="shared" si="115"/>
        <v>Gizałki_PL416</v>
      </c>
      <c r="Q3713" s="32" t="s">
        <v>1351</v>
      </c>
      <c r="R3713" s="32" t="s">
        <v>1215</v>
      </c>
      <c r="S3713" s="29">
        <v>0</v>
      </c>
      <c r="T3713" s="29" t="s">
        <v>64</v>
      </c>
    </row>
    <row r="3714" spans="14:20" s="22" customFormat="1" ht="15" hidden="1" customHeight="1" x14ac:dyDescent="0.25">
      <c r="N3714" s="29" t="str">
        <f t="shared" si="116"/>
        <v>nie ubiegam sięWielkopolskieGniezno_PL414</v>
      </c>
      <c r="O3714" s="29" t="s">
        <v>1175</v>
      </c>
      <c r="P3714" s="31" t="str">
        <f t="shared" si="115"/>
        <v>Gniezno_PL414</v>
      </c>
      <c r="Q3714" s="32" t="s">
        <v>1352</v>
      </c>
      <c r="R3714" s="32" t="s">
        <v>1218</v>
      </c>
      <c r="S3714" s="29">
        <v>0</v>
      </c>
      <c r="T3714" s="29" t="s">
        <v>64</v>
      </c>
    </row>
    <row r="3715" spans="14:20" s="22" customFormat="1" ht="15" hidden="1" customHeight="1" x14ac:dyDescent="0.25">
      <c r="N3715" s="29" t="str">
        <f t="shared" si="116"/>
        <v>nie ubiegam sięWielkopolskieGodziesze Wielkie_PL416</v>
      </c>
      <c r="O3715" s="29" t="s">
        <v>1175</v>
      </c>
      <c r="P3715" s="31" t="str">
        <f t="shared" si="115"/>
        <v>Godziesze Wielkie_PL416</v>
      </c>
      <c r="Q3715" s="32" t="s">
        <v>1351</v>
      </c>
      <c r="R3715" s="32" t="s">
        <v>1181</v>
      </c>
      <c r="S3715" s="29">
        <v>0</v>
      </c>
      <c r="T3715" s="29" t="s">
        <v>64</v>
      </c>
    </row>
    <row r="3716" spans="14:20" s="22" customFormat="1" ht="15" hidden="1" customHeight="1" x14ac:dyDescent="0.25">
      <c r="N3716" s="29" t="str">
        <f t="shared" si="116"/>
        <v>nie ubiegam sięWielkopolskieGolina_PL414</v>
      </c>
      <c r="O3716" s="29" t="s">
        <v>1175</v>
      </c>
      <c r="P3716" s="31" t="str">
        <f t="shared" si="115"/>
        <v>Golina_PL414</v>
      </c>
      <c r="Q3716" s="32" t="s">
        <v>1352</v>
      </c>
      <c r="R3716" s="32" t="s">
        <v>1235</v>
      </c>
      <c r="S3716" s="29">
        <v>0</v>
      </c>
      <c r="T3716" s="29" t="s">
        <v>64</v>
      </c>
    </row>
    <row r="3717" spans="14:20" s="22" customFormat="1" ht="15" hidden="1" customHeight="1" x14ac:dyDescent="0.25">
      <c r="N3717" s="29" t="str">
        <f t="shared" si="116"/>
        <v>nie ubiegam sięWielkopolskieGołańcz_PL411</v>
      </c>
      <c r="O3717" s="29" t="s">
        <v>1175</v>
      </c>
      <c r="P3717" s="31" t="str">
        <f t="shared" si="115"/>
        <v>Gołańcz_PL411</v>
      </c>
      <c r="Q3717" s="32" t="s">
        <v>1354</v>
      </c>
      <c r="R3717" s="32" t="s">
        <v>1321</v>
      </c>
      <c r="S3717" s="29">
        <v>0</v>
      </c>
      <c r="T3717" s="29" t="s">
        <v>64</v>
      </c>
    </row>
    <row r="3718" spans="14:20" s="22" customFormat="1" ht="15" hidden="1" customHeight="1" x14ac:dyDescent="0.25">
      <c r="N3718" s="29" t="str">
        <f t="shared" si="116"/>
        <v>nie ubiegam sięWielkopolskieGołuchów_PL416</v>
      </c>
      <c r="O3718" s="29" t="s">
        <v>1175</v>
      </c>
      <c r="P3718" s="31" t="str">
        <f t="shared" si="115"/>
        <v>Gołuchów_PL416</v>
      </c>
      <c r="Q3718" s="32" t="s">
        <v>1351</v>
      </c>
      <c r="R3718" s="32" t="s">
        <v>1216</v>
      </c>
      <c r="S3718" s="29">
        <v>0</v>
      </c>
      <c r="T3718" s="29" t="s">
        <v>64</v>
      </c>
    </row>
    <row r="3719" spans="14:20" s="22" customFormat="1" ht="15" hidden="1" customHeight="1" x14ac:dyDescent="0.25">
      <c r="N3719" s="29" t="str">
        <f t="shared" si="116"/>
        <v>nie ubiegam sięWielkopolskieGrabów nad Prosną_PL416</v>
      </c>
      <c r="O3719" s="29" t="s">
        <v>1175</v>
      </c>
      <c r="P3719" s="31" t="str">
        <f t="shared" si="115"/>
        <v>Grabów nad Prosną_PL416</v>
      </c>
      <c r="Q3719" s="32" t="s">
        <v>1351</v>
      </c>
      <c r="R3719" s="32" t="s">
        <v>1208</v>
      </c>
      <c r="S3719" s="29">
        <v>0</v>
      </c>
      <c r="T3719" s="29" t="s">
        <v>64</v>
      </c>
    </row>
    <row r="3720" spans="14:20" s="22" customFormat="1" ht="15" hidden="1" customHeight="1" x14ac:dyDescent="0.25">
      <c r="N3720" s="29" t="str">
        <f t="shared" si="116"/>
        <v>nie ubiegam sięWielkopolskieGranowo_PL417</v>
      </c>
      <c r="O3720" s="29" t="s">
        <v>1175</v>
      </c>
      <c r="P3720" s="31" t="str">
        <f t="shared" si="115"/>
        <v>Granowo_PL417</v>
      </c>
      <c r="Q3720" s="32" t="s">
        <v>1353</v>
      </c>
      <c r="R3720" s="32" t="s">
        <v>1271</v>
      </c>
      <c r="S3720" s="29">
        <v>0</v>
      </c>
      <c r="T3720" s="29" t="s">
        <v>64</v>
      </c>
    </row>
    <row r="3721" spans="14:20" s="22" customFormat="1" ht="15" hidden="1" customHeight="1" x14ac:dyDescent="0.25">
      <c r="N3721" s="29" t="str">
        <f t="shared" si="116"/>
        <v>nie ubiegam sięWielkopolskieGrodziec_PL414</v>
      </c>
      <c r="O3721" s="29" t="s">
        <v>1175</v>
      </c>
      <c r="P3721" s="31" t="str">
        <f t="shared" si="115"/>
        <v>Grodziec_PL414</v>
      </c>
      <c r="Q3721" s="32" t="s">
        <v>1352</v>
      </c>
      <c r="R3721" s="32" t="s">
        <v>1236</v>
      </c>
      <c r="S3721" s="29">
        <v>0</v>
      </c>
      <c r="T3721" s="29" t="s">
        <v>64</v>
      </c>
    </row>
    <row r="3722" spans="14:20" s="22" customFormat="1" ht="15" hidden="1" customHeight="1" x14ac:dyDescent="0.25">
      <c r="N3722" s="29" t="str">
        <f t="shared" si="116"/>
        <v>nie ubiegam sięWielkopolskieGrzegorzew_PL414</v>
      </c>
      <c r="O3722" s="29" t="s">
        <v>1175</v>
      </c>
      <c r="P3722" s="31" t="str">
        <f t="shared" si="115"/>
        <v>Grzegorzew_PL414</v>
      </c>
      <c r="Q3722" s="32" t="s">
        <v>1352</v>
      </c>
      <c r="R3722" s="32" t="s">
        <v>1229</v>
      </c>
      <c r="S3722" s="29">
        <v>0</v>
      </c>
      <c r="T3722" s="29" t="s">
        <v>64</v>
      </c>
    </row>
    <row r="3723" spans="14:20" s="22" customFormat="1" ht="15" hidden="1" customHeight="1" x14ac:dyDescent="0.25">
      <c r="N3723" s="29" t="str">
        <f t="shared" si="116"/>
        <v>nie ubiegam sięWielkopolskieJaraczewo_PL416</v>
      </c>
      <c r="O3723" s="29" t="s">
        <v>1175</v>
      </c>
      <c r="P3723" s="31" t="str">
        <f t="shared" si="115"/>
        <v>Jaraczewo_PL416</v>
      </c>
      <c r="Q3723" s="32" t="s">
        <v>1351</v>
      </c>
      <c r="R3723" s="32" t="s">
        <v>1176</v>
      </c>
      <c r="S3723" s="29">
        <v>0</v>
      </c>
      <c r="T3723" s="29" t="s">
        <v>64</v>
      </c>
    </row>
    <row r="3724" spans="14:20" s="22" customFormat="1" ht="15" hidden="1" customHeight="1" x14ac:dyDescent="0.25">
      <c r="N3724" s="29" t="str">
        <f t="shared" si="116"/>
        <v>nie ubiegam sięWielkopolskieJarocin_PL416</v>
      </c>
      <c r="O3724" s="29" t="s">
        <v>1175</v>
      </c>
      <c r="P3724" s="31" t="str">
        <f t="shared" si="115"/>
        <v>Jarocin_PL416</v>
      </c>
      <c r="Q3724" s="32" t="s">
        <v>1351</v>
      </c>
      <c r="R3724" s="32" t="s">
        <v>965</v>
      </c>
      <c r="S3724" s="29">
        <v>0</v>
      </c>
      <c r="T3724" s="29" t="s">
        <v>64</v>
      </c>
    </row>
    <row r="3725" spans="14:20" s="22" customFormat="1" ht="15" hidden="1" customHeight="1" x14ac:dyDescent="0.25">
      <c r="N3725" s="29" t="str">
        <f t="shared" si="116"/>
        <v>nie ubiegam sięWielkopolskieJutrosin_PL417</v>
      </c>
      <c r="O3725" s="29" t="s">
        <v>1175</v>
      </c>
      <c r="P3725" s="31" t="str">
        <f t="shared" si="115"/>
        <v>Jutrosin_PL417</v>
      </c>
      <c r="Q3725" s="32" t="s">
        <v>1353</v>
      </c>
      <c r="R3725" s="32" t="s">
        <v>1296</v>
      </c>
      <c r="S3725" s="29">
        <v>0</v>
      </c>
      <c r="T3725" s="29" t="s">
        <v>64</v>
      </c>
    </row>
    <row r="3726" spans="14:20" s="22" customFormat="1" ht="15" hidden="1" customHeight="1" x14ac:dyDescent="0.25">
      <c r="N3726" s="29" t="str">
        <f t="shared" si="116"/>
        <v>nie ubiegam sięWielkopolskieKaczory_PL411</v>
      </c>
      <c r="O3726" s="29" t="s">
        <v>1175</v>
      </c>
      <c r="P3726" s="31" t="str">
        <f t="shared" si="115"/>
        <v>Kaczory_PL411</v>
      </c>
      <c r="Q3726" s="32" t="s">
        <v>1354</v>
      </c>
      <c r="R3726" s="32" t="s">
        <v>1314</v>
      </c>
      <c r="S3726" s="29">
        <v>0</v>
      </c>
      <c r="T3726" s="29" t="s">
        <v>64</v>
      </c>
    </row>
    <row r="3727" spans="14:20" s="22" customFormat="1" ht="15" hidden="1" customHeight="1" x14ac:dyDescent="0.25">
      <c r="N3727" s="29" t="str">
        <f t="shared" si="116"/>
        <v>nie ubiegam sięWielkopolskieKamieniec_PL417</v>
      </c>
      <c r="O3727" s="29" t="s">
        <v>1175</v>
      </c>
      <c r="P3727" s="31" t="str">
        <f t="shared" si="115"/>
        <v>Kamieniec_PL417</v>
      </c>
      <c r="Q3727" s="32" t="s">
        <v>1353</v>
      </c>
      <c r="R3727" s="32" t="s">
        <v>1272</v>
      </c>
      <c r="S3727" s="29">
        <v>0</v>
      </c>
      <c r="T3727" s="29" t="s">
        <v>64</v>
      </c>
    </row>
    <row r="3728" spans="14:20" s="22" customFormat="1" ht="15" hidden="1" customHeight="1" x14ac:dyDescent="0.25">
      <c r="N3728" s="29" t="str">
        <f t="shared" si="116"/>
        <v>nie ubiegam sięWielkopolskieKawęczyn_PL414</v>
      </c>
      <c r="O3728" s="29" t="s">
        <v>1175</v>
      </c>
      <c r="P3728" s="31" t="str">
        <f t="shared" si="115"/>
        <v>Kawęczyn_PL414</v>
      </c>
      <c r="Q3728" s="32" t="s">
        <v>1352</v>
      </c>
      <c r="R3728" s="32" t="s">
        <v>1256</v>
      </c>
      <c r="S3728" s="29">
        <v>0</v>
      </c>
      <c r="T3728" s="29" t="s">
        <v>64</v>
      </c>
    </row>
    <row r="3729" spans="14:20" s="22" customFormat="1" ht="15" hidden="1" customHeight="1" x14ac:dyDescent="0.25">
      <c r="N3729" s="29" t="str">
        <f t="shared" si="116"/>
        <v>nie ubiegam sięWielkopolskieKazimierz Biskupi_PL414</v>
      </c>
      <c r="O3729" s="29" t="s">
        <v>1175</v>
      </c>
      <c r="P3729" s="31" t="str">
        <f t="shared" si="115"/>
        <v>Kazimierz Biskupi_PL414</v>
      </c>
      <c r="Q3729" s="32" t="s">
        <v>1352</v>
      </c>
      <c r="R3729" s="32" t="s">
        <v>1237</v>
      </c>
      <c r="S3729" s="29">
        <v>0</v>
      </c>
      <c r="T3729" s="29" t="s">
        <v>64</v>
      </c>
    </row>
    <row r="3730" spans="14:20" s="22" customFormat="1" ht="15" hidden="1" customHeight="1" x14ac:dyDescent="0.25">
      <c r="N3730" s="29" t="str">
        <f t="shared" si="116"/>
        <v>nie ubiegam sięWielkopolskieKaźmierz_PL418</v>
      </c>
      <c r="O3730" s="29" t="s">
        <v>1175</v>
      </c>
      <c r="P3730" s="31" t="str">
        <f t="shared" si="115"/>
        <v>Kaźmierz_PL418</v>
      </c>
      <c r="Q3730" s="32" t="s">
        <v>1355</v>
      </c>
      <c r="R3730" s="32" t="s">
        <v>1342</v>
      </c>
      <c r="S3730" s="29">
        <v>0</v>
      </c>
      <c r="T3730" s="29" t="s">
        <v>64</v>
      </c>
    </row>
    <row r="3731" spans="14:20" s="22" customFormat="1" ht="15" hidden="1" customHeight="1" x14ac:dyDescent="0.25">
      <c r="N3731" s="29" t="str">
        <f t="shared" si="116"/>
        <v>nie ubiegam sięWielkopolskieKępno_PL416</v>
      </c>
      <c r="O3731" s="29" t="s">
        <v>1175</v>
      </c>
      <c r="P3731" s="31" t="str">
        <f t="shared" si="115"/>
        <v>Kępno_PL416</v>
      </c>
      <c r="Q3731" s="32" t="s">
        <v>1351</v>
      </c>
      <c r="R3731" s="32" t="s">
        <v>1190</v>
      </c>
      <c r="S3731" s="29">
        <v>0</v>
      </c>
      <c r="T3731" s="29" t="s">
        <v>64</v>
      </c>
    </row>
    <row r="3732" spans="14:20" s="22" customFormat="1" ht="15" hidden="1" customHeight="1" x14ac:dyDescent="0.25">
      <c r="N3732" s="29" t="str">
        <f t="shared" si="116"/>
        <v>nie ubiegam sięWielkopolskieKiszkowo_PL414</v>
      </c>
      <c r="O3732" s="29" t="s">
        <v>1175</v>
      </c>
      <c r="P3732" s="31" t="str">
        <f t="shared" si="115"/>
        <v>Kiszkowo_PL414</v>
      </c>
      <c r="Q3732" s="32" t="s">
        <v>1352</v>
      </c>
      <c r="R3732" s="32" t="s">
        <v>1219</v>
      </c>
      <c r="S3732" s="29">
        <v>0</v>
      </c>
      <c r="T3732" s="29" t="s">
        <v>64</v>
      </c>
    </row>
    <row r="3733" spans="14:20" s="22" customFormat="1" ht="15" hidden="1" customHeight="1" x14ac:dyDescent="0.25">
      <c r="N3733" s="29" t="str">
        <f t="shared" si="116"/>
        <v>nie ubiegam sięWielkopolskieKleczew_PL414</v>
      </c>
      <c r="O3733" s="29" t="s">
        <v>1175</v>
      </c>
      <c r="P3733" s="31" t="str">
        <f t="shared" si="115"/>
        <v>Kleczew_PL414</v>
      </c>
      <c r="Q3733" s="32" t="s">
        <v>1352</v>
      </c>
      <c r="R3733" s="32" t="s">
        <v>1238</v>
      </c>
      <c r="S3733" s="29">
        <v>0</v>
      </c>
      <c r="T3733" s="29" t="s">
        <v>64</v>
      </c>
    </row>
    <row r="3734" spans="14:20" s="22" customFormat="1" ht="15" hidden="1" customHeight="1" x14ac:dyDescent="0.25">
      <c r="N3734" s="29" t="str">
        <f t="shared" si="116"/>
        <v>nie ubiegam sięWielkopolskieKleszczewo_PL418</v>
      </c>
      <c r="O3734" s="29" t="s">
        <v>1175</v>
      </c>
      <c r="P3734" s="31" t="str">
        <f t="shared" si="115"/>
        <v>Kleszczewo_PL418</v>
      </c>
      <c r="Q3734" s="32" t="s">
        <v>1355</v>
      </c>
      <c r="R3734" s="32" t="s">
        <v>1335</v>
      </c>
      <c r="S3734" s="29">
        <v>0</v>
      </c>
      <c r="T3734" s="29" t="s">
        <v>64</v>
      </c>
    </row>
    <row r="3735" spans="14:20" s="22" customFormat="1" ht="15" hidden="1" customHeight="1" x14ac:dyDescent="0.25">
      <c r="N3735" s="29" t="str">
        <f t="shared" si="116"/>
        <v>nie ubiegam sięWielkopolskieKłecko_PL414</v>
      </c>
      <c r="O3735" s="29" t="s">
        <v>1175</v>
      </c>
      <c r="P3735" s="31" t="str">
        <f t="shared" si="115"/>
        <v>Kłecko_PL414</v>
      </c>
      <c r="Q3735" s="32" t="s">
        <v>1352</v>
      </c>
      <c r="R3735" s="32" t="s">
        <v>1220</v>
      </c>
      <c r="S3735" s="29">
        <v>0</v>
      </c>
      <c r="T3735" s="29" t="s">
        <v>64</v>
      </c>
    </row>
    <row r="3736" spans="14:20" s="22" customFormat="1" ht="15" hidden="1" customHeight="1" x14ac:dyDescent="0.25">
      <c r="N3736" s="29" t="str">
        <f t="shared" si="116"/>
        <v>nie ubiegam sięWielkopolskieKobyla Góra_PL416</v>
      </c>
      <c r="O3736" s="29" t="s">
        <v>1175</v>
      </c>
      <c r="P3736" s="31" t="str">
        <f t="shared" si="115"/>
        <v>Kobyla Góra_PL416</v>
      </c>
      <c r="Q3736" s="32" t="s">
        <v>1351</v>
      </c>
      <c r="R3736" s="32" t="s">
        <v>1209</v>
      </c>
      <c r="S3736" s="29">
        <v>0</v>
      </c>
      <c r="T3736" s="29" t="s">
        <v>64</v>
      </c>
    </row>
    <row r="3737" spans="14:20" s="22" customFormat="1" ht="15" hidden="1" customHeight="1" x14ac:dyDescent="0.25">
      <c r="N3737" s="29" t="str">
        <f t="shared" si="116"/>
        <v>nie ubiegam sięWielkopolskieKobylin_PL416</v>
      </c>
      <c r="O3737" s="29" t="s">
        <v>1175</v>
      </c>
      <c r="P3737" s="31" t="str">
        <f t="shared" si="115"/>
        <v>Kobylin_PL416</v>
      </c>
      <c r="Q3737" s="32" t="s">
        <v>1351</v>
      </c>
      <c r="R3737" s="32" t="s">
        <v>1195</v>
      </c>
      <c r="S3737" s="29">
        <v>0</v>
      </c>
      <c r="T3737" s="29" t="s">
        <v>64</v>
      </c>
    </row>
    <row r="3738" spans="14:20" s="22" customFormat="1" ht="15" hidden="1" customHeight="1" x14ac:dyDescent="0.25">
      <c r="N3738" s="29" t="str">
        <f t="shared" si="116"/>
        <v>nie ubiegam sięWielkopolskieKołaczkowo_PL414</v>
      </c>
      <c r="O3738" s="29" t="s">
        <v>1175</v>
      </c>
      <c r="P3738" s="31" t="str">
        <f t="shared" si="115"/>
        <v>Kołaczkowo_PL414</v>
      </c>
      <c r="Q3738" s="32" t="s">
        <v>1352</v>
      </c>
      <c r="R3738" s="32" t="s">
        <v>1262</v>
      </c>
      <c r="S3738" s="29">
        <v>0</v>
      </c>
      <c r="T3738" s="29" t="s">
        <v>64</v>
      </c>
    </row>
    <row r="3739" spans="14:20" s="22" customFormat="1" ht="15" hidden="1" customHeight="1" x14ac:dyDescent="0.25">
      <c r="N3739" s="29" t="str">
        <f t="shared" si="116"/>
        <v>nie ubiegam sięWielkopolskieKoło_PL414</v>
      </c>
      <c r="O3739" s="29" t="s">
        <v>1175</v>
      </c>
      <c r="P3739" s="31" t="str">
        <f t="shared" si="115"/>
        <v>Koło_PL414</v>
      </c>
      <c r="Q3739" s="32" t="s">
        <v>1352</v>
      </c>
      <c r="R3739" s="32" t="s">
        <v>1230</v>
      </c>
      <c r="S3739" s="29">
        <v>0</v>
      </c>
      <c r="T3739" s="29" t="s">
        <v>64</v>
      </c>
    </row>
    <row r="3740" spans="14:20" s="22" customFormat="1" ht="15" hidden="1" customHeight="1" x14ac:dyDescent="0.25">
      <c r="N3740" s="29" t="str">
        <f t="shared" si="116"/>
        <v>nie ubiegam sięWielkopolskieKostrzyn_PL418</v>
      </c>
      <c r="O3740" s="29" t="s">
        <v>1175</v>
      </c>
      <c r="P3740" s="31" t="str">
        <f t="shared" si="115"/>
        <v>Kostrzyn_PL418</v>
      </c>
      <c r="Q3740" s="32" t="s">
        <v>1355</v>
      </c>
      <c r="R3740" s="32" t="s">
        <v>1336</v>
      </c>
      <c r="S3740" s="29">
        <v>0</v>
      </c>
      <c r="T3740" s="29" t="s">
        <v>64</v>
      </c>
    </row>
    <row r="3741" spans="14:20" s="22" customFormat="1" ht="15" hidden="1" customHeight="1" x14ac:dyDescent="0.25">
      <c r="N3741" s="29" t="str">
        <f t="shared" si="116"/>
        <v>nie ubiegam sięWielkopolskieKościan_PL417</v>
      </c>
      <c r="O3741" s="29" t="s">
        <v>1175</v>
      </c>
      <c r="P3741" s="31" t="str">
        <f t="shared" si="115"/>
        <v>Kościan_PL417</v>
      </c>
      <c r="Q3741" s="32" t="s">
        <v>1353</v>
      </c>
      <c r="R3741" s="32" t="s">
        <v>1276</v>
      </c>
      <c r="S3741" s="29">
        <v>0</v>
      </c>
      <c r="T3741" s="29" t="s">
        <v>64</v>
      </c>
    </row>
    <row r="3742" spans="14:20" s="22" customFormat="1" ht="15" hidden="1" customHeight="1" x14ac:dyDescent="0.25">
      <c r="N3742" s="29" t="str">
        <f t="shared" si="116"/>
        <v>nie ubiegam sięWielkopolskieKościelec_PL414</v>
      </c>
      <c r="O3742" s="29" t="s">
        <v>1175</v>
      </c>
      <c r="P3742" s="31" t="str">
        <f t="shared" si="115"/>
        <v>Kościelec_PL414</v>
      </c>
      <c r="Q3742" s="32" t="s">
        <v>1352</v>
      </c>
      <c r="R3742" s="32" t="s">
        <v>1231</v>
      </c>
      <c r="S3742" s="29">
        <v>0</v>
      </c>
      <c r="T3742" s="29" t="s">
        <v>64</v>
      </c>
    </row>
    <row r="3743" spans="14:20" s="22" customFormat="1" ht="15" hidden="1" customHeight="1" x14ac:dyDescent="0.25">
      <c r="N3743" s="29" t="str">
        <f t="shared" si="116"/>
        <v>nie ubiegam sięWielkopolskieKotlin_PL416</v>
      </c>
      <c r="O3743" s="29" t="s">
        <v>1175</v>
      </c>
      <c r="P3743" s="31" t="str">
        <f t="shared" si="115"/>
        <v>Kotlin_PL416</v>
      </c>
      <c r="Q3743" s="32" t="s">
        <v>1351</v>
      </c>
      <c r="R3743" s="32" t="s">
        <v>1177</v>
      </c>
      <c r="S3743" s="29">
        <v>0</v>
      </c>
      <c r="T3743" s="29" t="s">
        <v>64</v>
      </c>
    </row>
    <row r="3744" spans="14:20" s="22" customFormat="1" ht="15" hidden="1" customHeight="1" x14ac:dyDescent="0.25">
      <c r="N3744" s="29" t="str">
        <f t="shared" si="116"/>
        <v>nie ubiegam sięWielkopolskieKoźmin Wielkopolski_PL416</v>
      </c>
      <c r="O3744" s="29" t="s">
        <v>1175</v>
      </c>
      <c r="P3744" s="31" t="str">
        <f t="shared" si="115"/>
        <v>Koźmin Wielkopolski_PL416</v>
      </c>
      <c r="Q3744" s="32" t="s">
        <v>1351</v>
      </c>
      <c r="R3744" s="32" t="s">
        <v>1196</v>
      </c>
      <c r="S3744" s="29">
        <v>0</v>
      </c>
      <c r="T3744" s="29" t="s">
        <v>64</v>
      </c>
    </row>
    <row r="3745" spans="14:20" s="22" customFormat="1" ht="15" hidden="1" customHeight="1" x14ac:dyDescent="0.25">
      <c r="N3745" s="29" t="str">
        <f t="shared" si="116"/>
        <v>nie ubiegam sięWielkopolskieKoźminek_PL416</v>
      </c>
      <c r="O3745" s="29" t="s">
        <v>1175</v>
      </c>
      <c r="P3745" s="31" t="str">
        <f t="shared" si="115"/>
        <v>Koźminek_PL416</v>
      </c>
      <c r="Q3745" s="32" t="s">
        <v>1351</v>
      </c>
      <c r="R3745" s="32" t="s">
        <v>1182</v>
      </c>
      <c r="S3745" s="29">
        <v>0</v>
      </c>
      <c r="T3745" s="29" t="s">
        <v>64</v>
      </c>
    </row>
    <row r="3746" spans="14:20" s="22" customFormat="1" ht="15" hidden="1" customHeight="1" x14ac:dyDescent="0.25">
      <c r="N3746" s="29" t="str">
        <f t="shared" si="116"/>
        <v>nie ubiegam sięWielkopolskieKórnik_PL418</v>
      </c>
      <c r="O3746" s="29" t="s">
        <v>1175</v>
      </c>
      <c r="P3746" s="31" t="str">
        <f t="shared" si="115"/>
        <v>Kórnik_PL418</v>
      </c>
      <c r="Q3746" s="32" t="s">
        <v>1355</v>
      </c>
      <c r="R3746" s="32" t="s">
        <v>1337</v>
      </c>
      <c r="S3746" s="29">
        <v>0</v>
      </c>
      <c r="T3746" s="29" t="s">
        <v>64</v>
      </c>
    </row>
    <row r="3747" spans="14:20" s="22" customFormat="1" ht="15" hidden="1" customHeight="1" x14ac:dyDescent="0.25">
      <c r="N3747" s="29" t="str">
        <f t="shared" si="116"/>
        <v>nie ubiegam sięWielkopolskieKrajenka_PL411</v>
      </c>
      <c r="O3747" s="29" t="s">
        <v>1175</v>
      </c>
      <c r="P3747" s="31" t="str">
        <f t="shared" si="115"/>
        <v>Krajenka_PL411</v>
      </c>
      <c r="Q3747" s="32" t="s">
        <v>1354</v>
      </c>
      <c r="R3747" s="32" t="s">
        <v>1326</v>
      </c>
      <c r="S3747" s="29">
        <v>0</v>
      </c>
      <c r="T3747" s="29" t="s">
        <v>64</v>
      </c>
    </row>
    <row r="3748" spans="14:20" s="22" customFormat="1" ht="15" hidden="1" customHeight="1" x14ac:dyDescent="0.25">
      <c r="N3748" s="29" t="str">
        <f t="shared" si="116"/>
        <v>nie ubiegam sięWielkopolskieKramsk_PL414</v>
      </c>
      <c r="O3748" s="29" t="s">
        <v>1175</v>
      </c>
      <c r="P3748" s="31" t="str">
        <f t="shared" si="115"/>
        <v>Kramsk_PL414</v>
      </c>
      <c r="Q3748" s="32" t="s">
        <v>1352</v>
      </c>
      <c r="R3748" s="32" t="s">
        <v>1239</v>
      </c>
      <c r="S3748" s="29">
        <v>0</v>
      </c>
      <c r="T3748" s="29" t="s">
        <v>64</v>
      </c>
    </row>
    <row r="3749" spans="14:20" s="22" customFormat="1" ht="15" hidden="1" customHeight="1" x14ac:dyDescent="0.25">
      <c r="N3749" s="29" t="str">
        <f t="shared" si="116"/>
        <v>nie ubiegam sięWielkopolskieKraszewice_PL416</v>
      </c>
      <c r="O3749" s="29" t="s">
        <v>1175</v>
      </c>
      <c r="P3749" s="31" t="str">
        <f t="shared" si="115"/>
        <v>Kraszewice_PL416</v>
      </c>
      <c r="Q3749" s="32" t="s">
        <v>1351</v>
      </c>
      <c r="R3749" s="32" t="s">
        <v>1210</v>
      </c>
      <c r="S3749" s="29">
        <v>0</v>
      </c>
      <c r="T3749" s="29" t="s">
        <v>64</v>
      </c>
    </row>
    <row r="3750" spans="14:20" s="22" customFormat="1" ht="15" hidden="1" customHeight="1" x14ac:dyDescent="0.25">
      <c r="N3750" s="29" t="str">
        <f t="shared" si="116"/>
        <v>nie ubiegam sięWielkopolskieKrobia_PL417</v>
      </c>
      <c r="O3750" s="29" t="s">
        <v>1175</v>
      </c>
      <c r="P3750" s="31" t="str">
        <f t="shared" si="115"/>
        <v>Krobia_PL417</v>
      </c>
      <c r="Q3750" s="32" t="s">
        <v>1353</v>
      </c>
      <c r="R3750" s="32" t="s">
        <v>1267</v>
      </c>
      <c r="S3750" s="29">
        <v>0</v>
      </c>
      <c r="T3750" s="29" t="s">
        <v>64</v>
      </c>
    </row>
    <row r="3751" spans="14:20" s="22" customFormat="1" ht="15" hidden="1" customHeight="1" x14ac:dyDescent="0.25">
      <c r="N3751" s="29" t="str">
        <f t="shared" si="116"/>
        <v>nie ubiegam sięWielkopolskieKrotoszyn_PL416</v>
      </c>
      <c r="O3751" s="29" t="s">
        <v>1175</v>
      </c>
      <c r="P3751" s="31" t="str">
        <f t="shared" si="115"/>
        <v>Krotoszyn_PL416</v>
      </c>
      <c r="Q3751" s="32" t="s">
        <v>1351</v>
      </c>
      <c r="R3751" s="32" t="s">
        <v>1197</v>
      </c>
      <c r="S3751" s="29">
        <v>0</v>
      </c>
      <c r="T3751" s="29" t="s">
        <v>64</v>
      </c>
    </row>
    <row r="3752" spans="14:20" s="22" customFormat="1" ht="15" hidden="1" customHeight="1" x14ac:dyDescent="0.25">
      <c r="N3752" s="29" t="str">
        <f t="shared" si="116"/>
        <v>nie ubiegam sięWielkopolskieKrzemieniewo_PL417</v>
      </c>
      <c r="O3752" s="29" t="s">
        <v>1175</v>
      </c>
      <c r="P3752" s="31" t="str">
        <f t="shared" si="115"/>
        <v>Krzemieniewo_PL417</v>
      </c>
      <c r="Q3752" s="32" t="s">
        <v>1353</v>
      </c>
      <c r="R3752" s="32" t="s">
        <v>1279</v>
      </c>
      <c r="S3752" s="29">
        <v>0</v>
      </c>
      <c r="T3752" s="29" t="s">
        <v>64</v>
      </c>
    </row>
    <row r="3753" spans="14:20" s="22" customFormat="1" ht="15" hidden="1" customHeight="1" x14ac:dyDescent="0.25">
      <c r="N3753" s="29" t="str">
        <f t="shared" si="116"/>
        <v>nie ubiegam sięWielkopolskieKrzykosy_PL418</v>
      </c>
      <c r="O3753" s="29" t="s">
        <v>1175</v>
      </c>
      <c r="P3753" s="31" t="str">
        <f t="shared" si="115"/>
        <v>Krzykosy_PL418</v>
      </c>
      <c r="Q3753" s="32" t="s">
        <v>1355</v>
      </c>
      <c r="R3753" s="32" t="s">
        <v>1345</v>
      </c>
      <c r="S3753" s="29">
        <v>0</v>
      </c>
      <c r="T3753" s="29" t="s">
        <v>64</v>
      </c>
    </row>
    <row r="3754" spans="14:20" s="22" customFormat="1" ht="15" hidden="1" customHeight="1" x14ac:dyDescent="0.25">
      <c r="N3754" s="29" t="str">
        <f t="shared" si="116"/>
        <v>nie ubiegam sięWielkopolskieKrzymów_PL414</v>
      </c>
      <c r="O3754" s="29" t="s">
        <v>1175</v>
      </c>
      <c r="P3754" s="31" t="str">
        <f t="shared" si="115"/>
        <v>Krzymów_PL414</v>
      </c>
      <c r="Q3754" s="32" t="s">
        <v>1352</v>
      </c>
      <c r="R3754" s="32" t="s">
        <v>1240</v>
      </c>
      <c r="S3754" s="29">
        <v>0</v>
      </c>
      <c r="T3754" s="29" t="s">
        <v>64</v>
      </c>
    </row>
    <row r="3755" spans="14:20" s="22" customFormat="1" ht="15" hidden="1" customHeight="1" x14ac:dyDescent="0.25">
      <c r="N3755" s="29" t="str">
        <f t="shared" si="116"/>
        <v>nie ubiegam sięWielkopolskieKrzywiń_PL417</v>
      </c>
      <c r="O3755" s="29" t="s">
        <v>1175</v>
      </c>
      <c r="P3755" s="31" t="str">
        <f t="shared" si="115"/>
        <v>Krzywiń_PL417</v>
      </c>
      <c r="Q3755" s="32" t="s">
        <v>1353</v>
      </c>
      <c r="R3755" s="32" t="s">
        <v>1277</v>
      </c>
      <c r="S3755" s="29">
        <v>0</v>
      </c>
      <c r="T3755" s="29" t="s">
        <v>64</v>
      </c>
    </row>
    <row r="3756" spans="14:20" s="22" customFormat="1" ht="15" hidden="1" customHeight="1" x14ac:dyDescent="0.25">
      <c r="N3756" s="29" t="str">
        <f t="shared" si="116"/>
        <v>nie ubiegam sięWielkopolskieKrzyż Wielkopolski_PL411</v>
      </c>
      <c r="O3756" s="29" t="s">
        <v>1175</v>
      </c>
      <c r="P3756" s="31" t="str">
        <f t="shared" si="115"/>
        <v>Krzyż Wielkopolski_PL411</v>
      </c>
      <c r="Q3756" s="32" t="s">
        <v>1354</v>
      </c>
      <c r="R3756" s="32" t="s">
        <v>1308</v>
      </c>
      <c r="S3756" s="29">
        <v>0</v>
      </c>
      <c r="T3756" s="29" t="s">
        <v>64</v>
      </c>
    </row>
    <row r="3757" spans="14:20" s="22" customFormat="1" ht="15" hidden="1" customHeight="1" x14ac:dyDescent="0.25">
      <c r="N3757" s="29" t="str">
        <f t="shared" si="116"/>
        <v>nie ubiegam sięWielkopolskieKsiąż Wielkopolski_PL418</v>
      </c>
      <c r="O3757" s="29" t="s">
        <v>1175</v>
      </c>
      <c r="P3757" s="31" t="str">
        <f t="shared" si="115"/>
        <v>Książ Wielkopolski_PL418</v>
      </c>
      <c r="Q3757" s="32" t="s">
        <v>1355</v>
      </c>
      <c r="R3757" s="32" t="s">
        <v>1350</v>
      </c>
      <c r="S3757" s="29">
        <v>0</v>
      </c>
      <c r="T3757" s="29" t="s">
        <v>64</v>
      </c>
    </row>
    <row r="3758" spans="14:20" s="22" customFormat="1" ht="15" hidden="1" customHeight="1" x14ac:dyDescent="0.25">
      <c r="N3758" s="29" t="str">
        <f t="shared" si="116"/>
        <v>nie ubiegam sięWielkopolskieKuślin_PL417</v>
      </c>
      <c r="O3758" s="29" t="s">
        <v>1175</v>
      </c>
      <c r="P3758" s="31" t="str">
        <f t="shared" si="115"/>
        <v>Kuślin_PL417</v>
      </c>
      <c r="Q3758" s="32" t="s">
        <v>1353</v>
      </c>
      <c r="R3758" s="32" t="s">
        <v>1290</v>
      </c>
      <c r="S3758" s="29">
        <v>0</v>
      </c>
      <c r="T3758" s="29" t="s">
        <v>64</v>
      </c>
    </row>
    <row r="3759" spans="14:20" s="22" customFormat="1" ht="15" hidden="1" customHeight="1" x14ac:dyDescent="0.25">
      <c r="N3759" s="29" t="str">
        <f t="shared" si="116"/>
        <v>nie ubiegam sięWielkopolskieKwilcz_PL417</v>
      </c>
      <c r="O3759" s="29" t="s">
        <v>1175</v>
      </c>
      <c r="P3759" s="31" t="str">
        <f t="shared" si="115"/>
        <v>Kwilcz_PL417</v>
      </c>
      <c r="Q3759" s="32" t="s">
        <v>1353</v>
      </c>
      <c r="R3759" s="32" t="s">
        <v>1287</v>
      </c>
      <c r="S3759" s="29">
        <v>0</v>
      </c>
      <c r="T3759" s="29" t="s">
        <v>64</v>
      </c>
    </row>
    <row r="3760" spans="14:20" s="22" customFormat="1" ht="15" hidden="1" customHeight="1" x14ac:dyDescent="0.25">
      <c r="N3760" s="29" t="str">
        <f t="shared" si="116"/>
        <v>nie ubiegam sięWielkopolskieLądek_PL414</v>
      </c>
      <c r="O3760" s="29" t="s">
        <v>1175</v>
      </c>
      <c r="P3760" s="31" t="str">
        <f t="shared" si="115"/>
        <v>Lądek_PL414</v>
      </c>
      <c r="Q3760" s="32" t="s">
        <v>1352</v>
      </c>
      <c r="R3760" s="32" t="s">
        <v>1248</v>
      </c>
      <c r="S3760" s="29">
        <v>0</v>
      </c>
      <c r="T3760" s="29" t="s">
        <v>64</v>
      </c>
    </row>
    <row r="3761" spans="14:20" s="22" customFormat="1" ht="15" hidden="1" customHeight="1" x14ac:dyDescent="0.25">
      <c r="N3761" s="29" t="str">
        <f t="shared" si="116"/>
        <v>nie ubiegam sięWielkopolskieLipka_PL411</v>
      </c>
      <c r="O3761" s="29" t="s">
        <v>1175</v>
      </c>
      <c r="P3761" s="31" t="str">
        <f t="shared" si="115"/>
        <v>Lipka_PL411</v>
      </c>
      <c r="Q3761" s="32" t="s">
        <v>1354</v>
      </c>
      <c r="R3761" s="32" t="s">
        <v>1327</v>
      </c>
      <c r="S3761" s="29">
        <v>0</v>
      </c>
      <c r="T3761" s="29" t="s">
        <v>64</v>
      </c>
    </row>
    <row r="3762" spans="14:20" s="22" customFormat="1" ht="15" hidden="1" customHeight="1" x14ac:dyDescent="0.25">
      <c r="N3762" s="29" t="str">
        <f t="shared" si="116"/>
        <v>nie ubiegam sięWielkopolskieLipno_PL417</v>
      </c>
      <c r="O3762" s="29" t="s">
        <v>1175</v>
      </c>
      <c r="P3762" s="31" t="str">
        <f t="shared" si="115"/>
        <v>Lipno_PL417</v>
      </c>
      <c r="Q3762" s="32" t="s">
        <v>1353</v>
      </c>
      <c r="R3762" s="32" t="s">
        <v>1280</v>
      </c>
      <c r="S3762" s="29">
        <v>0</v>
      </c>
      <c r="T3762" s="29" t="s">
        <v>64</v>
      </c>
    </row>
    <row r="3763" spans="14:20" s="22" customFormat="1" ht="15" hidden="1" customHeight="1" x14ac:dyDescent="0.25">
      <c r="N3763" s="29" t="str">
        <f t="shared" si="116"/>
        <v>nie ubiegam sięWielkopolskieLisków_PL416</v>
      </c>
      <c r="O3763" s="29" t="s">
        <v>1175</v>
      </c>
      <c r="P3763" s="31" t="str">
        <f t="shared" ref="P3763:P3826" si="117">R3763&amp;Q3763</f>
        <v>Lisków_PL416</v>
      </c>
      <c r="Q3763" s="32" t="s">
        <v>1351</v>
      </c>
      <c r="R3763" s="32" t="s">
        <v>1183</v>
      </c>
      <c r="S3763" s="29">
        <v>0</v>
      </c>
      <c r="T3763" s="29" t="s">
        <v>64</v>
      </c>
    </row>
    <row r="3764" spans="14:20" s="22" customFormat="1" ht="15" hidden="1" customHeight="1" x14ac:dyDescent="0.25">
      <c r="N3764" s="29" t="str">
        <f t="shared" ref="N3764:N3827" si="118">T3764&amp;O3764&amp;P3764</f>
        <v>nie ubiegam sięWielkopolskieLubasz_PL411</v>
      </c>
      <c r="O3764" s="29" t="s">
        <v>1175</v>
      </c>
      <c r="P3764" s="31" t="str">
        <f t="shared" si="117"/>
        <v>Lubasz_PL411</v>
      </c>
      <c r="Q3764" s="32" t="s">
        <v>1354</v>
      </c>
      <c r="R3764" s="32" t="s">
        <v>1309</v>
      </c>
      <c r="S3764" s="29">
        <v>0</v>
      </c>
      <c r="T3764" s="29" t="s">
        <v>64</v>
      </c>
    </row>
    <row r="3765" spans="14:20" s="22" customFormat="1" ht="15" hidden="1" customHeight="1" x14ac:dyDescent="0.25">
      <c r="N3765" s="29" t="str">
        <f t="shared" si="118"/>
        <v>nie ubiegam sięWielkopolskieLwówek_PL417</v>
      </c>
      <c r="O3765" s="29" t="s">
        <v>1175</v>
      </c>
      <c r="P3765" s="31" t="str">
        <f t="shared" si="117"/>
        <v>Lwówek_PL417</v>
      </c>
      <c r="Q3765" s="32" t="s">
        <v>1353</v>
      </c>
      <c r="R3765" s="32" t="s">
        <v>1291</v>
      </c>
      <c r="S3765" s="29">
        <v>0</v>
      </c>
      <c r="T3765" s="29" t="s">
        <v>64</v>
      </c>
    </row>
    <row r="3766" spans="14:20" s="22" customFormat="1" ht="15" hidden="1" customHeight="1" x14ac:dyDescent="0.25">
      <c r="N3766" s="29" t="str">
        <f t="shared" si="118"/>
        <v>nie ubiegam sięWielkopolskieŁęka Opatowska_PL416</v>
      </c>
      <c r="O3766" s="29" t="s">
        <v>1175</v>
      </c>
      <c r="P3766" s="31" t="str">
        <f t="shared" si="117"/>
        <v>Łęka Opatowska_PL416</v>
      </c>
      <c r="Q3766" s="32" t="s">
        <v>1351</v>
      </c>
      <c r="R3766" s="32" t="s">
        <v>1191</v>
      </c>
      <c r="S3766" s="29">
        <v>0</v>
      </c>
      <c r="T3766" s="29" t="s">
        <v>64</v>
      </c>
    </row>
    <row r="3767" spans="14:20" s="22" customFormat="1" ht="15" hidden="1" customHeight="1" x14ac:dyDescent="0.25">
      <c r="N3767" s="29" t="str">
        <f t="shared" si="118"/>
        <v>nie ubiegam sięWielkopolskieŁobżenica_PL411</v>
      </c>
      <c r="O3767" s="29" t="s">
        <v>1175</v>
      </c>
      <c r="P3767" s="31" t="str">
        <f t="shared" si="117"/>
        <v>Łobżenica_PL411</v>
      </c>
      <c r="Q3767" s="32" t="s">
        <v>1354</v>
      </c>
      <c r="R3767" s="32" t="s">
        <v>1315</v>
      </c>
      <c r="S3767" s="29">
        <v>0</v>
      </c>
      <c r="T3767" s="29" t="s">
        <v>64</v>
      </c>
    </row>
    <row r="3768" spans="14:20" s="22" customFormat="1" ht="15" hidden="1" customHeight="1" x14ac:dyDescent="0.25">
      <c r="N3768" s="29" t="str">
        <f t="shared" si="118"/>
        <v>nie ubiegam sięWielkopolskieŁubowo_PL414</v>
      </c>
      <c r="O3768" s="29" t="s">
        <v>1175</v>
      </c>
      <c r="P3768" s="31" t="str">
        <f t="shared" si="117"/>
        <v>Łubowo_PL414</v>
      </c>
      <c r="Q3768" s="32" t="s">
        <v>1352</v>
      </c>
      <c r="R3768" s="32" t="s">
        <v>1221</v>
      </c>
      <c r="S3768" s="29">
        <v>0</v>
      </c>
      <c r="T3768" s="29" t="s">
        <v>64</v>
      </c>
    </row>
    <row r="3769" spans="14:20" s="22" customFormat="1" ht="15" hidden="1" customHeight="1" x14ac:dyDescent="0.25">
      <c r="N3769" s="29" t="str">
        <f t="shared" si="118"/>
        <v>nie ubiegam sięWielkopolskieMalanów_PL414</v>
      </c>
      <c r="O3769" s="29" t="s">
        <v>1175</v>
      </c>
      <c r="P3769" s="31" t="str">
        <f t="shared" si="117"/>
        <v>Malanów_PL414</v>
      </c>
      <c r="Q3769" s="32" t="s">
        <v>1352</v>
      </c>
      <c r="R3769" s="32" t="s">
        <v>1257</v>
      </c>
      <c r="S3769" s="29">
        <v>0</v>
      </c>
      <c r="T3769" s="29" t="s">
        <v>64</v>
      </c>
    </row>
    <row r="3770" spans="14:20" s="22" customFormat="1" ht="15" hidden="1" customHeight="1" x14ac:dyDescent="0.25">
      <c r="N3770" s="29" t="str">
        <f t="shared" si="118"/>
        <v>nie ubiegam sięWielkopolskieMargonin_PL411</v>
      </c>
      <c r="O3770" s="29" t="s">
        <v>1175</v>
      </c>
      <c r="P3770" s="31" t="str">
        <f t="shared" si="117"/>
        <v>Margonin_PL411</v>
      </c>
      <c r="Q3770" s="32" t="s">
        <v>1354</v>
      </c>
      <c r="R3770" s="32" t="s">
        <v>1304</v>
      </c>
      <c r="S3770" s="29">
        <v>0</v>
      </c>
      <c r="T3770" s="29" t="s">
        <v>64</v>
      </c>
    </row>
    <row r="3771" spans="14:20" s="22" customFormat="1" ht="15" hidden="1" customHeight="1" x14ac:dyDescent="0.25">
      <c r="N3771" s="29" t="str">
        <f t="shared" si="118"/>
        <v>nie ubiegam sięWielkopolskieMiasteczko Krajeńskie_PL411</v>
      </c>
      <c r="O3771" s="29" t="s">
        <v>1175</v>
      </c>
      <c r="P3771" s="31" t="str">
        <f t="shared" si="117"/>
        <v>Miasteczko Krajeńskie_PL411</v>
      </c>
      <c r="Q3771" s="32" t="s">
        <v>1354</v>
      </c>
      <c r="R3771" s="32" t="s">
        <v>1316</v>
      </c>
      <c r="S3771" s="29">
        <v>0</v>
      </c>
      <c r="T3771" s="29" t="s">
        <v>64</v>
      </c>
    </row>
    <row r="3772" spans="14:20" s="22" customFormat="1" ht="15" hidden="1" customHeight="1" x14ac:dyDescent="0.25">
      <c r="N3772" s="29" t="str">
        <f t="shared" si="118"/>
        <v>nie ubiegam sięWielkopolskieMiedzichowo_PL417</v>
      </c>
      <c r="O3772" s="29" t="s">
        <v>1175</v>
      </c>
      <c r="P3772" s="31" t="str">
        <f t="shared" si="117"/>
        <v>Miedzichowo_PL417</v>
      </c>
      <c r="Q3772" s="32" t="s">
        <v>1353</v>
      </c>
      <c r="R3772" s="32" t="s">
        <v>1292</v>
      </c>
      <c r="S3772" s="29">
        <v>0</v>
      </c>
      <c r="T3772" s="29" t="s">
        <v>64</v>
      </c>
    </row>
    <row r="3773" spans="14:20" s="22" customFormat="1" ht="15" hidden="1" customHeight="1" x14ac:dyDescent="0.25">
      <c r="N3773" s="29" t="str">
        <f t="shared" si="118"/>
        <v>nie ubiegam sięWielkopolskieMiejska Górka_PL417</v>
      </c>
      <c r="O3773" s="29" t="s">
        <v>1175</v>
      </c>
      <c r="P3773" s="31" t="str">
        <f t="shared" si="117"/>
        <v>Miejska Górka_PL417</v>
      </c>
      <c r="Q3773" s="32" t="s">
        <v>1353</v>
      </c>
      <c r="R3773" s="32" t="s">
        <v>1297</v>
      </c>
      <c r="S3773" s="29">
        <v>0</v>
      </c>
      <c r="T3773" s="29" t="s">
        <v>64</v>
      </c>
    </row>
    <row r="3774" spans="14:20" s="22" customFormat="1" ht="15" hidden="1" customHeight="1" x14ac:dyDescent="0.25">
      <c r="N3774" s="29" t="str">
        <f t="shared" si="118"/>
        <v>nie ubiegam sięWielkopolskieMieleszyn_PL414</v>
      </c>
      <c r="O3774" s="29" t="s">
        <v>1175</v>
      </c>
      <c r="P3774" s="31" t="str">
        <f t="shared" si="117"/>
        <v>Mieleszyn_PL414</v>
      </c>
      <c r="Q3774" s="32" t="s">
        <v>1352</v>
      </c>
      <c r="R3774" s="32" t="s">
        <v>1222</v>
      </c>
      <c r="S3774" s="29">
        <v>0</v>
      </c>
      <c r="T3774" s="29" t="s">
        <v>64</v>
      </c>
    </row>
    <row r="3775" spans="14:20" s="22" customFormat="1" ht="15" hidden="1" customHeight="1" x14ac:dyDescent="0.25">
      <c r="N3775" s="29" t="str">
        <f t="shared" si="118"/>
        <v>nie ubiegam sięWielkopolskieMieścisko_PL411</v>
      </c>
      <c r="O3775" s="29" t="s">
        <v>1175</v>
      </c>
      <c r="P3775" s="31" t="str">
        <f t="shared" si="117"/>
        <v>Mieścisko_PL411</v>
      </c>
      <c r="Q3775" s="32" t="s">
        <v>1354</v>
      </c>
      <c r="R3775" s="32" t="s">
        <v>1322</v>
      </c>
      <c r="S3775" s="29">
        <v>0</v>
      </c>
      <c r="T3775" s="29" t="s">
        <v>64</v>
      </c>
    </row>
    <row r="3776" spans="14:20" s="22" customFormat="1" ht="15" hidden="1" customHeight="1" x14ac:dyDescent="0.25">
      <c r="N3776" s="29" t="str">
        <f t="shared" si="118"/>
        <v>nie ubiegam sięWielkopolskieMiędzychód_PL417</v>
      </c>
      <c r="O3776" s="29" t="s">
        <v>1175</v>
      </c>
      <c r="P3776" s="31" t="str">
        <f t="shared" si="117"/>
        <v>Międzychód_PL417</v>
      </c>
      <c r="Q3776" s="32" t="s">
        <v>1353</v>
      </c>
      <c r="R3776" s="32" t="s">
        <v>1288</v>
      </c>
      <c r="S3776" s="29">
        <v>0</v>
      </c>
      <c r="T3776" s="29" t="s">
        <v>64</v>
      </c>
    </row>
    <row r="3777" spans="14:20" s="22" customFormat="1" ht="15" hidden="1" customHeight="1" x14ac:dyDescent="0.25">
      <c r="N3777" s="29" t="str">
        <f t="shared" si="118"/>
        <v>nie ubiegam sięWielkopolskieMikstat_PL416</v>
      </c>
      <c r="O3777" s="29" t="s">
        <v>1175</v>
      </c>
      <c r="P3777" s="31" t="str">
        <f t="shared" si="117"/>
        <v>Mikstat_PL416</v>
      </c>
      <c r="Q3777" s="32" t="s">
        <v>1351</v>
      </c>
      <c r="R3777" s="32" t="s">
        <v>1211</v>
      </c>
      <c r="S3777" s="29">
        <v>0</v>
      </c>
      <c r="T3777" s="29" t="s">
        <v>64</v>
      </c>
    </row>
    <row r="3778" spans="14:20" s="22" customFormat="1" ht="15" hidden="1" customHeight="1" x14ac:dyDescent="0.25">
      <c r="N3778" s="29" t="str">
        <f t="shared" si="118"/>
        <v>nie ubiegam sięWielkopolskieMiłosław_PL414</v>
      </c>
      <c r="O3778" s="29" t="s">
        <v>1175</v>
      </c>
      <c r="P3778" s="31" t="str">
        <f t="shared" si="117"/>
        <v>Miłosław_PL414</v>
      </c>
      <c r="Q3778" s="32" t="s">
        <v>1352</v>
      </c>
      <c r="R3778" s="32" t="s">
        <v>1263</v>
      </c>
      <c r="S3778" s="29">
        <v>0</v>
      </c>
      <c r="T3778" s="29" t="s">
        <v>64</v>
      </c>
    </row>
    <row r="3779" spans="14:20" s="22" customFormat="1" ht="15" hidden="1" customHeight="1" x14ac:dyDescent="0.25">
      <c r="N3779" s="29" t="str">
        <f t="shared" si="118"/>
        <v>nie ubiegam sięWielkopolskieMycielin_PL416</v>
      </c>
      <c r="O3779" s="29" t="s">
        <v>1175</v>
      </c>
      <c r="P3779" s="31" t="str">
        <f t="shared" si="117"/>
        <v>Mycielin_PL416</v>
      </c>
      <c r="Q3779" s="32" t="s">
        <v>1351</v>
      </c>
      <c r="R3779" s="32" t="s">
        <v>1184</v>
      </c>
      <c r="S3779" s="29">
        <v>0</v>
      </c>
      <c r="T3779" s="29" t="s">
        <v>64</v>
      </c>
    </row>
    <row r="3780" spans="14:20" s="22" customFormat="1" ht="15" hidden="1" customHeight="1" x14ac:dyDescent="0.25">
      <c r="N3780" s="29" t="str">
        <f t="shared" si="118"/>
        <v>nie ubiegam sięWielkopolskieNekla_PL414</v>
      </c>
      <c r="O3780" s="29" t="s">
        <v>1175</v>
      </c>
      <c r="P3780" s="31" t="str">
        <f t="shared" si="117"/>
        <v>Nekla_PL414</v>
      </c>
      <c r="Q3780" s="32" t="s">
        <v>1352</v>
      </c>
      <c r="R3780" s="32" t="s">
        <v>1264</v>
      </c>
      <c r="S3780" s="29">
        <v>0</v>
      </c>
      <c r="T3780" s="29" t="s">
        <v>64</v>
      </c>
    </row>
    <row r="3781" spans="14:20" s="22" customFormat="1" ht="15" hidden="1" customHeight="1" x14ac:dyDescent="0.25">
      <c r="N3781" s="29" t="str">
        <f t="shared" si="118"/>
        <v>nie ubiegam sięWielkopolskieNiechanowo_PL414</v>
      </c>
      <c r="O3781" s="29" t="s">
        <v>1175</v>
      </c>
      <c r="P3781" s="31" t="str">
        <f t="shared" si="117"/>
        <v>Niechanowo_PL414</v>
      </c>
      <c r="Q3781" s="32" t="s">
        <v>1352</v>
      </c>
      <c r="R3781" s="32" t="s">
        <v>1223</v>
      </c>
      <c r="S3781" s="29">
        <v>0</v>
      </c>
      <c r="T3781" s="29" t="s">
        <v>64</v>
      </c>
    </row>
    <row r="3782" spans="14:20" s="22" customFormat="1" ht="15" hidden="1" customHeight="1" x14ac:dyDescent="0.25">
      <c r="N3782" s="29" t="str">
        <f t="shared" si="118"/>
        <v>nie ubiegam sięWielkopolskieNowe Miasto nad Wartą_PL418</v>
      </c>
      <c r="O3782" s="29" t="s">
        <v>1175</v>
      </c>
      <c r="P3782" s="31" t="str">
        <f t="shared" si="117"/>
        <v>Nowe Miasto nad Wartą_PL418</v>
      </c>
      <c r="Q3782" s="32" t="s">
        <v>1355</v>
      </c>
      <c r="R3782" s="32" t="s">
        <v>1346</v>
      </c>
      <c r="S3782" s="29">
        <v>0</v>
      </c>
      <c r="T3782" s="29" t="s">
        <v>64</v>
      </c>
    </row>
    <row r="3783" spans="14:20" s="22" customFormat="1" ht="15" hidden="1" customHeight="1" x14ac:dyDescent="0.25">
      <c r="N3783" s="29" t="str">
        <f t="shared" si="118"/>
        <v>nie ubiegam sięWielkopolskieNowe Skalmierzyce_PL416</v>
      </c>
      <c r="O3783" s="29" t="s">
        <v>1175</v>
      </c>
      <c r="P3783" s="31" t="str">
        <f t="shared" si="117"/>
        <v>Nowe Skalmierzyce_PL416</v>
      </c>
      <c r="Q3783" s="32" t="s">
        <v>1351</v>
      </c>
      <c r="R3783" s="32" t="s">
        <v>1199</v>
      </c>
      <c r="S3783" s="29">
        <v>0</v>
      </c>
      <c r="T3783" s="29" t="s">
        <v>64</v>
      </c>
    </row>
    <row r="3784" spans="14:20" s="22" customFormat="1" ht="15" hidden="1" customHeight="1" x14ac:dyDescent="0.25">
      <c r="N3784" s="29" t="str">
        <f t="shared" si="118"/>
        <v>nie ubiegam sięWielkopolskieNowy Tomyśl_PL417</v>
      </c>
      <c r="O3784" s="29" t="s">
        <v>1175</v>
      </c>
      <c r="P3784" s="31" t="str">
        <f t="shared" si="117"/>
        <v>Nowy Tomyśl_PL417</v>
      </c>
      <c r="Q3784" s="32" t="s">
        <v>1353</v>
      </c>
      <c r="R3784" s="32" t="s">
        <v>1293</v>
      </c>
      <c r="S3784" s="29">
        <v>0</v>
      </c>
      <c r="T3784" s="29" t="s">
        <v>64</v>
      </c>
    </row>
    <row r="3785" spans="14:20" s="22" customFormat="1" ht="15" hidden="1" customHeight="1" x14ac:dyDescent="0.25">
      <c r="N3785" s="29" t="str">
        <f t="shared" si="118"/>
        <v>nie ubiegam sięWielkopolskieObrzycko_PL418</v>
      </c>
      <c r="O3785" s="29" t="s">
        <v>1175</v>
      </c>
      <c r="P3785" s="31" t="str">
        <f t="shared" si="117"/>
        <v>Obrzycko_PL418</v>
      </c>
      <c r="Q3785" s="32" t="s">
        <v>1355</v>
      </c>
      <c r="R3785" s="32" t="s">
        <v>1340</v>
      </c>
      <c r="S3785" s="29">
        <v>0</v>
      </c>
      <c r="T3785" s="29" t="s">
        <v>64</v>
      </c>
    </row>
    <row r="3786" spans="14:20" s="22" customFormat="1" ht="15" hidden="1" customHeight="1" x14ac:dyDescent="0.25">
      <c r="N3786" s="29" t="str">
        <f t="shared" si="118"/>
        <v>nie ubiegam sięWielkopolskieObrzycko_PL418</v>
      </c>
      <c r="O3786" s="29" t="s">
        <v>1175</v>
      </c>
      <c r="P3786" s="31" t="str">
        <f t="shared" si="117"/>
        <v>Obrzycko_PL418</v>
      </c>
      <c r="Q3786" s="32" t="s">
        <v>1355</v>
      </c>
      <c r="R3786" s="32" t="s">
        <v>1340</v>
      </c>
      <c r="S3786" s="29">
        <v>0</v>
      </c>
      <c r="T3786" s="29" t="s">
        <v>64</v>
      </c>
    </row>
    <row r="3787" spans="14:20" s="22" customFormat="1" ht="15" hidden="1" customHeight="1" x14ac:dyDescent="0.25">
      <c r="N3787" s="29" t="str">
        <f t="shared" si="118"/>
        <v>nie ubiegam sięWielkopolskieOdolanów_PL416</v>
      </c>
      <c r="O3787" s="29" t="s">
        <v>1175</v>
      </c>
      <c r="P3787" s="31" t="str">
        <f t="shared" si="117"/>
        <v>Odolanów_PL416</v>
      </c>
      <c r="Q3787" s="32" t="s">
        <v>1351</v>
      </c>
      <c r="R3787" s="32" t="s">
        <v>1200</v>
      </c>
      <c r="S3787" s="29">
        <v>0</v>
      </c>
      <c r="T3787" s="29" t="s">
        <v>64</v>
      </c>
    </row>
    <row r="3788" spans="14:20" s="22" customFormat="1" ht="15" hidden="1" customHeight="1" x14ac:dyDescent="0.25">
      <c r="N3788" s="29" t="str">
        <f t="shared" si="118"/>
        <v>nie ubiegam sięWielkopolskieOkonek_PL411</v>
      </c>
      <c r="O3788" s="29" t="s">
        <v>1175</v>
      </c>
      <c r="P3788" s="31" t="str">
        <f t="shared" si="117"/>
        <v>Okonek_PL411</v>
      </c>
      <c r="Q3788" s="32" t="s">
        <v>1354</v>
      </c>
      <c r="R3788" s="32" t="s">
        <v>1328</v>
      </c>
      <c r="S3788" s="29">
        <v>0</v>
      </c>
      <c r="T3788" s="29" t="s">
        <v>64</v>
      </c>
    </row>
    <row r="3789" spans="14:20" s="22" customFormat="1" ht="15" hidden="1" customHeight="1" x14ac:dyDescent="0.25">
      <c r="N3789" s="29" t="str">
        <f t="shared" si="118"/>
        <v>nie ubiegam sięWielkopolskieOlszówka_PL414</v>
      </c>
      <c r="O3789" s="29" t="s">
        <v>1175</v>
      </c>
      <c r="P3789" s="31" t="str">
        <f t="shared" si="117"/>
        <v>Olszówka_PL414</v>
      </c>
      <c r="Q3789" s="32" t="s">
        <v>1352</v>
      </c>
      <c r="R3789" s="32" t="s">
        <v>1232</v>
      </c>
      <c r="S3789" s="29">
        <v>0</v>
      </c>
      <c r="T3789" s="29" t="s">
        <v>64</v>
      </c>
    </row>
    <row r="3790" spans="14:20" s="22" customFormat="1" ht="15" hidden="1" customHeight="1" x14ac:dyDescent="0.25">
      <c r="N3790" s="29" t="str">
        <f t="shared" si="118"/>
        <v>nie ubiegam sięWielkopolskieOpalenica_PL417</v>
      </c>
      <c r="O3790" s="29" t="s">
        <v>1175</v>
      </c>
      <c r="P3790" s="31" t="str">
        <f t="shared" si="117"/>
        <v>Opalenica_PL417</v>
      </c>
      <c r="Q3790" s="32" t="s">
        <v>1353</v>
      </c>
      <c r="R3790" s="32" t="s">
        <v>1294</v>
      </c>
      <c r="S3790" s="29">
        <v>0</v>
      </c>
      <c r="T3790" s="29" t="s">
        <v>64</v>
      </c>
    </row>
    <row r="3791" spans="14:20" s="22" customFormat="1" ht="15" hidden="1" customHeight="1" x14ac:dyDescent="0.25">
      <c r="N3791" s="29" t="str">
        <f t="shared" si="118"/>
        <v>nie ubiegam sięWielkopolskieOpatówek_PL416</v>
      </c>
      <c r="O3791" s="29" t="s">
        <v>1175</v>
      </c>
      <c r="P3791" s="31" t="str">
        <f t="shared" si="117"/>
        <v>Opatówek_PL416</v>
      </c>
      <c r="Q3791" s="32" t="s">
        <v>1351</v>
      </c>
      <c r="R3791" s="32" t="s">
        <v>1185</v>
      </c>
      <c r="S3791" s="29">
        <v>0</v>
      </c>
      <c r="T3791" s="29" t="s">
        <v>64</v>
      </c>
    </row>
    <row r="3792" spans="14:20" s="22" customFormat="1" ht="15" hidden="1" customHeight="1" x14ac:dyDescent="0.25">
      <c r="N3792" s="29" t="str">
        <f t="shared" si="118"/>
        <v>nie ubiegam sięWielkopolskieOrchowo_PL414</v>
      </c>
      <c r="O3792" s="29" t="s">
        <v>1175</v>
      </c>
      <c r="P3792" s="31" t="str">
        <f t="shared" si="117"/>
        <v>Orchowo_PL414</v>
      </c>
      <c r="Q3792" s="32" t="s">
        <v>1352</v>
      </c>
      <c r="R3792" s="32" t="s">
        <v>1249</v>
      </c>
      <c r="S3792" s="29">
        <v>0</v>
      </c>
      <c r="T3792" s="29" t="s">
        <v>64</v>
      </c>
    </row>
    <row r="3793" spans="14:20" s="22" customFormat="1" ht="15" hidden="1" customHeight="1" x14ac:dyDescent="0.25">
      <c r="N3793" s="29" t="str">
        <f t="shared" si="118"/>
        <v>nie ubiegam sięWielkopolskieOsieczna_PL417</v>
      </c>
      <c r="O3793" s="29" t="s">
        <v>1175</v>
      </c>
      <c r="P3793" s="31" t="str">
        <f t="shared" si="117"/>
        <v>Osieczna_PL417</v>
      </c>
      <c r="Q3793" s="32" t="s">
        <v>1353</v>
      </c>
      <c r="R3793" s="32" t="s">
        <v>1281</v>
      </c>
      <c r="S3793" s="29">
        <v>0</v>
      </c>
      <c r="T3793" s="29" t="s">
        <v>64</v>
      </c>
    </row>
    <row r="3794" spans="14:20" s="22" customFormat="1" ht="15" hidden="1" customHeight="1" x14ac:dyDescent="0.25">
      <c r="N3794" s="29" t="str">
        <f t="shared" si="118"/>
        <v>nie ubiegam sięWielkopolskieOsiek Mały_PL414</v>
      </c>
      <c r="O3794" s="29" t="s">
        <v>1175</v>
      </c>
      <c r="P3794" s="31" t="str">
        <f t="shared" si="117"/>
        <v>Osiek Mały_PL414</v>
      </c>
      <c r="Q3794" s="32" t="s">
        <v>1352</v>
      </c>
      <c r="R3794" s="32" t="s">
        <v>1233</v>
      </c>
      <c r="S3794" s="29">
        <v>0</v>
      </c>
      <c r="T3794" s="29" t="s">
        <v>64</v>
      </c>
    </row>
    <row r="3795" spans="14:20" s="22" customFormat="1" ht="15" hidden="1" customHeight="1" x14ac:dyDescent="0.25">
      <c r="N3795" s="29" t="str">
        <f t="shared" si="118"/>
        <v>nie ubiegam sięWielkopolskieOstroróg_PL418</v>
      </c>
      <c r="O3795" s="29" t="s">
        <v>1175</v>
      </c>
      <c r="P3795" s="31" t="str">
        <f t="shared" si="117"/>
        <v>Ostroróg_PL418</v>
      </c>
      <c r="Q3795" s="32" t="s">
        <v>1355</v>
      </c>
      <c r="R3795" s="32" t="s">
        <v>1343</v>
      </c>
      <c r="S3795" s="29">
        <v>0</v>
      </c>
      <c r="T3795" s="29" t="s">
        <v>64</v>
      </c>
    </row>
    <row r="3796" spans="14:20" s="22" customFormat="1" ht="15" hidden="1" customHeight="1" x14ac:dyDescent="0.25">
      <c r="N3796" s="29" t="str">
        <f t="shared" si="118"/>
        <v>nie ubiegam sięWielkopolskieOstrowite_PL414</v>
      </c>
      <c r="O3796" s="29" t="s">
        <v>1175</v>
      </c>
      <c r="P3796" s="31" t="str">
        <f t="shared" si="117"/>
        <v>Ostrowite_PL414</v>
      </c>
      <c r="Q3796" s="32" t="s">
        <v>1352</v>
      </c>
      <c r="R3796" s="32" t="s">
        <v>1250</v>
      </c>
      <c r="S3796" s="29">
        <v>0</v>
      </c>
      <c r="T3796" s="29" t="s">
        <v>64</v>
      </c>
    </row>
    <row r="3797" spans="14:20" s="22" customFormat="1" ht="15" hidden="1" customHeight="1" x14ac:dyDescent="0.25">
      <c r="N3797" s="29" t="str">
        <f t="shared" si="118"/>
        <v>nie ubiegam sięWielkopolskieOstrów Wielkopolski_PL416</v>
      </c>
      <c r="O3797" s="29" t="s">
        <v>1175</v>
      </c>
      <c r="P3797" s="31" t="str">
        <f t="shared" si="117"/>
        <v>Ostrów Wielkopolski_PL416</v>
      </c>
      <c r="Q3797" s="32" t="s">
        <v>1351</v>
      </c>
      <c r="R3797" s="32" t="s">
        <v>1201</v>
      </c>
      <c r="S3797" s="29">
        <v>0</v>
      </c>
      <c r="T3797" s="29" t="s">
        <v>64</v>
      </c>
    </row>
    <row r="3798" spans="14:20" s="22" customFormat="1" ht="15" hidden="1" customHeight="1" x14ac:dyDescent="0.25">
      <c r="N3798" s="29" t="str">
        <f t="shared" si="118"/>
        <v>nie ubiegam sięWielkopolskieOstrzeszów_PL416</v>
      </c>
      <c r="O3798" s="29" t="s">
        <v>1175</v>
      </c>
      <c r="P3798" s="31" t="str">
        <f t="shared" si="117"/>
        <v>Ostrzeszów_PL416</v>
      </c>
      <c r="Q3798" s="32" t="s">
        <v>1351</v>
      </c>
      <c r="R3798" s="32" t="s">
        <v>1212</v>
      </c>
      <c r="S3798" s="29">
        <v>0</v>
      </c>
      <c r="T3798" s="29" t="s">
        <v>64</v>
      </c>
    </row>
    <row r="3799" spans="14:20" s="22" customFormat="1" ht="15" hidden="1" customHeight="1" x14ac:dyDescent="0.25">
      <c r="N3799" s="29" t="str">
        <f t="shared" si="118"/>
        <v>nie ubiegam sięWielkopolskiePakosław_PL417</v>
      </c>
      <c r="O3799" s="29" t="s">
        <v>1175</v>
      </c>
      <c r="P3799" s="31" t="str">
        <f t="shared" si="117"/>
        <v>Pakosław_PL417</v>
      </c>
      <c r="Q3799" s="32" t="s">
        <v>1353</v>
      </c>
      <c r="R3799" s="32" t="s">
        <v>1298</v>
      </c>
      <c r="S3799" s="29">
        <v>0</v>
      </c>
      <c r="T3799" s="29" t="s">
        <v>64</v>
      </c>
    </row>
    <row r="3800" spans="14:20" s="22" customFormat="1" ht="15" hidden="1" customHeight="1" x14ac:dyDescent="0.25">
      <c r="N3800" s="29" t="str">
        <f t="shared" si="118"/>
        <v>nie ubiegam sięWielkopolskiePerzów_PL416</v>
      </c>
      <c r="O3800" s="29" t="s">
        <v>1175</v>
      </c>
      <c r="P3800" s="31" t="str">
        <f t="shared" si="117"/>
        <v>Perzów_PL416</v>
      </c>
      <c r="Q3800" s="32" t="s">
        <v>1351</v>
      </c>
      <c r="R3800" s="32" t="s">
        <v>1192</v>
      </c>
      <c r="S3800" s="29">
        <v>0</v>
      </c>
      <c r="T3800" s="29" t="s">
        <v>64</v>
      </c>
    </row>
    <row r="3801" spans="14:20" s="22" customFormat="1" ht="15" hidden="1" customHeight="1" x14ac:dyDescent="0.25">
      <c r="N3801" s="29" t="str">
        <f t="shared" si="118"/>
        <v>nie ubiegam sięWielkopolskiePępowo_PL417</v>
      </c>
      <c r="O3801" s="29" t="s">
        <v>1175</v>
      </c>
      <c r="P3801" s="31" t="str">
        <f t="shared" si="117"/>
        <v>Pępowo_PL417</v>
      </c>
      <c r="Q3801" s="32" t="s">
        <v>1353</v>
      </c>
      <c r="R3801" s="32" t="s">
        <v>1268</v>
      </c>
      <c r="S3801" s="29">
        <v>0</v>
      </c>
      <c r="T3801" s="29" t="s">
        <v>64</v>
      </c>
    </row>
    <row r="3802" spans="14:20" s="22" customFormat="1" ht="15" hidden="1" customHeight="1" x14ac:dyDescent="0.25">
      <c r="N3802" s="29" t="str">
        <f t="shared" si="118"/>
        <v>nie ubiegam sięWielkopolskiePiaski_PL417</v>
      </c>
      <c r="O3802" s="29" t="s">
        <v>1175</v>
      </c>
      <c r="P3802" s="31" t="str">
        <f t="shared" si="117"/>
        <v>Piaski_PL417</v>
      </c>
      <c r="Q3802" s="32" t="s">
        <v>1353</v>
      </c>
      <c r="R3802" s="32" t="s">
        <v>818</v>
      </c>
      <c r="S3802" s="29">
        <v>0</v>
      </c>
      <c r="T3802" s="29" t="s">
        <v>64</v>
      </c>
    </row>
    <row r="3803" spans="14:20" s="22" customFormat="1" ht="15" hidden="1" customHeight="1" x14ac:dyDescent="0.25">
      <c r="N3803" s="29" t="str">
        <f t="shared" si="118"/>
        <v>nie ubiegam sięWielkopolskiePobiedziska_PL418</v>
      </c>
      <c r="O3803" s="29" t="s">
        <v>1175</v>
      </c>
      <c r="P3803" s="31" t="str">
        <f t="shared" si="117"/>
        <v>Pobiedziska_PL418</v>
      </c>
      <c r="Q3803" s="32" t="s">
        <v>1355</v>
      </c>
      <c r="R3803" s="32" t="s">
        <v>1338</v>
      </c>
      <c r="S3803" s="29">
        <v>0</v>
      </c>
      <c r="T3803" s="29" t="s">
        <v>64</v>
      </c>
    </row>
    <row r="3804" spans="14:20" s="22" customFormat="1" ht="15" hidden="1" customHeight="1" x14ac:dyDescent="0.25">
      <c r="N3804" s="29" t="str">
        <f t="shared" si="118"/>
        <v>nie ubiegam sięWielkopolskiePogorzela_PL417</v>
      </c>
      <c r="O3804" s="29" t="s">
        <v>1175</v>
      </c>
      <c r="P3804" s="31" t="str">
        <f t="shared" si="117"/>
        <v>Pogorzela_PL417</v>
      </c>
      <c r="Q3804" s="32" t="s">
        <v>1353</v>
      </c>
      <c r="R3804" s="32" t="s">
        <v>1269</v>
      </c>
      <c r="S3804" s="29">
        <v>0</v>
      </c>
      <c r="T3804" s="29" t="s">
        <v>64</v>
      </c>
    </row>
    <row r="3805" spans="14:20" s="22" customFormat="1" ht="15" hidden="1" customHeight="1" x14ac:dyDescent="0.25">
      <c r="N3805" s="29" t="str">
        <f t="shared" si="118"/>
        <v>nie ubiegam sięWielkopolskiePołajewo_PL411</v>
      </c>
      <c r="O3805" s="29" t="s">
        <v>1175</v>
      </c>
      <c r="P3805" s="31" t="str">
        <f t="shared" si="117"/>
        <v>Połajewo_PL411</v>
      </c>
      <c r="Q3805" s="32" t="s">
        <v>1354</v>
      </c>
      <c r="R3805" s="32" t="s">
        <v>1310</v>
      </c>
      <c r="S3805" s="29">
        <v>0</v>
      </c>
      <c r="T3805" s="29" t="s">
        <v>64</v>
      </c>
    </row>
    <row r="3806" spans="14:20" s="22" customFormat="1" ht="15" hidden="1" customHeight="1" x14ac:dyDescent="0.25">
      <c r="N3806" s="29" t="str">
        <f t="shared" si="118"/>
        <v>nie ubiegam sięWielkopolskiePoniec_PL417</v>
      </c>
      <c r="O3806" s="29" t="s">
        <v>1175</v>
      </c>
      <c r="P3806" s="31" t="str">
        <f t="shared" si="117"/>
        <v>Poniec_PL417</v>
      </c>
      <c r="Q3806" s="32" t="s">
        <v>1353</v>
      </c>
      <c r="R3806" s="32" t="s">
        <v>1270</v>
      </c>
      <c r="S3806" s="29">
        <v>0</v>
      </c>
      <c r="T3806" s="29" t="s">
        <v>64</v>
      </c>
    </row>
    <row r="3807" spans="14:20" s="22" customFormat="1" ht="15" hidden="1" customHeight="1" x14ac:dyDescent="0.25">
      <c r="N3807" s="29" t="str">
        <f t="shared" si="118"/>
        <v>nie ubiegam sięWielkopolskiePowidz_PL414</v>
      </c>
      <c r="O3807" s="29" t="s">
        <v>1175</v>
      </c>
      <c r="P3807" s="31" t="str">
        <f t="shared" si="117"/>
        <v>Powidz_PL414</v>
      </c>
      <c r="Q3807" s="32" t="s">
        <v>1352</v>
      </c>
      <c r="R3807" s="32" t="s">
        <v>1251</v>
      </c>
      <c r="S3807" s="29">
        <v>0</v>
      </c>
      <c r="T3807" s="29" t="s">
        <v>64</v>
      </c>
    </row>
    <row r="3808" spans="14:20" s="22" customFormat="1" ht="15" hidden="1" customHeight="1" x14ac:dyDescent="0.25">
      <c r="N3808" s="29" t="str">
        <f t="shared" si="118"/>
        <v>nie ubiegam sięWielkopolskiePrzedecz_PL414</v>
      </c>
      <c r="O3808" s="29" t="s">
        <v>1175</v>
      </c>
      <c r="P3808" s="31" t="str">
        <f t="shared" si="117"/>
        <v>Przedecz_PL414</v>
      </c>
      <c r="Q3808" s="32" t="s">
        <v>1352</v>
      </c>
      <c r="R3808" s="32" t="s">
        <v>1234</v>
      </c>
      <c r="S3808" s="29">
        <v>0</v>
      </c>
      <c r="T3808" s="29" t="s">
        <v>64</v>
      </c>
    </row>
    <row r="3809" spans="14:20" s="22" customFormat="1" ht="15" hidden="1" customHeight="1" x14ac:dyDescent="0.25">
      <c r="N3809" s="29" t="str">
        <f t="shared" si="118"/>
        <v>nie ubiegam sięWielkopolskiePrzemęt_PL417</v>
      </c>
      <c r="O3809" s="29" t="s">
        <v>1175</v>
      </c>
      <c r="P3809" s="31" t="str">
        <f t="shared" si="117"/>
        <v>Przemęt_PL417</v>
      </c>
      <c r="Q3809" s="32" t="s">
        <v>1353</v>
      </c>
      <c r="R3809" s="32" t="s">
        <v>1299</v>
      </c>
      <c r="S3809" s="29">
        <v>0</v>
      </c>
      <c r="T3809" s="29" t="s">
        <v>64</v>
      </c>
    </row>
    <row r="3810" spans="14:20" s="22" customFormat="1" ht="15" hidden="1" customHeight="1" x14ac:dyDescent="0.25">
      <c r="N3810" s="29" t="str">
        <f t="shared" si="118"/>
        <v>nie ubiegam sięWielkopolskiePrzygodzice_PL416</v>
      </c>
      <c r="O3810" s="29" t="s">
        <v>1175</v>
      </c>
      <c r="P3810" s="31" t="str">
        <f t="shared" si="117"/>
        <v>Przygodzice_PL416</v>
      </c>
      <c r="Q3810" s="32" t="s">
        <v>1351</v>
      </c>
      <c r="R3810" s="32" t="s">
        <v>1202</v>
      </c>
      <c r="S3810" s="29">
        <v>0</v>
      </c>
      <c r="T3810" s="29" t="s">
        <v>64</v>
      </c>
    </row>
    <row r="3811" spans="14:20" s="22" customFormat="1" ht="15" hidden="1" customHeight="1" x14ac:dyDescent="0.25">
      <c r="N3811" s="29" t="str">
        <f t="shared" si="118"/>
        <v>nie ubiegam sięWielkopolskiePrzykona_PL414</v>
      </c>
      <c r="O3811" s="29" t="s">
        <v>1175</v>
      </c>
      <c r="P3811" s="31" t="str">
        <f t="shared" si="117"/>
        <v>Przykona_PL414</v>
      </c>
      <c r="Q3811" s="32" t="s">
        <v>1352</v>
      </c>
      <c r="R3811" s="32" t="s">
        <v>1258</v>
      </c>
      <c r="S3811" s="29">
        <v>0</v>
      </c>
      <c r="T3811" s="29" t="s">
        <v>64</v>
      </c>
    </row>
    <row r="3812" spans="14:20" s="22" customFormat="1" ht="15" hidden="1" customHeight="1" x14ac:dyDescent="0.25">
      <c r="N3812" s="29" t="str">
        <f t="shared" si="118"/>
        <v>nie ubiegam sięWielkopolskiePyzdry_PL414</v>
      </c>
      <c r="O3812" s="29" t="s">
        <v>1175</v>
      </c>
      <c r="P3812" s="31" t="str">
        <f t="shared" si="117"/>
        <v>Pyzdry_PL414</v>
      </c>
      <c r="Q3812" s="32" t="s">
        <v>1352</v>
      </c>
      <c r="R3812" s="32" t="s">
        <v>1265</v>
      </c>
      <c r="S3812" s="29">
        <v>0</v>
      </c>
      <c r="T3812" s="29" t="s">
        <v>64</v>
      </c>
    </row>
    <row r="3813" spans="14:20" s="22" customFormat="1" ht="15" hidden="1" customHeight="1" x14ac:dyDescent="0.25">
      <c r="N3813" s="29" t="str">
        <f t="shared" si="118"/>
        <v>nie ubiegam sięWielkopolskieRakoniewice_PL417</v>
      </c>
      <c r="O3813" s="29" t="s">
        <v>1175</v>
      </c>
      <c r="P3813" s="31" t="str">
        <f t="shared" si="117"/>
        <v>Rakoniewice_PL417</v>
      </c>
      <c r="Q3813" s="32" t="s">
        <v>1353</v>
      </c>
      <c r="R3813" s="32" t="s">
        <v>1273</v>
      </c>
      <c r="S3813" s="29">
        <v>0</v>
      </c>
      <c r="T3813" s="29" t="s">
        <v>64</v>
      </c>
    </row>
    <row r="3814" spans="14:20" s="22" customFormat="1" ht="15" hidden="1" customHeight="1" x14ac:dyDescent="0.25">
      <c r="N3814" s="29" t="str">
        <f t="shared" si="118"/>
        <v>nie ubiegam sięWielkopolskieRaszków_PL416</v>
      </c>
      <c r="O3814" s="29" t="s">
        <v>1175</v>
      </c>
      <c r="P3814" s="31" t="str">
        <f t="shared" si="117"/>
        <v>Raszków_PL416</v>
      </c>
      <c r="Q3814" s="32" t="s">
        <v>1351</v>
      </c>
      <c r="R3814" s="32" t="s">
        <v>1203</v>
      </c>
      <c r="S3814" s="29">
        <v>0</v>
      </c>
      <c r="T3814" s="29" t="s">
        <v>64</v>
      </c>
    </row>
    <row r="3815" spans="14:20" s="22" customFormat="1" ht="15" hidden="1" customHeight="1" x14ac:dyDescent="0.25">
      <c r="N3815" s="29" t="str">
        <f t="shared" si="118"/>
        <v>nie ubiegam sięWielkopolskieRokietnica_PL418</v>
      </c>
      <c r="O3815" s="29" t="s">
        <v>1175</v>
      </c>
      <c r="P3815" s="31" t="str">
        <f t="shared" si="117"/>
        <v>Rokietnica_PL418</v>
      </c>
      <c r="Q3815" s="32" t="s">
        <v>1355</v>
      </c>
      <c r="R3815" s="32" t="s">
        <v>903</v>
      </c>
      <c r="S3815" s="29">
        <v>0</v>
      </c>
      <c r="T3815" s="29" t="s">
        <v>64</v>
      </c>
    </row>
    <row r="3816" spans="14:20" s="22" customFormat="1" ht="15" hidden="1" customHeight="1" x14ac:dyDescent="0.25">
      <c r="N3816" s="29" t="str">
        <f t="shared" si="118"/>
        <v>nie ubiegam sięWielkopolskieRozdrażew_PL416</v>
      </c>
      <c r="O3816" s="29" t="s">
        <v>1175</v>
      </c>
      <c r="P3816" s="31" t="str">
        <f t="shared" si="117"/>
        <v>Rozdrażew_PL416</v>
      </c>
      <c r="Q3816" s="32" t="s">
        <v>1351</v>
      </c>
      <c r="R3816" s="32" t="s">
        <v>1198</v>
      </c>
      <c r="S3816" s="29">
        <v>0</v>
      </c>
      <c r="T3816" s="29" t="s">
        <v>64</v>
      </c>
    </row>
    <row r="3817" spans="14:20" s="22" customFormat="1" ht="15" hidden="1" customHeight="1" x14ac:dyDescent="0.25">
      <c r="N3817" s="29" t="str">
        <f t="shared" si="118"/>
        <v>nie ubiegam sięWielkopolskieRychtal_PL416</v>
      </c>
      <c r="O3817" s="29" t="s">
        <v>1175</v>
      </c>
      <c r="P3817" s="31" t="str">
        <f t="shared" si="117"/>
        <v>Rychtal_PL416</v>
      </c>
      <c r="Q3817" s="32" t="s">
        <v>1351</v>
      </c>
      <c r="R3817" s="32" t="s">
        <v>1193</v>
      </c>
      <c r="S3817" s="29">
        <v>0</v>
      </c>
      <c r="T3817" s="29" t="s">
        <v>64</v>
      </c>
    </row>
    <row r="3818" spans="14:20" s="22" customFormat="1" ht="15" hidden="1" customHeight="1" x14ac:dyDescent="0.25">
      <c r="N3818" s="29" t="str">
        <f t="shared" si="118"/>
        <v>nie ubiegam sięWielkopolskieRychwał_PL414</v>
      </c>
      <c r="O3818" s="29" t="s">
        <v>1175</v>
      </c>
      <c r="P3818" s="31" t="str">
        <f t="shared" si="117"/>
        <v>Rychwał_PL414</v>
      </c>
      <c r="Q3818" s="32" t="s">
        <v>1352</v>
      </c>
      <c r="R3818" s="32" t="s">
        <v>1241</v>
      </c>
      <c r="S3818" s="29">
        <v>0</v>
      </c>
      <c r="T3818" s="29" t="s">
        <v>64</v>
      </c>
    </row>
    <row r="3819" spans="14:20" s="22" customFormat="1" ht="15" hidden="1" customHeight="1" x14ac:dyDescent="0.25">
      <c r="N3819" s="29" t="str">
        <f t="shared" si="118"/>
        <v>nie ubiegam sięWielkopolskieRyczywół_PL418</v>
      </c>
      <c r="O3819" s="29" t="s">
        <v>1175</v>
      </c>
      <c r="P3819" s="31" t="str">
        <f t="shared" si="117"/>
        <v>Ryczywół_PL418</v>
      </c>
      <c r="Q3819" s="32" t="s">
        <v>1355</v>
      </c>
      <c r="R3819" s="32" t="s">
        <v>1332</v>
      </c>
      <c r="S3819" s="29">
        <v>0</v>
      </c>
      <c r="T3819" s="29" t="s">
        <v>64</v>
      </c>
    </row>
    <row r="3820" spans="14:20" s="22" customFormat="1" ht="15" hidden="1" customHeight="1" x14ac:dyDescent="0.25">
      <c r="N3820" s="29" t="str">
        <f t="shared" si="118"/>
        <v>nie ubiegam sięWielkopolskieRydzyna_PL417</v>
      </c>
      <c r="O3820" s="29" t="s">
        <v>1175</v>
      </c>
      <c r="P3820" s="31" t="str">
        <f t="shared" si="117"/>
        <v>Rydzyna_PL417</v>
      </c>
      <c r="Q3820" s="32" t="s">
        <v>1353</v>
      </c>
      <c r="R3820" s="32" t="s">
        <v>1282</v>
      </c>
      <c r="S3820" s="29">
        <v>0</v>
      </c>
      <c r="T3820" s="29" t="s">
        <v>64</v>
      </c>
    </row>
    <row r="3821" spans="14:20" s="22" customFormat="1" ht="15" hidden="1" customHeight="1" x14ac:dyDescent="0.25">
      <c r="N3821" s="29" t="str">
        <f t="shared" si="118"/>
        <v>nie ubiegam sięWielkopolskieRzgów_PL414</v>
      </c>
      <c r="O3821" s="29" t="s">
        <v>1175</v>
      </c>
      <c r="P3821" s="31" t="str">
        <f t="shared" si="117"/>
        <v>Rzgów_PL414</v>
      </c>
      <c r="Q3821" s="32" t="s">
        <v>1352</v>
      </c>
      <c r="R3821" s="32" t="s">
        <v>1242</v>
      </c>
      <c r="S3821" s="29">
        <v>0</v>
      </c>
      <c r="T3821" s="29" t="s">
        <v>64</v>
      </c>
    </row>
    <row r="3822" spans="14:20" s="22" customFormat="1" ht="15" hidden="1" customHeight="1" x14ac:dyDescent="0.25">
      <c r="N3822" s="29" t="str">
        <f t="shared" si="118"/>
        <v>nie ubiegam sięWielkopolskieSiedlec_PL417</v>
      </c>
      <c r="O3822" s="29" t="s">
        <v>1175</v>
      </c>
      <c r="P3822" s="31" t="str">
        <f t="shared" si="117"/>
        <v>Siedlec_PL417</v>
      </c>
      <c r="Q3822" s="32" t="s">
        <v>1353</v>
      </c>
      <c r="R3822" s="32" t="s">
        <v>1300</v>
      </c>
      <c r="S3822" s="29">
        <v>0</v>
      </c>
      <c r="T3822" s="29" t="s">
        <v>64</v>
      </c>
    </row>
    <row r="3823" spans="14:20" s="22" customFormat="1" ht="15" hidden="1" customHeight="1" x14ac:dyDescent="0.25">
      <c r="N3823" s="29" t="str">
        <f t="shared" si="118"/>
        <v>nie ubiegam sięWielkopolskieSieraków_PL417</v>
      </c>
      <c r="O3823" s="29" t="s">
        <v>1175</v>
      </c>
      <c r="P3823" s="31" t="str">
        <f t="shared" si="117"/>
        <v>Sieraków_PL417</v>
      </c>
      <c r="Q3823" s="32" t="s">
        <v>1353</v>
      </c>
      <c r="R3823" s="32" t="s">
        <v>1289</v>
      </c>
      <c r="S3823" s="29">
        <v>0</v>
      </c>
      <c r="T3823" s="29" t="s">
        <v>64</v>
      </c>
    </row>
    <row r="3824" spans="14:20" s="22" customFormat="1" ht="15" hidden="1" customHeight="1" x14ac:dyDescent="0.25">
      <c r="N3824" s="29" t="str">
        <f t="shared" si="118"/>
        <v>nie ubiegam sięWielkopolskieSieroszewice_PL416</v>
      </c>
      <c r="O3824" s="29" t="s">
        <v>1175</v>
      </c>
      <c r="P3824" s="31" t="str">
        <f t="shared" si="117"/>
        <v>Sieroszewice_PL416</v>
      </c>
      <c r="Q3824" s="32" t="s">
        <v>1351</v>
      </c>
      <c r="R3824" s="32" t="s">
        <v>1204</v>
      </c>
      <c r="S3824" s="29">
        <v>0</v>
      </c>
      <c r="T3824" s="29" t="s">
        <v>64</v>
      </c>
    </row>
    <row r="3825" spans="14:20" s="22" customFormat="1" ht="15" hidden="1" customHeight="1" x14ac:dyDescent="0.25">
      <c r="N3825" s="29" t="str">
        <f t="shared" si="118"/>
        <v>nie ubiegam sięWielkopolskieSkoki_PL411</v>
      </c>
      <c r="O3825" s="29" t="s">
        <v>1175</v>
      </c>
      <c r="P3825" s="31" t="str">
        <f t="shared" si="117"/>
        <v>Skoki_PL411</v>
      </c>
      <c r="Q3825" s="32" t="s">
        <v>1354</v>
      </c>
      <c r="R3825" s="32" t="s">
        <v>1323</v>
      </c>
      <c r="S3825" s="29">
        <v>0</v>
      </c>
      <c r="T3825" s="29" t="s">
        <v>64</v>
      </c>
    </row>
    <row r="3826" spans="14:20" s="22" customFormat="1" ht="15" hidden="1" customHeight="1" x14ac:dyDescent="0.25">
      <c r="N3826" s="29" t="str">
        <f t="shared" si="118"/>
        <v>nie ubiegam sięWielkopolskieSkulsk_PL414</v>
      </c>
      <c r="O3826" s="29" t="s">
        <v>1175</v>
      </c>
      <c r="P3826" s="31" t="str">
        <f t="shared" si="117"/>
        <v>Skulsk_PL414</v>
      </c>
      <c r="Q3826" s="32" t="s">
        <v>1352</v>
      </c>
      <c r="R3826" s="32" t="s">
        <v>1243</v>
      </c>
      <c r="S3826" s="29">
        <v>0</v>
      </c>
      <c r="T3826" s="29" t="s">
        <v>64</v>
      </c>
    </row>
    <row r="3827" spans="14:20" s="22" customFormat="1" ht="15" hidden="1" customHeight="1" x14ac:dyDescent="0.25">
      <c r="N3827" s="29" t="str">
        <f t="shared" si="118"/>
        <v>nie ubiegam sięWielkopolskieSłupca_PL414</v>
      </c>
      <c r="O3827" s="29" t="s">
        <v>1175</v>
      </c>
      <c r="P3827" s="31" t="str">
        <f t="shared" ref="P3827:P3890" si="119">R3827&amp;Q3827</f>
        <v>Słupca_PL414</v>
      </c>
      <c r="Q3827" s="32" t="s">
        <v>1352</v>
      </c>
      <c r="R3827" s="32" t="s">
        <v>1252</v>
      </c>
      <c r="S3827" s="29">
        <v>0</v>
      </c>
      <c r="T3827" s="29" t="s">
        <v>64</v>
      </c>
    </row>
    <row r="3828" spans="14:20" s="22" customFormat="1" ht="15" hidden="1" customHeight="1" x14ac:dyDescent="0.25">
      <c r="N3828" s="29" t="str">
        <f t="shared" ref="N3828:N3891" si="120">T3828&amp;O3828&amp;P3828</f>
        <v>nie ubiegam sięWielkopolskieSompolno_PL414</v>
      </c>
      <c r="O3828" s="29" t="s">
        <v>1175</v>
      </c>
      <c r="P3828" s="31" t="str">
        <f t="shared" si="119"/>
        <v>Sompolno_PL414</v>
      </c>
      <c r="Q3828" s="32" t="s">
        <v>1352</v>
      </c>
      <c r="R3828" s="32" t="s">
        <v>1244</v>
      </c>
      <c r="S3828" s="29">
        <v>0</v>
      </c>
      <c r="T3828" s="29" t="s">
        <v>64</v>
      </c>
    </row>
    <row r="3829" spans="14:20" s="22" customFormat="1" ht="15" hidden="1" customHeight="1" x14ac:dyDescent="0.25">
      <c r="N3829" s="29" t="str">
        <f t="shared" si="120"/>
        <v>nie ubiegam sięWielkopolskieSośnie_PL416</v>
      </c>
      <c r="O3829" s="29" t="s">
        <v>1175</v>
      </c>
      <c r="P3829" s="31" t="str">
        <f t="shared" si="119"/>
        <v>Sośnie_PL416</v>
      </c>
      <c r="Q3829" s="32" t="s">
        <v>1351</v>
      </c>
      <c r="R3829" s="32" t="s">
        <v>1205</v>
      </c>
      <c r="S3829" s="29">
        <v>0</v>
      </c>
      <c r="T3829" s="29" t="s">
        <v>64</v>
      </c>
    </row>
    <row r="3830" spans="14:20" s="22" customFormat="1" ht="15" hidden="1" customHeight="1" x14ac:dyDescent="0.25">
      <c r="N3830" s="29" t="str">
        <f t="shared" si="120"/>
        <v>nie ubiegam sięWielkopolskieStawiszyn_PL416</v>
      </c>
      <c r="O3830" s="29" t="s">
        <v>1175</v>
      </c>
      <c r="P3830" s="31" t="str">
        <f t="shared" si="119"/>
        <v>Stawiszyn_PL416</v>
      </c>
      <c r="Q3830" s="32" t="s">
        <v>1351</v>
      </c>
      <c r="R3830" s="32" t="s">
        <v>1186</v>
      </c>
      <c r="S3830" s="29">
        <v>0</v>
      </c>
      <c r="T3830" s="29" t="s">
        <v>64</v>
      </c>
    </row>
    <row r="3831" spans="14:20" s="22" customFormat="1" ht="15" hidden="1" customHeight="1" x14ac:dyDescent="0.25">
      <c r="N3831" s="29" t="str">
        <f t="shared" si="120"/>
        <v>nie ubiegam sięWielkopolskieStęszew_PL418</v>
      </c>
      <c r="O3831" s="29" t="s">
        <v>1175</v>
      </c>
      <c r="P3831" s="31" t="str">
        <f t="shared" si="119"/>
        <v>Stęszew_PL418</v>
      </c>
      <c r="Q3831" s="32" t="s">
        <v>1355</v>
      </c>
      <c r="R3831" s="32" t="s">
        <v>1339</v>
      </c>
      <c r="S3831" s="29">
        <v>0</v>
      </c>
      <c r="T3831" s="29" t="s">
        <v>64</v>
      </c>
    </row>
    <row r="3832" spans="14:20" s="22" customFormat="1" ht="15" hidden="1" customHeight="1" x14ac:dyDescent="0.25">
      <c r="N3832" s="29" t="str">
        <f t="shared" si="120"/>
        <v>nie ubiegam sięWielkopolskieStrzałkowo_PL414</v>
      </c>
      <c r="O3832" s="29" t="s">
        <v>1175</v>
      </c>
      <c r="P3832" s="31" t="str">
        <f t="shared" si="119"/>
        <v>Strzałkowo_PL414</v>
      </c>
      <c r="Q3832" s="32" t="s">
        <v>1352</v>
      </c>
      <c r="R3832" s="32" t="s">
        <v>1253</v>
      </c>
      <c r="S3832" s="29">
        <v>0</v>
      </c>
      <c r="T3832" s="29" t="s">
        <v>64</v>
      </c>
    </row>
    <row r="3833" spans="14:20" s="22" customFormat="1" ht="15" hidden="1" customHeight="1" x14ac:dyDescent="0.25">
      <c r="N3833" s="29" t="str">
        <f t="shared" si="120"/>
        <v>nie ubiegam sięWielkopolskieSulmierzyce_PL416</v>
      </c>
      <c r="O3833" s="29" t="s">
        <v>1175</v>
      </c>
      <c r="P3833" s="31" t="str">
        <f t="shared" si="119"/>
        <v>Sulmierzyce_PL416</v>
      </c>
      <c r="Q3833" s="32" t="s">
        <v>1351</v>
      </c>
      <c r="R3833" s="32" t="s">
        <v>149</v>
      </c>
      <c r="S3833" s="29">
        <v>0</v>
      </c>
      <c r="T3833" s="29" t="s">
        <v>64</v>
      </c>
    </row>
    <row r="3834" spans="14:20" s="22" customFormat="1" ht="15" hidden="1" customHeight="1" x14ac:dyDescent="0.25">
      <c r="N3834" s="29" t="str">
        <f t="shared" si="120"/>
        <v>nie ubiegam sięWielkopolskieSzamocin_PL411</v>
      </c>
      <c r="O3834" s="29" t="s">
        <v>1175</v>
      </c>
      <c r="P3834" s="31" t="str">
        <f t="shared" si="119"/>
        <v>Szamocin_PL411</v>
      </c>
      <c r="Q3834" s="32" t="s">
        <v>1354</v>
      </c>
      <c r="R3834" s="32" t="s">
        <v>1305</v>
      </c>
      <c r="S3834" s="29">
        <v>0</v>
      </c>
      <c r="T3834" s="29" t="s">
        <v>64</v>
      </c>
    </row>
    <row r="3835" spans="14:20" s="22" customFormat="1" ht="15" hidden="1" customHeight="1" x14ac:dyDescent="0.25">
      <c r="N3835" s="29" t="str">
        <f t="shared" si="120"/>
        <v>nie ubiegam sięWielkopolskieSzczytniki_PL416</v>
      </c>
      <c r="O3835" s="29" t="s">
        <v>1175</v>
      </c>
      <c r="P3835" s="31" t="str">
        <f t="shared" si="119"/>
        <v>Szczytniki_PL416</v>
      </c>
      <c r="Q3835" s="32" t="s">
        <v>1351</v>
      </c>
      <c r="R3835" s="32" t="s">
        <v>1187</v>
      </c>
      <c r="S3835" s="29">
        <v>0</v>
      </c>
      <c r="T3835" s="29" t="s">
        <v>64</v>
      </c>
    </row>
    <row r="3836" spans="14:20" s="22" customFormat="1" ht="15" hidden="1" customHeight="1" x14ac:dyDescent="0.25">
      <c r="N3836" s="29" t="str">
        <f t="shared" si="120"/>
        <v>nie ubiegam sięWielkopolskieSzydłowo_PL411</v>
      </c>
      <c r="O3836" s="29" t="s">
        <v>1175</v>
      </c>
      <c r="P3836" s="31" t="str">
        <f t="shared" si="119"/>
        <v>Szydłowo_PL411</v>
      </c>
      <c r="Q3836" s="32" t="s">
        <v>1354</v>
      </c>
      <c r="R3836" s="32" t="s">
        <v>244</v>
      </c>
      <c r="S3836" s="29">
        <v>0</v>
      </c>
      <c r="T3836" s="29" t="s">
        <v>64</v>
      </c>
    </row>
    <row r="3837" spans="14:20" s="22" customFormat="1" ht="15" hidden="1" customHeight="1" x14ac:dyDescent="0.25">
      <c r="N3837" s="29" t="str">
        <f t="shared" si="120"/>
        <v>nie ubiegam sięWielkopolskieŚlesin_PL414</v>
      </c>
      <c r="O3837" s="29" t="s">
        <v>1175</v>
      </c>
      <c r="P3837" s="31" t="str">
        <f t="shared" si="119"/>
        <v>Ślesin_PL414</v>
      </c>
      <c r="Q3837" s="32" t="s">
        <v>1352</v>
      </c>
      <c r="R3837" s="32" t="s">
        <v>1245</v>
      </c>
      <c r="S3837" s="29">
        <v>0</v>
      </c>
      <c r="T3837" s="29" t="s">
        <v>64</v>
      </c>
    </row>
    <row r="3838" spans="14:20" s="22" customFormat="1" ht="15" hidden="1" customHeight="1" x14ac:dyDescent="0.25">
      <c r="N3838" s="29" t="str">
        <f t="shared" si="120"/>
        <v>nie ubiegam sięWielkopolskieŚmigiel_PL417</v>
      </c>
      <c r="O3838" s="29" t="s">
        <v>1175</v>
      </c>
      <c r="P3838" s="31" t="str">
        <f t="shared" si="119"/>
        <v>Śmigiel_PL417</v>
      </c>
      <c r="Q3838" s="32" t="s">
        <v>1353</v>
      </c>
      <c r="R3838" s="32" t="s">
        <v>1278</v>
      </c>
      <c r="S3838" s="29">
        <v>0</v>
      </c>
      <c r="T3838" s="29" t="s">
        <v>64</v>
      </c>
    </row>
    <row r="3839" spans="14:20" s="22" customFormat="1" ht="15" hidden="1" customHeight="1" x14ac:dyDescent="0.25">
      <c r="N3839" s="29" t="str">
        <f t="shared" si="120"/>
        <v>nie ubiegam sięWielkopolskieŚwięciechowa_PL417</v>
      </c>
      <c r="O3839" s="29" t="s">
        <v>1175</v>
      </c>
      <c r="P3839" s="31" t="str">
        <f t="shared" si="119"/>
        <v>Święciechowa_PL417</v>
      </c>
      <c r="Q3839" s="32" t="s">
        <v>1353</v>
      </c>
      <c r="R3839" s="32" t="s">
        <v>1283</v>
      </c>
      <c r="S3839" s="29">
        <v>0</v>
      </c>
      <c r="T3839" s="29" t="s">
        <v>64</v>
      </c>
    </row>
    <row r="3840" spans="14:20" s="22" customFormat="1" ht="15" hidden="1" customHeight="1" x14ac:dyDescent="0.25">
      <c r="N3840" s="29" t="str">
        <f t="shared" si="120"/>
        <v>nie ubiegam sięWielkopolskieTarnówka_PL411</v>
      </c>
      <c r="O3840" s="29" t="s">
        <v>1175</v>
      </c>
      <c r="P3840" s="31" t="str">
        <f t="shared" si="119"/>
        <v>Tarnówka_PL411</v>
      </c>
      <c r="Q3840" s="32" t="s">
        <v>1354</v>
      </c>
      <c r="R3840" s="32" t="s">
        <v>1329</v>
      </c>
      <c r="S3840" s="29">
        <v>0</v>
      </c>
      <c r="T3840" s="29" t="s">
        <v>64</v>
      </c>
    </row>
    <row r="3841" spans="14:20" s="22" customFormat="1" ht="15" hidden="1" customHeight="1" x14ac:dyDescent="0.25">
      <c r="N3841" s="29" t="str">
        <f t="shared" si="120"/>
        <v>nie ubiegam sięWielkopolskieTrzcianka_PL411</v>
      </c>
      <c r="O3841" s="29" t="s">
        <v>1175</v>
      </c>
      <c r="P3841" s="31" t="str">
        <f t="shared" si="119"/>
        <v>Trzcianka_PL411</v>
      </c>
      <c r="Q3841" s="32" t="s">
        <v>1354</v>
      </c>
      <c r="R3841" s="32" t="s">
        <v>1311</v>
      </c>
      <c r="S3841" s="29">
        <v>0</v>
      </c>
      <c r="T3841" s="29" t="s">
        <v>64</v>
      </c>
    </row>
    <row r="3842" spans="14:20" s="22" customFormat="1" ht="15" hidden="1" customHeight="1" x14ac:dyDescent="0.25">
      <c r="N3842" s="29" t="str">
        <f t="shared" si="120"/>
        <v>nie ubiegam sięWielkopolskieTrzcinica_PL416</v>
      </c>
      <c r="O3842" s="29" t="s">
        <v>1175</v>
      </c>
      <c r="P3842" s="31" t="str">
        <f t="shared" si="119"/>
        <v>Trzcinica_PL416</v>
      </c>
      <c r="Q3842" s="32" t="s">
        <v>1351</v>
      </c>
      <c r="R3842" s="32" t="s">
        <v>1194</v>
      </c>
      <c r="S3842" s="29">
        <v>0</v>
      </c>
      <c r="T3842" s="29" t="s">
        <v>64</v>
      </c>
    </row>
    <row r="3843" spans="14:20" s="22" customFormat="1" ht="15" hidden="1" customHeight="1" x14ac:dyDescent="0.25">
      <c r="N3843" s="29" t="str">
        <f t="shared" si="120"/>
        <v>nie ubiegam sięWielkopolskieTrzemeszno_PL414</v>
      </c>
      <c r="O3843" s="29" t="s">
        <v>1175</v>
      </c>
      <c r="P3843" s="31" t="str">
        <f t="shared" si="119"/>
        <v>Trzemeszno_PL414</v>
      </c>
      <c r="Q3843" s="32" t="s">
        <v>1352</v>
      </c>
      <c r="R3843" s="32" t="s">
        <v>1224</v>
      </c>
      <c r="S3843" s="29">
        <v>0</v>
      </c>
      <c r="T3843" s="29" t="s">
        <v>64</v>
      </c>
    </row>
    <row r="3844" spans="14:20" s="22" customFormat="1" ht="15" hidden="1" customHeight="1" x14ac:dyDescent="0.25">
      <c r="N3844" s="29" t="str">
        <f t="shared" si="120"/>
        <v>nie ubiegam sięWielkopolskieTuliszków_PL414</v>
      </c>
      <c r="O3844" s="29" t="s">
        <v>1175</v>
      </c>
      <c r="P3844" s="31" t="str">
        <f t="shared" si="119"/>
        <v>Tuliszków_PL414</v>
      </c>
      <c r="Q3844" s="32" t="s">
        <v>1352</v>
      </c>
      <c r="R3844" s="32" t="s">
        <v>1259</v>
      </c>
      <c r="S3844" s="29">
        <v>0</v>
      </c>
      <c r="T3844" s="29" t="s">
        <v>64</v>
      </c>
    </row>
    <row r="3845" spans="14:20" s="22" customFormat="1" ht="15" hidden="1" customHeight="1" x14ac:dyDescent="0.25">
      <c r="N3845" s="29" t="str">
        <f t="shared" si="120"/>
        <v>nie ubiegam sięWielkopolskieTurek_PL414</v>
      </c>
      <c r="O3845" s="29" t="s">
        <v>1175</v>
      </c>
      <c r="P3845" s="31" t="str">
        <f t="shared" si="119"/>
        <v>Turek_PL414</v>
      </c>
      <c r="Q3845" s="32" t="s">
        <v>1352</v>
      </c>
      <c r="R3845" s="32" t="s">
        <v>1260</v>
      </c>
      <c r="S3845" s="29">
        <v>0</v>
      </c>
      <c r="T3845" s="29" t="s">
        <v>64</v>
      </c>
    </row>
    <row r="3846" spans="14:20" s="22" customFormat="1" ht="15" hidden="1" customHeight="1" x14ac:dyDescent="0.25">
      <c r="N3846" s="29" t="str">
        <f t="shared" si="120"/>
        <v>nie ubiegam sięWielkopolskieUjście_PL411</v>
      </c>
      <c r="O3846" s="29" t="s">
        <v>1175</v>
      </c>
      <c r="P3846" s="31" t="str">
        <f t="shared" si="119"/>
        <v>Ujście_PL411</v>
      </c>
      <c r="Q3846" s="32" t="s">
        <v>1354</v>
      </c>
      <c r="R3846" s="32" t="s">
        <v>1317</v>
      </c>
      <c r="S3846" s="29">
        <v>0</v>
      </c>
      <c r="T3846" s="29" t="s">
        <v>64</v>
      </c>
    </row>
    <row r="3847" spans="14:20" s="22" customFormat="1" ht="15" hidden="1" customHeight="1" x14ac:dyDescent="0.25">
      <c r="N3847" s="29" t="str">
        <f t="shared" si="120"/>
        <v>nie ubiegam sięWielkopolskieWapno_PL411</v>
      </c>
      <c r="O3847" s="29" t="s">
        <v>1175</v>
      </c>
      <c r="P3847" s="31" t="str">
        <f t="shared" si="119"/>
        <v>Wapno_PL411</v>
      </c>
      <c r="Q3847" s="32" t="s">
        <v>1354</v>
      </c>
      <c r="R3847" s="32" t="s">
        <v>1324</v>
      </c>
      <c r="S3847" s="29">
        <v>0</v>
      </c>
      <c r="T3847" s="29" t="s">
        <v>64</v>
      </c>
    </row>
    <row r="3848" spans="14:20" s="22" customFormat="1" ht="15" hidden="1" customHeight="1" x14ac:dyDescent="0.25">
      <c r="N3848" s="29" t="str">
        <f t="shared" si="120"/>
        <v>nie ubiegam sięWielkopolskieWągrowiec_PL411</v>
      </c>
      <c r="O3848" s="29" t="s">
        <v>1175</v>
      </c>
      <c r="P3848" s="31" t="str">
        <f t="shared" si="119"/>
        <v>Wągrowiec_PL411</v>
      </c>
      <c r="Q3848" s="32" t="s">
        <v>1354</v>
      </c>
      <c r="R3848" s="32" t="s">
        <v>1325</v>
      </c>
      <c r="S3848" s="29">
        <v>0</v>
      </c>
      <c r="T3848" s="29" t="s">
        <v>64</v>
      </c>
    </row>
    <row r="3849" spans="14:20" s="22" customFormat="1" ht="15" hidden="1" customHeight="1" x14ac:dyDescent="0.25">
      <c r="N3849" s="29" t="str">
        <f t="shared" si="120"/>
        <v>nie ubiegam sięWielkopolskieWieleń_PL411</v>
      </c>
      <c r="O3849" s="29" t="s">
        <v>1175</v>
      </c>
      <c r="P3849" s="31" t="str">
        <f t="shared" si="119"/>
        <v>Wieleń_PL411</v>
      </c>
      <c r="Q3849" s="32" t="s">
        <v>1354</v>
      </c>
      <c r="R3849" s="32" t="s">
        <v>1312</v>
      </c>
      <c r="S3849" s="29">
        <v>0</v>
      </c>
      <c r="T3849" s="29" t="s">
        <v>64</v>
      </c>
    </row>
    <row r="3850" spans="14:20" s="22" customFormat="1" ht="15" hidden="1" customHeight="1" x14ac:dyDescent="0.25">
      <c r="N3850" s="29" t="str">
        <f t="shared" si="120"/>
        <v>nie ubiegam sięWielkopolskieWielichowo_PL417</v>
      </c>
      <c r="O3850" s="29" t="s">
        <v>1175</v>
      </c>
      <c r="P3850" s="31" t="str">
        <f t="shared" si="119"/>
        <v>Wielichowo_PL417</v>
      </c>
      <c r="Q3850" s="32" t="s">
        <v>1353</v>
      </c>
      <c r="R3850" s="32" t="s">
        <v>1274</v>
      </c>
      <c r="S3850" s="29">
        <v>0</v>
      </c>
      <c r="T3850" s="29" t="s">
        <v>64</v>
      </c>
    </row>
    <row r="3851" spans="14:20" s="22" customFormat="1" ht="15" hidden="1" customHeight="1" x14ac:dyDescent="0.25">
      <c r="N3851" s="29" t="str">
        <f t="shared" si="120"/>
        <v>nie ubiegam sięWielkopolskieWierzbinek_PL414</v>
      </c>
      <c r="O3851" s="29" t="s">
        <v>1175</v>
      </c>
      <c r="P3851" s="31" t="str">
        <f t="shared" si="119"/>
        <v>Wierzbinek_PL414</v>
      </c>
      <c r="Q3851" s="32" t="s">
        <v>1352</v>
      </c>
      <c r="R3851" s="32" t="s">
        <v>1246</v>
      </c>
      <c r="S3851" s="29">
        <v>0</v>
      </c>
      <c r="T3851" s="29" t="s">
        <v>64</v>
      </c>
    </row>
    <row r="3852" spans="14:20" s="22" customFormat="1" ht="15" hidden="1" customHeight="1" x14ac:dyDescent="0.25">
      <c r="N3852" s="29" t="str">
        <f t="shared" si="120"/>
        <v>nie ubiegam sięWielkopolskieWijewo_PL417</v>
      </c>
      <c r="O3852" s="29" t="s">
        <v>1175</v>
      </c>
      <c r="P3852" s="31" t="str">
        <f t="shared" si="119"/>
        <v>Wijewo_PL417</v>
      </c>
      <c r="Q3852" s="32" t="s">
        <v>1353</v>
      </c>
      <c r="R3852" s="32" t="s">
        <v>1284</v>
      </c>
      <c r="S3852" s="29">
        <v>0</v>
      </c>
      <c r="T3852" s="29" t="s">
        <v>64</v>
      </c>
    </row>
    <row r="3853" spans="14:20" s="22" customFormat="1" ht="15" hidden="1" customHeight="1" x14ac:dyDescent="0.25">
      <c r="N3853" s="29" t="str">
        <f t="shared" si="120"/>
        <v>nie ubiegam sięWielkopolskieWilczyn_PL414</v>
      </c>
      <c r="O3853" s="29" t="s">
        <v>1175</v>
      </c>
      <c r="P3853" s="31" t="str">
        <f t="shared" si="119"/>
        <v>Wilczyn_PL414</v>
      </c>
      <c r="Q3853" s="32" t="s">
        <v>1352</v>
      </c>
      <c r="R3853" s="32" t="s">
        <v>1247</v>
      </c>
      <c r="S3853" s="29">
        <v>0</v>
      </c>
      <c r="T3853" s="29" t="s">
        <v>64</v>
      </c>
    </row>
    <row r="3854" spans="14:20" s="22" customFormat="1" ht="15" hidden="1" customHeight="1" x14ac:dyDescent="0.25">
      <c r="N3854" s="29" t="str">
        <f t="shared" si="120"/>
        <v>nie ubiegam sięWielkopolskieWitkowo_PL414</v>
      </c>
      <c r="O3854" s="29" t="s">
        <v>1175</v>
      </c>
      <c r="P3854" s="31" t="str">
        <f t="shared" si="119"/>
        <v>Witkowo_PL414</v>
      </c>
      <c r="Q3854" s="32" t="s">
        <v>1352</v>
      </c>
      <c r="R3854" s="32" t="s">
        <v>1225</v>
      </c>
      <c r="S3854" s="29">
        <v>0</v>
      </c>
      <c r="T3854" s="29" t="s">
        <v>64</v>
      </c>
    </row>
    <row r="3855" spans="14:20" s="22" customFormat="1" ht="15" hidden="1" customHeight="1" x14ac:dyDescent="0.25">
      <c r="N3855" s="29" t="str">
        <f t="shared" si="120"/>
        <v>nie ubiegam sięWielkopolskieWładysławów_PL414</v>
      </c>
      <c r="O3855" s="29" t="s">
        <v>1175</v>
      </c>
      <c r="P3855" s="31" t="str">
        <f t="shared" si="119"/>
        <v>Władysławów_PL414</v>
      </c>
      <c r="Q3855" s="32" t="s">
        <v>1352</v>
      </c>
      <c r="R3855" s="32" t="s">
        <v>1261</v>
      </c>
      <c r="S3855" s="29">
        <v>0</v>
      </c>
      <c r="T3855" s="29" t="s">
        <v>64</v>
      </c>
    </row>
    <row r="3856" spans="14:20" s="22" customFormat="1" ht="15" hidden="1" customHeight="1" x14ac:dyDescent="0.25">
      <c r="N3856" s="29" t="str">
        <f t="shared" si="120"/>
        <v>nie ubiegam sięWielkopolskieWłoszakowice_PL417</v>
      </c>
      <c r="O3856" s="29" t="s">
        <v>1175</v>
      </c>
      <c r="P3856" s="31" t="str">
        <f t="shared" si="119"/>
        <v>Włoszakowice_PL417</v>
      </c>
      <c r="Q3856" s="32" t="s">
        <v>1353</v>
      </c>
      <c r="R3856" s="32" t="s">
        <v>1285</v>
      </c>
      <c r="S3856" s="29">
        <v>0</v>
      </c>
      <c r="T3856" s="29" t="s">
        <v>64</v>
      </c>
    </row>
    <row r="3857" spans="14:20" s="22" customFormat="1" ht="15" hidden="1" customHeight="1" x14ac:dyDescent="0.25">
      <c r="N3857" s="29" t="str">
        <f t="shared" si="120"/>
        <v>nie ubiegam sięWielkopolskieWolsztyn_PL417</v>
      </c>
      <c r="O3857" s="29" t="s">
        <v>1175</v>
      </c>
      <c r="P3857" s="31" t="str">
        <f t="shared" si="119"/>
        <v>Wolsztyn_PL417</v>
      </c>
      <c r="Q3857" s="32" t="s">
        <v>1353</v>
      </c>
      <c r="R3857" s="32" t="s">
        <v>1301</v>
      </c>
      <c r="S3857" s="29">
        <v>0</v>
      </c>
      <c r="T3857" s="29" t="s">
        <v>64</v>
      </c>
    </row>
    <row r="3858" spans="14:20" s="22" customFormat="1" ht="15" hidden="1" customHeight="1" x14ac:dyDescent="0.25">
      <c r="N3858" s="29" t="str">
        <f t="shared" si="120"/>
        <v>nie ubiegam sięWielkopolskieWyrzysk_PL411</v>
      </c>
      <c r="O3858" s="29" t="s">
        <v>1175</v>
      </c>
      <c r="P3858" s="31" t="str">
        <f t="shared" si="119"/>
        <v>Wyrzysk_PL411</v>
      </c>
      <c r="Q3858" s="32" t="s">
        <v>1354</v>
      </c>
      <c r="R3858" s="32" t="s">
        <v>1318</v>
      </c>
      <c r="S3858" s="29">
        <v>0</v>
      </c>
      <c r="T3858" s="29" t="s">
        <v>64</v>
      </c>
    </row>
    <row r="3859" spans="14:20" s="22" customFormat="1" ht="15" hidden="1" customHeight="1" x14ac:dyDescent="0.25">
      <c r="N3859" s="29" t="str">
        <f t="shared" si="120"/>
        <v>nie ubiegam sięWielkopolskieWysoka_PL411</v>
      </c>
      <c r="O3859" s="29" t="s">
        <v>1175</v>
      </c>
      <c r="P3859" s="31" t="str">
        <f t="shared" si="119"/>
        <v>Wysoka_PL411</v>
      </c>
      <c r="Q3859" s="32" t="s">
        <v>1354</v>
      </c>
      <c r="R3859" s="32" t="s">
        <v>1319</v>
      </c>
      <c r="S3859" s="29">
        <v>0</v>
      </c>
      <c r="T3859" s="29" t="s">
        <v>64</v>
      </c>
    </row>
    <row r="3860" spans="14:20" s="22" customFormat="1" ht="15" hidden="1" customHeight="1" x14ac:dyDescent="0.25">
      <c r="N3860" s="29" t="str">
        <f t="shared" si="120"/>
        <v>nie ubiegam sięWielkopolskieZagórów_PL414</v>
      </c>
      <c r="O3860" s="29" t="s">
        <v>1175</v>
      </c>
      <c r="P3860" s="31" t="str">
        <f t="shared" si="119"/>
        <v>Zagórów_PL414</v>
      </c>
      <c r="Q3860" s="32" t="s">
        <v>1352</v>
      </c>
      <c r="R3860" s="32" t="s">
        <v>1254</v>
      </c>
      <c r="S3860" s="29">
        <v>0</v>
      </c>
      <c r="T3860" s="29" t="s">
        <v>64</v>
      </c>
    </row>
    <row r="3861" spans="14:20" s="22" customFormat="1" ht="15" hidden="1" customHeight="1" x14ac:dyDescent="0.25">
      <c r="N3861" s="29" t="str">
        <f t="shared" si="120"/>
        <v>nie ubiegam sięWielkopolskieZakrzewo_PL411</v>
      </c>
      <c r="O3861" s="29" t="s">
        <v>1175</v>
      </c>
      <c r="P3861" s="31" t="str">
        <f t="shared" si="119"/>
        <v>Zakrzewo_PL411</v>
      </c>
      <c r="Q3861" s="32" t="s">
        <v>1354</v>
      </c>
      <c r="R3861" s="32" t="s">
        <v>1330</v>
      </c>
      <c r="S3861" s="29">
        <v>0</v>
      </c>
      <c r="T3861" s="29" t="s">
        <v>64</v>
      </c>
    </row>
    <row r="3862" spans="14:20" s="22" customFormat="1" ht="15" hidden="1" customHeight="1" x14ac:dyDescent="0.25">
      <c r="N3862" s="29" t="str">
        <f t="shared" si="120"/>
        <v>nie ubiegam sięWielkopolskieZaniemyśl_PL418</v>
      </c>
      <c r="O3862" s="29" t="s">
        <v>1175</v>
      </c>
      <c r="P3862" s="31" t="str">
        <f t="shared" si="119"/>
        <v>Zaniemyśl_PL418</v>
      </c>
      <c r="Q3862" s="32" t="s">
        <v>1355</v>
      </c>
      <c r="R3862" s="32" t="s">
        <v>1347</v>
      </c>
      <c r="S3862" s="29">
        <v>0</v>
      </c>
      <c r="T3862" s="29" t="s">
        <v>64</v>
      </c>
    </row>
    <row r="3863" spans="14:20" s="22" customFormat="1" ht="15" hidden="1" customHeight="1" x14ac:dyDescent="0.25">
      <c r="N3863" s="29" t="str">
        <f t="shared" si="120"/>
        <v>nie ubiegam sięWielkopolskieZduny_PL416</v>
      </c>
      <c r="O3863" s="29" t="s">
        <v>1175</v>
      </c>
      <c r="P3863" s="31" t="str">
        <f t="shared" si="119"/>
        <v>Zduny_PL416</v>
      </c>
      <c r="Q3863" s="32" t="s">
        <v>1351</v>
      </c>
      <c r="R3863" s="32" t="s">
        <v>208</v>
      </c>
      <c r="S3863" s="29">
        <v>0</v>
      </c>
      <c r="T3863" s="29" t="s">
        <v>64</v>
      </c>
    </row>
    <row r="3864" spans="14:20" s="22" customFormat="1" ht="15" hidden="1" customHeight="1" x14ac:dyDescent="0.25">
      <c r="N3864" s="29" t="str">
        <f t="shared" si="120"/>
        <v>nie ubiegam sięWielkopolskieZłotów_PL411</v>
      </c>
      <c r="O3864" s="29" t="s">
        <v>1175</v>
      </c>
      <c r="P3864" s="31" t="str">
        <f t="shared" si="119"/>
        <v>Złotów_PL411</v>
      </c>
      <c r="Q3864" s="32" t="s">
        <v>1354</v>
      </c>
      <c r="R3864" s="32" t="s">
        <v>1331</v>
      </c>
      <c r="S3864" s="29">
        <v>0</v>
      </c>
      <c r="T3864" s="29" t="s">
        <v>64</v>
      </c>
    </row>
    <row r="3865" spans="14:20" s="22" customFormat="1" ht="15" hidden="1" customHeight="1" x14ac:dyDescent="0.25">
      <c r="N3865" s="29" t="str">
        <f t="shared" si="120"/>
        <v>nie ubiegam sięWielkopolskieŻelazków_PL416</v>
      </c>
      <c r="O3865" s="29" t="s">
        <v>1175</v>
      </c>
      <c r="P3865" s="31" t="str">
        <f t="shared" si="119"/>
        <v>Żelazków_PL416</v>
      </c>
      <c r="Q3865" s="32" t="s">
        <v>1351</v>
      </c>
      <c r="R3865" s="32" t="s">
        <v>1188</v>
      </c>
      <c r="S3865" s="29">
        <v>0</v>
      </c>
      <c r="T3865" s="29" t="s">
        <v>64</v>
      </c>
    </row>
    <row r="3866" spans="14:20" s="22" customFormat="1" ht="15" hidden="1" customHeight="1" x14ac:dyDescent="0.25">
      <c r="N3866" s="29" t="str">
        <f t="shared" si="120"/>
        <v>nie ubiegam sięWielkopolskieŻerków_PL416</v>
      </c>
      <c r="O3866" s="29" t="s">
        <v>1175</v>
      </c>
      <c r="P3866" s="31" t="str">
        <f t="shared" si="119"/>
        <v>Żerków_PL416</v>
      </c>
      <c r="Q3866" s="32" t="s">
        <v>1351</v>
      </c>
      <c r="R3866" s="32" t="s">
        <v>1178</v>
      </c>
      <c r="S3866" s="29">
        <v>0</v>
      </c>
      <c r="T3866" s="29" t="s">
        <v>64</v>
      </c>
    </row>
    <row r="3867" spans="14:20" s="22" customFormat="1" ht="15" hidden="1" customHeight="1" x14ac:dyDescent="0.25">
      <c r="N3867" s="29" t="str">
        <f t="shared" si="120"/>
        <v>nie ubiegam sięZachodniopomorskieBanie_PL425</v>
      </c>
      <c r="O3867" s="29" t="s">
        <v>1356</v>
      </c>
      <c r="P3867" s="31" t="str">
        <f t="shared" si="119"/>
        <v>Banie_PL425</v>
      </c>
      <c r="Q3867" s="32" t="s">
        <v>1456</v>
      </c>
      <c r="R3867" s="32" t="s">
        <v>1437</v>
      </c>
      <c r="S3867" s="29">
        <v>0</v>
      </c>
      <c r="T3867" s="29" t="s">
        <v>64</v>
      </c>
    </row>
    <row r="3868" spans="14:20" s="22" customFormat="1" ht="15" hidden="1" customHeight="1" x14ac:dyDescent="0.25">
      <c r="N3868" s="29" t="str">
        <f t="shared" si="120"/>
        <v>nie ubiegam sięZachodniopomorskieBarlinek_PL423</v>
      </c>
      <c r="O3868" s="29" t="s">
        <v>1356</v>
      </c>
      <c r="P3868" s="31" t="str">
        <f t="shared" si="119"/>
        <v>Barlinek_PL423</v>
      </c>
      <c r="Q3868" s="32" t="s">
        <v>1455</v>
      </c>
      <c r="R3868" s="32" t="s">
        <v>1408</v>
      </c>
      <c r="S3868" s="29">
        <v>0</v>
      </c>
      <c r="T3868" s="29" t="s">
        <v>64</v>
      </c>
    </row>
    <row r="3869" spans="14:20" s="22" customFormat="1" ht="15" hidden="1" customHeight="1" x14ac:dyDescent="0.25">
      <c r="N3869" s="29" t="str">
        <f t="shared" si="120"/>
        <v>nie ubiegam sięZachodniopomorskieBarwice_PL422</v>
      </c>
      <c r="O3869" s="29" t="s">
        <v>1356</v>
      </c>
      <c r="P3869" s="31" t="str">
        <f t="shared" si="119"/>
        <v>Barwice_PL422</v>
      </c>
      <c r="Q3869" s="32" t="s">
        <v>1454</v>
      </c>
      <c r="R3869" s="32" t="s">
        <v>1382</v>
      </c>
      <c r="S3869" s="29">
        <v>0</v>
      </c>
      <c r="T3869" s="29" t="s">
        <v>64</v>
      </c>
    </row>
    <row r="3870" spans="14:20" s="22" customFormat="1" ht="15" hidden="1" customHeight="1" x14ac:dyDescent="0.25">
      <c r="N3870" s="29" t="str">
        <f t="shared" si="120"/>
        <v>nie ubiegam sięZachodniopomorskieBędzino_PL422</v>
      </c>
      <c r="O3870" s="29" t="s">
        <v>1356</v>
      </c>
      <c r="P3870" s="31" t="str">
        <f t="shared" si="119"/>
        <v>Będzino_PL422</v>
      </c>
      <c r="Q3870" s="32" t="s">
        <v>1454</v>
      </c>
      <c r="R3870" s="32" t="s">
        <v>1371</v>
      </c>
      <c r="S3870" s="29">
        <v>0</v>
      </c>
      <c r="T3870" s="29" t="s">
        <v>64</v>
      </c>
    </row>
    <row r="3871" spans="14:20" s="22" customFormat="1" ht="15" hidden="1" customHeight="1" x14ac:dyDescent="0.25">
      <c r="N3871" s="29" t="str">
        <f t="shared" si="120"/>
        <v>nie ubiegam sięZachodniopomorskieBiałogard_PL422</v>
      </c>
      <c r="O3871" s="29" t="s">
        <v>1356</v>
      </c>
      <c r="P3871" s="31" t="str">
        <f t="shared" si="119"/>
        <v>Białogard_PL422</v>
      </c>
      <c r="Q3871" s="32" t="s">
        <v>1454</v>
      </c>
      <c r="R3871" s="32" t="s">
        <v>1357</v>
      </c>
      <c r="S3871" s="29">
        <v>0</v>
      </c>
      <c r="T3871" s="29" t="s">
        <v>64</v>
      </c>
    </row>
    <row r="3872" spans="14:20" s="22" customFormat="1" ht="15" hidden="1" customHeight="1" x14ac:dyDescent="0.25">
      <c r="N3872" s="29" t="str">
        <f t="shared" si="120"/>
        <v>nie ubiegam sięZachodniopomorskieBiały Bór_PL422</v>
      </c>
      <c r="O3872" s="29" t="s">
        <v>1356</v>
      </c>
      <c r="P3872" s="31" t="str">
        <f t="shared" si="119"/>
        <v>Biały Bór_PL422</v>
      </c>
      <c r="Q3872" s="32" t="s">
        <v>1454</v>
      </c>
      <c r="R3872" s="32" t="s">
        <v>1383</v>
      </c>
      <c r="S3872" s="29">
        <v>0</v>
      </c>
      <c r="T3872" s="29" t="s">
        <v>64</v>
      </c>
    </row>
    <row r="3873" spans="14:20" s="22" customFormat="1" ht="15" hidden="1" customHeight="1" x14ac:dyDescent="0.25">
      <c r="N3873" s="29" t="str">
        <f t="shared" si="120"/>
        <v>nie ubiegam sięZachodniopomorskieBielice_PL423</v>
      </c>
      <c r="O3873" s="29" t="s">
        <v>1356</v>
      </c>
      <c r="P3873" s="31" t="str">
        <f t="shared" si="119"/>
        <v>Bielice_PL423</v>
      </c>
      <c r="Q3873" s="32" t="s">
        <v>1455</v>
      </c>
      <c r="R3873" s="32" t="s">
        <v>1412</v>
      </c>
      <c r="S3873" s="29">
        <v>0</v>
      </c>
      <c r="T3873" s="29" t="s">
        <v>64</v>
      </c>
    </row>
    <row r="3874" spans="14:20" s="22" customFormat="1" ht="15" hidden="1" customHeight="1" x14ac:dyDescent="0.25">
      <c r="N3874" s="29" t="str">
        <f t="shared" si="120"/>
        <v>nie ubiegam sięZachodniopomorskieBierzwnik_PL423</v>
      </c>
      <c r="O3874" s="29" t="s">
        <v>1356</v>
      </c>
      <c r="P3874" s="31" t="str">
        <f t="shared" si="119"/>
        <v>Bierzwnik_PL423</v>
      </c>
      <c r="Q3874" s="32" t="s">
        <v>1455</v>
      </c>
      <c r="R3874" s="32" t="s">
        <v>1396</v>
      </c>
      <c r="S3874" s="29">
        <v>0</v>
      </c>
      <c r="T3874" s="29" t="s">
        <v>64</v>
      </c>
    </row>
    <row r="3875" spans="14:20" s="22" customFormat="1" ht="15" hidden="1" customHeight="1" x14ac:dyDescent="0.25">
      <c r="N3875" s="29" t="str">
        <f t="shared" si="120"/>
        <v>nie ubiegam sięZachodniopomorskieBiesiekierz_PL422</v>
      </c>
      <c r="O3875" s="29" t="s">
        <v>1356</v>
      </c>
      <c r="P3875" s="31" t="str">
        <f t="shared" si="119"/>
        <v>Biesiekierz_PL422</v>
      </c>
      <c r="Q3875" s="32" t="s">
        <v>1454</v>
      </c>
      <c r="R3875" s="32" t="s">
        <v>1372</v>
      </c>
      <c r="S3875" s="29">
        <v>0</v>
      </c>
      <c r="T3875" s="29" t="s">
        <v>64</v>
      </c>
    </row>
    <row r="3876" spans="14:20" s="22" customFormat="1" ht="15" hidden="1" customHeight="1" x14ac:dyDescent="0.25">
      <c r="N3876" s="29" t="str">
        <f t="shared" si="120"/>
        <v>nie ubiegam sięZachodniopomorskieBobolice_PL422</v>
      </c>
      <c r="O3876" s="29" t="s">
        <v>1356</v>
      </c>
      <c r="P3876" s="31" t="str">
        <f t="shared" si="119"/>
        <v>Bobolice_PL422</v>
      </c>
      <c r="Q3876" s="32" t="s">
        <v>1454</v>
      </c>
      <c r="R3876" s="32" t="s">
        <v>1373</v>
      </c>
      <c r="S3876" s="29">
        <v>0</v>
      </c>
      <c r="T3876" s="29" t="s">
        <v>64</v>
      </c>
    </row>
    <row r="3877" spans="14:20" s="22" customFormat="1" ht="15" hidden="1" customHeight="1" x14ac:dyDescent="0.25">
      <c r="N3877" s="29" t="str">
        <f t="shared" si="120"/>
        <v>nie ubiegam sięZachodniopomorskieBoleszkowice_PL423</v>
      </c>
      <c r="O3877" s="29" t="s">
        <v>1356</v>
      </c>
      <c r="P3877" s="31" t="str">
        <f t="shared" si="119"/>
        <v>Boleszkowice_PL423</v>
      </c>
      <c r="Q3877" s="32" t="s">
        <v>1455</v>
      </c>
      <c r="R3877" s="32" t="s">
        <v>1409</v>
      </c>
      <c r="S3877" s="29">
        <v>0</v>
      </c>
      <c r="T3877" s="29" t="s">
        <v>64</v>
      </c>
    </row>
    <row r="3878" spans="14:20" s="22" customFormat="1" ht="15" hidden="1" customHeight="1" x14ac:dyDescent="0.25">
      <c r="N3878" s="29" t="str">
        <f t="shared" si="120"/>
        <v>nie ubiegam sięZachodniopomorskieBorne Sulinowo_PL422</v>
      </c>
      <c r="O3878" s="29" t="s">
        <v>1356</v>
      </c>
      <c r="P3878" s="31" t="str">
        <f t="shared" si="119"/>
        <v>Borne Sulinowo_PL422</v>
      </c>
      <c r="Q3878" s="32" t="s">
        <v>1454</v>
      </c>
      <c r="R3878" s="32" t="s">
        <v>1384</v>
      </c>
      <c r="S3878" s="29">
        <v>0</v>
      </c>
      <c r="T3878" s="29" t="s">
        <v>64</v>
      </c>
    </row>
    <row r="3879" spans="14:20" s="22" customFormat="1" ht="15" hidden="1" customHeight="1" x14ac:dyDescent="0.25">
      <c r="N3879" s="29" t="str">
        <f t="shared" si="120"/>
        <v>nie ubiegam sięZachodniopomorskieBrojce_PL423</v>
      </c>
      <c r="O3879" s="29" t="s">
        <v>1356</v>
      </c>
      <c r="P3879" s="31" t="str">
        <f t="shared" si="119"/>
        <v>Brojce_PL423</v>
      </c>
      <c r="Q3879" s="32" t="s">
        <v>1455</v>
      </c>
      <c r="R3879" s="32" t="s">
        <v>1402</v>
      </c>
      <c r="S3879" s="29">
        <v>0</v>
      </c>
      <c r="T3879" s="29" t="s">
        <v>64</v>
      </c>
    </row>
    <row r="3880" spans="14:20" s="22" customFormat="1" ht="15" hidden="1" customHeight="1" x14ac:dyDescent="0.25">
      <c r="N3880" s="29" t="str">
        <f t="shared" si="120"/>
        <v>nie ubiegam sięZachodniopomorskieBrzeżno_PL422</v>
      </c>
      <c r="O3880" s="29" t="s">
        <v>1356</v>
      </c>
      <c r="P3880" s="31" t="str">
        <f t="shared" si="119"/>
        <v>Brzeżno_PL422</v>
      </c>
      <c r="Q3880" s="32" t="s">
        <v>1454</v>
      </c>
      <c r="R3880" s="32" t="s">
        <v>1387</v>
      </c>
      <c r="S3880" s="29">
        <v>0</v>
      </c>
      <c r="T3880" s="29" t="s">
        <v>64</v>
      </c>
    </row>
    <row r="3881" spans="14:20" s="22" customFormat="1" ht="15" hidden="1" customHeight="1" x14ac:dyDescent="0.25">
      <c r="N3881" s="29" t="str">
        <f t="shared" si="120"/>
        <v>nie ubiegam sięZachodniopomorskieCedynia_PL425</v>
      </c>
      <c r="O3881" s="29" t="s">
        <v>1356</v>
      </c>
      <c r="P3881" s="31" t="str">
        <f t="shared" si="119"/>
        <v>Cedynia_PL425</v>
      </c>
      <c r="Q3881" s="32" t="s">
        <v>1456</v>
      </c>
      <c r="R3881" s="32" t="s">
        <v>1438</v>
      </c>
      <c r="S3881" s="29">
        <v>0</v>
      </c>
      <c r="T3881" s="29" t="s">
        <v>64</v>
      </c>
    </row>
    <row r="3882" spans="14:20" s="22" customFormat="1" ht="15" hidden="1" customHeight="1" x14ac:dyDescent="0.25">
      <c r="N3882" s="29" t="str">
        <f t="shared" si="120"/>
        <v>nie ubiegam sięZachodniopomorskieChociwel_PL423</v>
      </c>
      <c r="O3882" s="29" t="s">
        <v>1356</v>
      </c>
      <c r="P3882" s="31" t="str">
        <f t="shared" si="119"/>
        <v>Chociwel_PL423</v>
      </c>
      <c r="Q3882" s="32" t="s">
        <v>1455</v>
      </c>
      <c r="R3882" s="32" t="s">
        <v>1418</v>
      </c>
      <c r="S3882" s="29">
        <v>0</v>
      </c>
      <c r="T3882" s="29" t="s">
        <v>64</v>
      </c>
    </row>
    <row r="3883" spans="14:20" s="22" customFormat="1" ht="15" hidden="1" customHeight="1" x14ac:dyDescent="0.25">
      <c r="N3883" s="29" t="str">
        <f t="shared" si="120"/>
        <v>nie ubiegam sięZachodniopomorskieChojna_PL425</v>
      </c>
      <c r="O3883" s="29" t="s">
        <v>1356</v>
      </c>
      <c r="P3883" s="31" t="str">
        <f t="shared" si="119"/>
        <v>Chojna_PL425</v>
      </c>
      <c r="Q3883" s="32" t="s">
        <v>1456</v>
      </c>
      <c r="R3883" s="32" t="s">
        <v>1439</v>
      </c>
      <c r="S3883" s="29">
        <v>0</v>
      </c>
      <c r="T3883" s="29" t="s">
        <v>64</v>
      </c>
    </row>
    <row r="3884" spans="14:20" s="22" customFormat="1" ht="15" hidden="1" customHeight="1" x14ac:dyDescent="0.25">
      <c r="N3884" s="29" t="str">
        <f t="shared" si="120"/>
        <v>nie ubiegam sięZachodniopomorskieChoszczno_PL423</v>
      </c>
      <c r="O3884" s="29" t="s">
        <v>1356</v>
      </c>
      <c r="P3884" s="31" t="str">
        <f t="shared" si="119"/>
        <v>Choszczno_PL423</v>
      </c>
      <c r="Q3884" s="32" t="s">
        <v>1455</v>
      </c>
      <c r="R3884" s="32" t="s">
        <v>1397</v>
      </c>
      <c r="S3884" s="29">
        <v>0</v>
      </c>
      <c r="T3884" s="29" t="s">
        <v>64</v>
      </c>
    </row>
    <row r="3885" spans="14:20" s="22" customFormat="1" ht="15" hidden="1" customHeight="1" x14ac:dyDescent="0.25">
      <c r="N3885" s="29" t="str">
        <f t="shared" si="120"/>
        <v>nie ubiegam sięZachodniopomorskieCzaplinek_PL422</v>
      </c>
      <c r="O3885" s="29" t="s">
        <v>1356</v>
      </c>
      <c r="P3885" s="31" t="str">
        <f t="shared" si="119"/>
        <v>Czaplinek_PL422</v>
      </c>
      <c r="Q3885" s="32" t="s">
        <v>1454</v>
      </c>
      <c r="R3885" s="32" t="s">
        <v>1360</v>
      </c>
      <c r="S3885" s="29">
        <v>0</v>
      </c>
      <c r="T3885" s="29" t="s">
        <v>64</v>
      </c>
    </row>
    <row r="3886" spans="14:20" s="22" customFormat="1" ht="15" hidden="1" customHeight="1" x14ac:dyDescent="0.25">
      <c r="N3886" s="29" t="str">
        <f t="shared" si="120"/>
        <v>nie ubiegam sięZachodniopomorskieCzłopa_PL422</v>
      </c>
      <c r="O3886" s="29" t="s">
        <v>1356</v>
      </c>
      <c r="P3886" s="31" t="str">
        <f t="shared" si="119"/>
        <v>Człopa_PL422</v>
      </c>
      <c r="Q3886" s="32" t="s">
        <v>1454</v>
      </c>
      <c r="R3886" s="32" t="s">
        <v>1392</v>
      </c>
      <c r="S3886" s="29">
        <v>0</v>
      </c>
      <c r="T3886" s="29" t="s">
        <v>64</v>
      </c>
    </row>
    <row r="3887" spans="14:20" s="22" customFormat="1" ht="15" hidden="1" customHeight="1" x14ac:dyDescent="0.25">
      <c r="N3887" s="29" t="str">
        <f t="shared" si="120"/>
        <v>nie ubiegam sięZachodniopomorskieDarłowo_PL422</v>
      </c>
      <c r="O3887" s="29" t="s">
        <v>1356</v>
      </c>
      <c r="P3887" s="31" t="str">
        <f t="shared" si="119"/>
        <v>Darłowo_PL422</v>
      </c>
      <c r="Q3887" s="32" t="s">
        <v>1454</v>
      </c>
      <c r="R3887" s="32" t="s">
        <v>1379</v>
      </c>
      <c r="S3887" s="29">
        <v>0</v>
      </c>
      <c r="T3887" s="29" t="s">
        <v>64</v>
      </c>
    </row>
    <row r="3888" spans="14:20" s="22" customFormat="1" ht="15" hidden="1" customHeight="1" x14ac:dyDescent="0.25">
      <c r="N3888" s="29" t="str">
        <f t="shared" si="120"/>
        <v>nie ubiegam sięZachodniopomorskieDębno_PL423</v>
      </c>
      <c r="O3888" s="29" t="s">
        <v>1356</v>
      </c>
      <c r="P3888" s="31" t="str">
        <f t="shared" si="119"/>
        <v>Dębno_PL423</v>
      </c>
      <c r="Q3888" s="32" t="s">
        <v>1455</v>
      </c>
      <c r="R3888" s="32" t="s">
        <v>564</v>
      </c>
      <c r="S3888" s="29">
        <v>0</v>
      </c>
      <c r="T3888" s="29" t="s">
        <v>64</v>
      </c>
    </row>
    <row r="3889" spans="14:20" s="22" customFormat="1" ht="15" hidden="1" customHeight="1" x14ac:dyDescent="0.25">
      <c r="N3889" s="29" t="str">
        <f t="shared" si="120"/>
        <v>nie ubiegam sięZachodniopomorskieDobra (Szczecińska)_PL425</v>
      </c>
      <c r="O3889" s="29" t="s">
        <v>1356</v>
      </c>
      <c r="P3889" s="31" t="str">
        <f t="shared" si="119"/>
        <v>Dobra (Szczecińska)_PL425</v>
      </c>
      <c r="Q3889" s="32" t="s">
        <v>1456</v>
      </c>
      <c r="R3889" s="32" t="s">
        <v>1450</v>
      </c>
      <c r="S3889" s="29">
        <v>0</v>
      </c>
      <c r="T3889" s="29" t="s">
        <v>64</v>
      </c>
    </row>
    <row r="3890" spans="14:20" s="22" customFormat="1" ht="15" hidden="1" customHeight="1" x14ac:dyDescent="0.25">
      <c r="N3890" s="29" t="str">
        <f t="shared" si="120"/>
        <v>nie ubiegam sięZachodniopomorskieDobra_PL423</v>
      </c>
      <c r="O3890" s="29" t="s">
        <v>1356</v>
      </c>
      <c r="P3890" s="31" t="str">
        <f t="shared" si="119"/>
        <v>Dobra_PL423</v>
      </c>
      <c r="Q3890" s="32" t="s">
        <v>1455</v>
      </c>
      <c r="R3890" s="32" t="s">
        <v>519</v>
      </c>
      <c r="S3890" s="29">
        <v>0</v>
      </c>
      <c r="T3890" s="29" t="s">
        <v>64</v>
      </c>
    </row>
    <row r="3891" spans="14:20" s="22" customFormat="1" ht="15" hidden="1" customHeight="1" x14ac:dyDescent="0.25">
      <c r="N3891" s="29" t="str">
        <f t="shared" si="120"/>
        <v>nie ubiegam sięZachodniopomorskieDobrzany_PL423</v>
      </c>
      <c r="O3891" s="29" t="s">
        <v>1356</v>
      </c>
      <c r="P3891" s="31" t="str">
        <f t="shared" ref="P3891:P3954" si="121">R3891&amp;Q3891</f>
        <v>Dobrzany_PL423</v>
      </c>
      <c r="Q3891" s="32" t="s">
        <v>1455</v>
      </c>
      <c r="R3891" s="32" t="s">
        <v>1419</v>
      </c>
      <c r="S3891" s="29">
        <v>0</v>
      </c>
      <c r="T3891" s="29" t="s">
        <v>64</v>
      </c>
    </row>
    <row r="3892" spans="14:20" s="22" customFormat="1" ht="15" hidden="1" customHeight="1" x14ac:dyDescent="0.25">
      <c r="N3892" s="29" t="str">
        <f t="shared" ref="N3892:N3955" si="122">T3892&amp;O3892&amp;P3892</f>
        <v>nie ubiegam sięZachodniopomorskieDolice_PL423</v>
      </c>
      <c r="O3892" s="29" t="s">
        <v>1356</v>
      </c>
      <c r="P3892" s="31" t="str">
        <f t="shared" si="121"/>
        <v>Dolice_PL423</v>
      </c>
      <c r="Q3892" s="32" t="s">
        <v>1455</v>
      </c>
      <c r="R3892" s="32" t="s">
        <v>1420</v>
      </c>
      <c r="S3892" s="29">
        <v>0</v>
      </c>
      <c r="T3892" s="29" t="s">
        <v>64</v>
      </c>
    </row>
    <row r="3893" spans="14:20" s="22" customFormat="1" ht="15" hidden="1" customHeight="1" x14ac:dyDescent="0.25">
      <c r="N3893" s="29" t="str">
        <f t="shared" si="122"/>
        <v>nie ubiegam sięZachodniopomorskieDrawno_PL423</v>
      </c>
      <c r="O3893" s="29" t="s">
        <v>1356</v>
      </c>
      <c r="P3893" s="31" t="str">
        <f t="shared" si="121"/>
        <v>Drawno_PL423</v>
      </c>
      <c r="Q3893" s="32" t="s">
        <v>1455</v>
      </c>
      <c r="R3893" s="32" t="s">
        <v>1398</v>
      </c>
      <c r="S3893" s="29">
        <v>0</v>
      </c>
      <c r="T3893" s="29" t="s">
        <v>64</v>
      </c>
    </row>
    <row r="3894" spans="14:20" s="22" customFormat="1" ht="15" hidden="1" customHeight="1" x14ac:dyDescent="0.25">
      <c r="N3894" s="29" t="str">
        <f t="shared" si="122"/>
        <v>nie ubiegam sięZachodniopomorskieDrawsko Pomorskie_PL422</v>
      </c>
      <c r="O3894" s="29" t="s">
        <v>1356</v>
      </c>
      <c r="P3894" s="31" t="str">
        <f t="shared" si="121"/>
        <v>Drawsko Pomorskie_PL422</v>
      </c>
      <c r="Q3894" s="32" t="s">
        <v>1454</v>
      </c>
      <c r="R3894" s="32" t="s">
        <v>1361</v>
      </c>
      <c r="S3894" s="29">
        <v>0</v>
      </c>
      <c r="T3894" s="29" t="s">
        <v>64</v>
      </c>
    </row>
    <row r="3895" spans="14:20" s="22" customFormat="1" ht="15" hidden="1" customHeight="1" x14ac:dyDescent="0.25">
      <c r="N3895" s="29" t="str">
        <f t="shared" si="122"/>
        <v>nie ubiegam sięZachodniopomorskieDygowo_PL422</v>
      </c>
      <c r="O3895" s="29" t="s">
        <v>1356</v>
      </c>
      <c r="P3895" s="31" t="str">
        <f t="shared" si="121"/>
        <v>Dygowo_PL422</v>
      </c>
      <c r="Q3895" s="32" t="s">
        <v>1454</v>
      </c>
      <c r="R3895" s="32" t="s">
        <v>1365</v>
      </c>
      <c r="S3895" s="29">
        <v>0</v>
      </c>
      <c r="T3895" s="29" t="s">
        <v>64</v>
      </c>
    </row>
    <row r="3896" spans="14:20" s="22" customFormat="1" ht="15" hidden="1" customHeight="1" x14ac:dyDescent="0.25">
      <c r="N3896" s="29" t="str">
        <f t="shared" si="122"/>
        <v>nie ubiegam sięZachodniopomorskieDziwnów_PL425</v>
      </c>
      <c r="O3896" s="29" t="s">
        <v>1356</v>
      </c>
      <c r="P3896" s="31" t="str">
        <f t="shared" si="121"/>
        <v>Dziwnów_PL425</v>
      </c>
      <c r="Q3896" s="32" t="s">
        <v>1456</v>
      </c>
      <c r="R3896" s="32" t="s">
        <v>1445</v>
      </c>
      <c r="S3896" s="29">
        <v>0</v>
      </c>
      <c r="T3896" s="29" t="s">
        <v>64</v>
      </c>
    </row>
    <row r="3897" spans="14:20" s="22" customFormat="1" ht="15" hidden="1" customHeight="1" x14ac:dyDescent="0.25">
      <c r="N3897" s="29" t="str">
        <f t="shared" si="122"/>
        <v>nie ubiegam sięZachodniopomorskieGolczewo_PL425</v>
      </c>
      <c r="O3897" s="29" t="s">
        <v>1356</v>
      </c>
      <c r="P3897" s="31" t="str">
        <f t="shared" si="121"/>
        <v>Golczewo_PL425</v>
      </c>
      <c r="Q3897" s="32" t="s">
        <v>1456</v>
      </c>
      <c r="R3897" s="32" t="s">
        <v>1446</v>
      </c>
      <c r="S3897" s="29">
        <v>0</v>
      </c>
      <c r="T3897" s="29" t="s">
        <v>64</v>
      </c>
    </row>
    <row r="3898" spans="14:20" s="22" customFormat="1" ht="15" hidden="1" customHeight="1" x14ac:dyDescent="0.25">
      <c r="N3898" s="29" t="str">
        <f t="shared" si="122"/>
        <v>nie ubiegam sięZachodniopomorskieGoleniów_PL425</v>
      </c>
      <c r="O3898" s="29" t="s">
        <v>1356</v>
      </c>
      <c r="P3898" s="31" t="str">
        <f t="shared" si="121"/>
        <v>Goleniów_PL425</v>
      </c>
      <c r="Q3898" s="32" t="s">
        <v>1456</v>
      </c>
      <c r="R3898" s="32" t="s">
        <v>1431</v>
      </c>
      <c r="S3898" s="29">
        <v>0</v>
      </c>
      <c r="T3898" s="29" t="s">
        <v>64</v>
      </c>
    </row>
    <row r="3899" spans="14:20" s="22" customFormat="1" ht="15" hidden="1" customHeight="1" x14ac:dyDescent="0.25">
      <c r="N3899" s="29" t="str">
        <f t="shared" si="122"/>
        <v>nie ubiegam sięZachodniopomorskieGościno_PL422</v>
      </c>
      <c r="O3899" s="29" t="s">
        <v>1356</v>
      </c>
      <c r="P3899" s="31" t="str">
        <f t="shared" si="121"/>
        <v>Gościno_PL422</v>
      </c>
      <c r="Q3899" s="32" t="s">
        <v>1454</v>
      </c>
      <c r="R3899" s="32" t="s">
        <v>1366</v>
      </c>
      <c r="S3899" s="29">
        <v>0</v>
      </c>
      <c r="T3899" s="29" t="s">
        <v>64</v>
      </c>
    </row>
    <row r="3900" spans="14:20" s="22" customFormat="1" ht="15" hidden="1" customHeight="1" x14ac:dyDescent="0.25">
      <c r="N3900" s="29" t="str">
        <f t="shared" si="122"/>
        <v>nie ubiegam sięZachodniopomorskieGryfice_PL423</v>
      </c>
      <c r="O3900" s="29" t="s">
        <v>1356</v>
      </c>
      <c r="P3900" s="31" t="str">
        <f t="shared" si="121"/>
        <v>Gryfice_PL423</v>
      </c>
      <c r="Q3900" s="32" t="s">
        <v>1455</v>
      </c>
      <c r="R3900" s="32" t="s">
        <v>1403</v>
      </c>
      <c r="S3900" s="29">
        <v>0</v>
      </c>
      <c r="T3900" s="29" t="s">
        <v>64</v>
      </c>
    </row>
    <row r="3901" spans="14:20" s="22" customFormat="1" ht="15" hidden="1" customHeight="1" x14ac:dyDescent="0.25">
      <c r="N3901" s="29" t="str">
        <f t="shared" si="122"/>
        <v>nie ubiegam sięZachodniopomorskieGrzmiąca_PL422</v>
      </c>
      <c r="O3901" s="29" t="s">
        <v>1356</v>
      </c>
      <c r="P3901" s="31" t="str">
        <f t="shared" si="121"/>
        <v>Grzmiąca_PL422</v>
      </c>
      <c r="Q3901" s="32" t="s">
        <v>1454</v>
      </c>
      <c r="R3901" s="32" t="s">
        <v>1385</v>
      </c>
      <c r="S3901" s="29">
        <v>0</v>
      </c>
      <c r="T3901" s="29" t="s">
        <v>64</v>
      </c>
    </row>
    <row r="3902" spans="14:20" s="22" customFormat="1" ht="15" hidden="1" customHeight="1" x14ac:dyDescent="0.25">
      <c r="N3902" s="29" t="str">
        <f t="shared" si="122"/>
        <v>nie ubiegam sięZachodniopomorskieIńsko_PL423</v>
      </c>
      <c r="O3902" s="29" t="s">
        <v>1356</v>
      </c>
      <c r="P3902" s="31" t="str">
        <f t="shared" si="121"/>
        <v>Ińsko_PL423</v>
      </c>
      <c r="Q3902" s="32" t="s">
        <v>1455</v>
      </c>
      <c r="R3902" s="32" t="s">
        <v>1421</v>
      </c>
      <c r="S3902" s="29">
        <v>0</v>
      </c>
      <c r="T3902" s="29" t="s">
        <v>64</v>
      </c>
    </row>
    <row r="3903" spans="14:20" s="22" customFormat="1" ht="15" hidden="1" customHeight="1" x14ac:dyDescent="0.25">
      <c r="N3903" s="29" t="str">
        <f t="shared" si="122"/>
        <v>nie ubiegam sięZachodniopomorskieKalisz Pomorski_PL422</v>
      </c>
      <c r="O3903" s="29" t="s">
        <v>1356</v>
      </c>
      <c r="P3903" s="31" t="str">
        <f t="shared" si="121"/>
        <v>Kalisz Pomorski_PL422</v>
      </c>
      <c r="Q3903" s="32" t="s">
        <v>1454</v>
      </c>
      <c r="R3903" s="32" t="s">
        <v>1362</v>
      </c>
      <c r="S3903" s="29">
        <v>0</v>
      </c>
      <c r="T3903" s="29" t="s">
        <v>64</v>
      </c>
    </row>
    <row r="3904" spans="14:20" s="22" customFormat="1" ht="15" hidden="1" customHeight="1" x14ac:dyDescent="0.25">
      <c r="N3904" s="29" t="str">
        <f t="shared" si="122"/>
        <v>nie ubiegam sięZachodniopomorskieKamień Pomorski_PL425</v>
      </c>
      <c r="O3904" s="29" t="s">
        <v>1356</v>
      </c>
      <c r="P3904" s="31" t="str">
        <f t="shared" si="121"/>
        <v>Kamień Pomorski_PL425</v>
      </c>
      <c r="Q3904" s="32" t="s">
        <v>1456</v>
      </c>
      <c r="R3904" s="32" t="s">
        <v>1447</v>
      </c>
      <c r="S3904" s="29">
        <v>0</v>
      </c>
      <c r="T3904" s="29" t="s">
        <v>64</v>
      </c>
    </row>
    <row r="3905" spans="14:20" s="22" customFormat="1" ht="15" hidden="1" customHeight="1" x14ac:dyDescent="0.25">
      <c r="N3905" s="29" t="str">
        <f t="shared" si="122"/>
        <v>nie ubiegam sięZachodniopomorskieKarlino_PL422</v>
      </c>
      <c r="O3905" s="29" t="s">
        <v>1356</v>
      </c>
      <c r="P3905" s="31" t="str">
        <f t="shared" si="121"/>
        <v>Karlino_PL422</v>
      </c>
      <c r="Q3905" s="32" t="s">
        <v>1454</v>
      </c>
      <c r="R3905" s="32" t="s">
        <v>1358</v>
      </c>
      <c r="S3905" s="29">
        <v>0</v>
      </c>
      <c r="T3905" s="29" t="s">
        <v>64</v>
      </c>
    </row>
    <row r="3906" spans="14:20" s="22" customFormat="1" ht="15" hidden="1" customHeight="1" x14ac:dyDescent="0.25">
      <c r="N3906" s="29" t="str">
        <f t="shared" si="122"/>
        <v>nie ubiegam sięZachodniopomorskieKarnice_PL423</v>
      </c>
      <c r="O3906" s="29" t="s">
        <v>1356</v>
      </c>
      <c r="P3906" s="31" t="str">
        <f t="shared" si="121"/>
        <v>Karnice_PL423</v>
      </c>
      <c r="Q3906" s="32" t="s">
        <v>1455</v>
      </c>
      <c r="R3906" s="32" t="s">
        <v>1404</v>
      </c>
      <c r="S3906" s="29">
        <v>0</v>
      </c>
      <c r="T3906" s="29" t="s">
        <v>64</v>
      </c>
    </row>
    <row r="3907" spans="14:20" s="22" customFormat="1" ht="15" hidden="1" customHeight="1" x14ac:dyDescent="0.25">
      <c r="N3907" s="29" t="str">
        <f t="shared" si="122"/>
        <v>nie ubiegam sięZachodniopomorskieKobylanka_PL423</v>
      </c>
      <c r="O3907" s="29" t="s">
        <v>1356</v>
      </c>
      <c r="P3907" s="31" t="str">
        <f t="shared" si="121"/>
        <v>Kobylanka_PL423</v>
      </c>
      <c r="Q3907" s="32" t="s">
        <v>1455</v>
      </c>
      <c r="R3907" s="32" t="s">
        <v>1422</v>
      </c>
      <c r="S3907" s="29">
        <v>0</v>
      </c>
      <c r="T3907" s="29" t="s">
        <v>64</v>
      </c>
    </row>
    <row r="3908" spans="14:20" s="22" customFormat="1" ht="15" hidden="1" customHeight="1" x14ac:dyDescent="0.25">
      <c r="N3908" s="29" t="str">
        <f t="shared" si="122"/>
        <v>nie ubiegam sięZachodniopomorskieKołbaskowo_PL425</v>
      </c>
      <c r="O3908" s="29" t="s">
        <v>1356</v>
      </c>
      <c r="P3908" s="31" t="str">
        <f t="shared" si="121"/>
        <v>Kołbaskowo_PL425</v>
      </c>
      <c r="Q3908" s="32" t="s">
        <v>1456</v>
      </c>
      <c r="R3908" s="32" t="s">
        <v>1451</v>
      </c>
      <c r="S3908" s="29">
        <v>0</v>
      </c>
      <c r="T3908" s="29" t="s">
        <v>64</v>
      </c>
    </row>
    <row r="3909" spans="14:20" s="22" customFormat="1" ht="15" hidden="1" customHeight="1" x14ac:dyDescent="0.25">
      <c r="N3909" s="29" t="str">
        <f t="shared" si="122"/>
        <v>nie ubiegam sięZachodniopomorskieKołobrzeg_PL422</v>
      </c>
      <c r="O3909" s="29" t="s">
        <v>1356</v>
      </c>
      <c r="P3909" s="31" t="str">
        <f t="shared" si="121"/>
        <v>Kołobrzeg_PL422</v>
      </c>
      <c r="Q3909" s="32" t="s">
        <v>1454</v>
      </c>
      <c r="R3909" s="32" t="s">
        <v>1367</v>
      </c>
      <c r="S3909" s="29">
        <v>0</v>
      </c>
      <c r="T3909" s="29" t="s">
        <v>64</v>
      </c>
    </row>
    <row r="3910" spans="14:20" s="22" customFormat="1" ht="15" hidden="1" customHeight="1" x14ac:dyDescent="0.25">
      <c r="N3910" s="29" t="str">
        <f t="shared" si="122"/>
        <v>nie ubiegam sięZachodniopomorskieKozielice_PL423</v>
      </c>
      <c r="O3910" s="29" t="s">
        <v>1356</v>
      </c>
      <c r="P3910" s="31" t="str">
        <f t="shared" si="121"/>
        <v>Kozielice_PL423</v>
      </c>
      <c r="Q3910" s="32" t="s">
        <v>1455</v>
      </c>
      <c r="R3910" s="32" t="s">
        <v>1413</v>
      </c>
      <c r="S3910" s="29">
        <v>0</v>
      </c>
      <c r="T3910" s="29" t="s">
        <v>64</v>
      </c>
    </row>
    <row r="3911" spans="14:20" s="22" customFormat="1" ht="15" hidden="1" customHeight="1" x14ac:dyDescent="0.25">
      <c r="N3911" s="29" t="str">
        <f t="shared" si="122"/>
        <v>nie ubiegam sięZachodniopomorskieKrzęcin_PL423</v>
      </c>
      <c r="O3911" s="29" t="s">
        <v>1356</v>
      </c>
      <c r="P3911" s="31" t="str">
        <f t="shared" si="121"/>
        <v>Krzęcin_PL423</v>
      </c>
      <c r="Q3911" s="32" t="s">
        <v>1455</v>
      </c>
      <c r="R3911" s="32" t="s">
        <v>1399</v>
      </c>
      <c r="S3911" s="29">
        <v>0</v>
      </c>
      <c r="T3911" s="29" t="s">
        <v>64</v>
      </c>
    </row>
    <row r="3912" spans="14:20" s="22" customFormat="1" ht="15" hidden="1" customHeight="1" x14ac:dyDescent="0.25">
      <c r="N3912" s="29" t="str">
        <f t="shared" si="122"/>
        <v>nie ubiegam sięZachodniopomorskieLipiany_PL423</v>
      </c>
      <c r="O3912" s="29" t="s">
        <v>1356</v>
      </c>
      <c r="P3912" s="31" t="str">
        <f t="shared" si="121"/>
        <v>Lipiany_PL423</v>
      </c>
      <c r="Q3912" s="32" t="s">
        <v>1455</v>
      </c>
      <c r="R3912" s="32" t="s">
        <v>1414</v>
      </c>
      <c r="S3912" s="29">
        <v>0</v>
      </c>
      <c r="T3912" s="29" t="s">
        <v>64</v>
      </c>
    </row>
    <row r="3913" spans="14:20" s="22" customFormat="1" ht="15" hidden="1" customHeight="1" x14ac:dyDescent="0.25">
      <c r="N3913" s="29" t="str">
        <f t="shared" si="122"/>
        <v>nie ubiegam sięZachodniopomorskieŁobez_PL423</v>
      </c>
      <c r="O3913" s="29" t="s">
        <v>1356</v>
      </c>
      <c r="P3913" s="31" t="str">
        <f t="shared" si="121"/>
        <v>Łobez_PL423</v>
      </c>
      <c r="Q3913" s="32" t="s">
        <v>1455</v>
      </c>
      <c r="R3913" s="32" t="s">
        <v>1427</v>
      </c>
      <c r="S3913" s="29">
        <v>0</v>
      </c>
      <c r="T3913" s="29" t="s">
        <v>64</v>
      </c>
    </row>
    <row r="3914" spans="14:20" s="22" customFormat="1" ht="15" hidden="1" customHeight="1" x14ac:dyDescent="0.25">
      <c r="N3914" s="29" t="str">
        <f t="shared" si="122"/>
        <v>nie ubiegam sięZachodniopomorskieMalechowo_PL422</v>
      </c>
      <c r="O3914" s="29" t="s">
        <v>1356</v>
      </c>
      <c r="P3914" s="31" t="str">
        <f t="shared" si="121"/>
        <v>Malechowo_PL422</v>
      </c>
      <c r="Q3914" s="32" t="s">
        <v>1454</v>
      </c>
      <c r="R3914" s="32" t="s">
        <v>1380</v>
      </c>
      <c r="S3914" s="29">
        <v>0</v>
      </c>
      <c r="T3914" s="29" t="s">
        <v>64</v>
      </c>
    </row>
    <row r="3915" spans="14:20" s="22" customFormat="1" ht="15" hidden="1" customHeight="1" x14ac:dyDescent="0.25">
      <c r="N3915" s="29" t="str">
        <f t="shared" si="122"/>
        <v>nie ubiegam sięZachodniopomorskieManowo_PL422</v>
      </c>
      <c r="O3915" s="29" t="s">
        <v>1356</v>
      </c>
      <c r="P3915" s="31" t="str">
        <f t="shared" si="121"/>
        <v>Manowo_PL422</v>
      </c>
      <c r="Q3915" s="32" t="s">
        <v>1454</v>
      </c>
      <c r="R3915" s="32" t="s">
        <v>1374</v>
      </c>
      <c r="S3915" s="29">
        <v>0</v>
      </c>
      <c r="T3915" s="29" t="s">
        <v>64</v>
      </c>
    </row>
    <row r="3916" spans="14:20" s="22" customFormat="1" ht="15" hidden="1" customHeight="1" x14ac:dyDescent="0.25">
      <c r="N3916" s="29" t="str">
        <f t="shared" si="122"/>
        <v>nie ubiegam sięZachodniopomorskieMarianowo_PL423</v>
      </c>
      <c r="O3916" s="29" t="s">
        <v>1356</v>
      </c>
      <c r="P3916" s="31" t="str">
        <f t="shared" si="121"/>
        <v>Marianowo_PL423</v>
      </c>
      <c r="Q3916" s="32" t="s">
        <v>1455</v>
      </c>
      <c r="R3916" s="32" t="s">
        <v>1423</v>
      </c>
      <c r="S3916" s="29">
        <v>0</v>
      </c>
      <c r="T3916" s="29" t="s">
        <v>64</v>
      </c>
    </row>
    <row r="3917" spans="14:20" s="22" customFormat="1" ht="15" hidden="1" customHeight="1" x14ac:dyDescent="0.25">
      <c r="N3917" s="29" t="str">
        <f t="shared" si="122"/>
        <v>nie ubiegam sięZachodniopomorskieMaszewo_PL425</v>
      </c>
      <c r="O3917" s="29" t="s">
        <v>1356</v>
      </c>
      <c r="P3917" s="31" t="str">
        <f t="shared" si="121"/>
        <v>Maszewo_PL425</v>
      </c>
      <c r="Q3917" s="32" t="s">
        <v>1456</v>
      </c>
      <c r="R3917" s="32" t="s">
        <v>1432</v>
      </c>
      <c r="S3917" s="29">
        <v>0</v>
      </c>
      <c r="T3917" s="29" t="s">
        <v>64</v>
      </c>
    </row>
    <row r="3918" spans="14:20" s="22" customFormat="1" ht="15" hidden="1" customHeight="1" x14ac:dyDescent="0.25">
      <c r="N3918" s="29" t="str">
        <f t="shared" si="122"/>
        <v>nie ubiegam sięZachodniopomorskieMielno_PL422</v>
      </c>
      <c r="O3918" s="29" t="s">
        <v>1356</v>
      </c>
      <c r="P3918" s="31" t="str">
        <f t="shared" si="121"/>
        <v>Mielno_PL422</v>
      </c>
      <c r="Q3918" s="32" t="s">
        <v>1454</v>
      </c>
      <c r="R3918" s="32" t="s">
        <v>1375</v>
      </c>
      <c r="S3918" s="29">
        <v>0</v>
      </c>
      <c r="T3918" s="29" t="s">
        <v>64</v>
      </c>
    </row>
    <row r="3919" spans="14:20" s="22" customFormat="1" ht="15" hidden="1" customHeight="1" x14ac:dyDescent="0.25">
      <c r="N3919" s="29" t="str">
        <f t="shared" si="122"/>
        <v>nie ubiegam sięZachodniopomorskieMieszkowice_PL425</v>
      </c>
      <c r="O3919" s="29" t="s">
        <v>1356</v>
      </c>
      <c r="P3919" s="31" t="str">
        <f t="shared" si="121"/>
        <v>Mieszkowice_PL425</v>
      </c>
      <c r="Q3919" s="32" t="s">
        <v>1456</v>
      </c>
      <c r="R3919" s="32" t="s">
        <v>1440</v>
      </c>
      <c r="S3919" s="29">
        <v>0</v>
      </c>
      <c r="T3919" s="29" t="s">
        <v>64</v>
      </c>
    </row>
    <row r="3920" spans="14:20" s="22" customFormat="1" ht="15" hidden="1" customHeight="1" x14ac:dyDescent="0.25">
      <c r="N3920" s="29" t="str">
        <f t="shared" si="122"/>
        <v>nie ubiegam sięZachodniopomorskieMirosławiec_PL422</v>
      </c>
      <c r="O3920" s="29" t="s">
        <v>1356</v>
      </c>
      <c r="P3920" s="31" t="str">
        <f t="shared" si="121"/>
        <v>Mirosławiec_PL422</v>
      </c>
      <c r="Q3920" s="32" t="s">
        <v>1454</v>
      </c>
      <c r="R3920" s="32" t="s">
        <v>1393</v>
      </c>
      <c r="S3920" s="29">
        <v>0</v>
      </c>
      <c r="T3920" s="29" t="s">
        <v>64</v>
      </c>
    </row>
    <row r="3921" spans="14:20" s="22" customFormat="1" ht="15" hidden="1" customHeight="1" x14ac:dyDescent="0.25">
      <c r="N3921" s="29" t="str">
        <f t="shared" si="122"/>
        <v>nie ubiegam sięZachodniopomorskieMoryń_PL425</v>
      </c>
      <c r="O3921" s="29" t="s">
        <v>1356</v>
      </c>
      <c r="P3921" s="31" t="str">
        <f t="shared" si="121"/>
        <v>Moryń_PL425</v>
      </c>
      <c r="Q3921" s="32" t="s">
        <v>1456</v>
      </c>
      <c r="R3921" s="32" t="s">
        <v>1441</v>
      </c>
      <c r="S3921" s="29">
        <v>0</v>
      </c>
      <c r="T3921" s="29" t="s">
        <v>64</v>
      </c>
    </row>
    <row r="3922" spans="14:20" s="22" customFormat="1" ht="15" hidden="1" customHeight="1" x14ac:dyDescent="0.25">
      <c r="N3922" s="29" t="str">
        <f t="shared" si="122"/>
        <v>nie ubiegam sięZachodniopomorskieMyślibórz_PL423</v>
      </c>
      <c r="O3922" s="29" t="s">
        <v>1356</v>
      </c>
      <c r="P3922" s="31" t="str">
        <f t="shared" si="121"/>
        <v>Myślibórz_PL423</v>
      </c>
      <c r="Q3922" s="32" t="s">
        <v>1455</v>
      </c>
      <c r="R3922" s="32" t="s">
        <v>1410</v>
      </c>
      <c r="S3922" s="29">
        <v>0</v>
      </c>
      <c r="T3922" s="29" t="s">
        <v>64</v>
      </c>
    </row>
    <row r="3923" spans="14:20" s="22" customFormat="1" ht="15" hidden="1" customHeight="1" x14ac:dyDescent="0.25">
      <c r="N3923" s="29" t="str">
        <f t="shared" si="122"/>
        <v>nie ubiegam sięZachodniopomorskieNowe Warpno_PL425</v>
      </c>
      <c r="O3923" s="29" t="s">
        <v>1356</v>
      </c>
      <c r="P3923" s="31" t="str">
        <f t="shared" si="121"/>
        <v>Nowe Warpno_PL425</v>
      </c>
      <c r="Q3923" s="32" t="s">
        <v>1456</v>
      </c>
      <c r="R3923" s="32" t="s">
        <v>1452</v>
      </c>
      <c r="S3923" s="29">
        <v>0</v>
      </c>
      <c r="T3923" s="29" t="s">
        <v>64</v>
      </c>
    </row>
    <row r="3924" spans="14:20" s="22" customFormat="1" ht="15" hidden="1" customHeight="1" x14ac:dyDescent="0.25">
      <c r="N3924" s="29" t="str">
        <f t="shared" si="122"/>
        <v>nie ubiegam sięZachodniopomorskieNowogard_PL425</v>
      </c>
      <c r="O3924" s="29" t="s">
        <v>1356</v>
      </c>
      <c r="P3924" s="31" t="str">
        <f t="shared" si="121"/>
        <v>Nowogard_PL425</v>
      </c>
      <c r="Q3924" s="32" t="s">
        <v>1456</v>
      </c>
      <c r="R3924" s="32" t="s">
        <v>1433</v>
      </c>
      <c r="S3924" s="29">
        <v>0</v>
      </c>
      <c r="T3924" s="29" t="s">
        <v>64</v>
      </c>
    </row>
    <row r="3925" spans="14:20" s="22" customFormat="1" ht="15" hidden="1" customHeight="1" x14ac:dyDescent="0.25">
      <c r="N3925" s="29" t="str">
        <f t="shared" si="122"/>
        <v>nie ubiegam sięZachodniopomorskieNowogródek Pomorski_PL423</v>
      </c>
      <c r="O3925" s="29" t="s">
        <v>1356</v>
      </c>
      <c r="P3925" s="31" t="str">
        <f t="shared" si="121"/>
        <v>Nowogródek Pomorski_PL423</v>
      </c>
      <c r="Q3925" s="32" t="s">
        <v>1455</v>
      </c>
      <c r="R3925" s="32" t="s">
        <v>1411</v>
      </c>
      <c r="S3925" s="29">
        <v>0</v>
      </c>
      <c r="T3925" s="29" t="s">
        <v>64</v>
      </c>
    </row>
    <row r="3926" spans="14:20" s="22" customFormat="1" ht="15" hidden="1" customHeight="1" x14ac:dyDescent="0.25">
      <c r="N3926" s="29" t="str">
        <f t="shared" si="122"/>
        <v>nie ubiegam sięZachodniopomorskieOsina_PL425</v>
      </c>
      <c r="O3926" s="29" t="s">
        <v>1356</v>
      </c>
      <c r="P3926" s="31" t="str">
        <f t="shared" si="121"/>
        <v>Osina_PL425</v>
      </c>
      <c r="Q3926" s="32" t="s">
        <v>1456</v>
      </c>
      <c r="R3926" s="32" t="s">
        <v>1434</v>
      </c>
      <c r="S3926" s="29">
        <v>0</v>
      </c>
      <c r="T3926" s="29" t="s">
        <v>64</v>
      </c>
    </row>
    <row r="3927" spans="14:20" s="22" customFormat="1" ht="15" hidden="1" customHeight="1" x14ac:dyDescent="0.25">
      <c r="N3927" s="29" t="str">
        <f t="shared" si="122"/>
        <v>nie ubiegam sięZachodniopomorskieOstrowice_PL422</v>
      </c>
      <c r="O3927" s="29" t="s">
        <v>1356</v>
      </c>
      <c r="P3927" s="31" t="str">
        <f t="shared" si="121"/>
        <v>Ostrowice_PL422</v>
      </c>
      <c r="Q3927" s="32" t="s">
        <v>1454</v>
      </c>
      <c r="R3927" s="32" t="s">
        <v>1363</v>
      </c>
      <c r="S3927" s="29">
        <v>0</v>
      </c>
      <c r="T3927" s="29" t="s">
        <v>64</v>
      </c>
    </row>
    <row r="3928" spans="14:20" s="22" customFormat="1" ht="15" hidden="1" customHeight="1" x14ac:dyDescent="0.25">
      <c r="N3928" s="29" t="str">
        <f t="shared" si="122"/>
        <v>nie ubiegam sięZachodniopomorskiePełczyce_PL423</v>
      </c>
      <c r="O3928" s="29" t="s">
        <v>1356</v>
      </c>
      <c r="P3928" s="31" t="str">
        <f t="shared" si="121"/>
        <v>Pełczyce_PL423</v>
      </c>
      <c r="Q3928" s="32" t="s">
        <v>1455</v>
      </c>
      <c r="R3928" s="32" t="s">
        <v>1400</v>
      </c>
      <c r="S3928" s="29">
        <v>0</v>
      </c>
      <c r="T3928" s="29" t="s">
        <v>64</v>
      </c>
    </row>
    <row r="3929" spans="14:20" s="22" customFormat="1" ht="15" hidden="1" customHeight="1" x14ac:dyDescent="0.25">
      <c r="N3929" s="29" t="str">
        <f t="shared" si="122"/>
        <v>nie ubiegam sięZachodniopomorskiePłoty_PL423</v>
      </c>
      <c r="O3929" s="29" t="s">
        <v>1356</v>
      </c>
      <c r="P3929" s="31" t="str">
        <f t="shared" si="121"/>
        <v>Płoty_PL423</v>
      </c>
      <c r="Q3929" s="32" t="s">
        <v>1455</v>
      </c>
      <c r="R3929" s="32" t="s">
        <v>1405</v>
      </c>
      <c r="S3929" s="29">
        <v>0</v>
      </c>
      <c r="T3929" s="29" t="s">
        <v>64</v>
      </c>
    </row>
    <row r="3930" spans="14:20" s="22" customFormat="1" ht="15" hidden="1" customHeight="1" x14ac:dyDescent="0.25">
      <c r="N3930" s="29" t="str">
        <f t="shared" si="122"/>
        <v>nie ubiegam sięZachodniopomorskiePolanów_PL422</v>
      </c>
      <c r="O3930" s="29" t="s">
        <v>1356</v>
      </c>
      <c r="P3930" s="31" t="str">
        <f t="shared" si="121"/>
        <v>Polanów_PL422</v>
      </c>
      <c r="Q3930" s="32" t="s">
        <v>1454</v>
      </c>
      <c r="R3930" s="32" t="s">
        <v>1376</v>
      </c>
      <c r="S3930" s="29">
        <v>0</v>
      </c>
      <c r="T3930" s="29" t="s">
        <v>64</v>
      </c>
    </row>
    <row r="3931" spans="14:20" s="22" customFormat="1" ht="15" hidden="1" customHeight="1" x14ac:dyDescent="0.25">
      <c r="N3931" s="29" t="str">
        <f t="shared" si="122"/>
        <v>nie ubiegam sięZachodniopomorskiePolice_PL425</v>
      </c>
      <c r="O3931" s="29" t="s">
        <v>1356</v>
      </c>
      <c r="P3931" s="31" t="str">
        <f t="shared" si="121"/>
        <v>Police_PL425</v>
      </c>
      <c r="Q3931" s="32" t="s">
        <v>1456</v>
      </c>
      <c r="R3931" s="32" t="s">
        <v>1453</v>
      </c>
      <c r="S3931" s="29">
        <v>0</v>
      </c>
      <c r="T3931" s="29" t="s">
        <v>64</v>
      </c>
    </row>
    <row r="3932" spans="14:20" s="22" customFormat="1" ht="15" hidden="1" customHeight="1" x14ac:dyDescent="0.25">
      <c r="N3932" s="29" t="str">
        <f t="shared" si="122"/>
        <v>nie ubiegam sięZachodniopomorskiePołczyn-Zdrój_PL422</v>
      </c>
      <c r="O3932" s="29" t="s">
        <v>1356</v>
      </c>
      <c r="P3932" s="31" t="str">
        <f t="shared" si="121"/>
        <v>Połczyn-Zdrój_PL422</v>
      </c>
      <c r="Q3932" s="32" t="s">
        <v>1454</v>
      </c>
      <c r="R3932" s="32" t="s">
        <v>1388</v>
      </c>
      <c r="S3932" s="29">
        <v>0</v>
      </c>
      <c r="T3932" s="29" t="s">
        <v>64</v>
      </c>
    </row>
    <row r="3933" spans="14:20" s="22" customFormat="1" ht="15" hidden="1" customHeight="1" x14ac:dyDescent="0.25">
      <c r="N3933" s="29" t="str">
        <f t="shared" si="122"/>
        <v>nie ubiegam sięZachodniopomorskiePostomino_PL422</v>
      </c>
      <c r="O3933" s="29" t="s">
        <v>1356</v>
      </c>
      <c r="P3933" s="31" t="str">
        <f t="shared" si="121"/>
        <v>Postomino_PL422</v>
      </c>
      <c r="Q3933" s="32" t="s">
        <v>1454</v>
      </c>
      <c r="R3933" s="32" t="s">
        <v>1381</v>
      </c>
      <c r="S3933" s="29">
        <v>0</v>
      </c>
      <c r="T3933" s="29" t="s">
        <v>64</v>
      </c>
    </row>
    <row r="3934" spans="14:20" s="22" customFormat="1" ht="15" hidden="1" customHeight="1" x14ac:dyDescent="0.25">
      <c r="N3934" s="29" t="str">
        <f t="shared" si="122"/>
        <v>nie ubiegam sięZachodniopomorskiePrzelewice_PL423</v>
      </c>
      <c r="O3934" s="29" t="s">
        <v>1356</v>
      </c>
      <c r="P3934" s="31" t="str">
        <f t="shared" si="121"/>
        <v>Przelewice_PL423</v>
      </c>
      <c r="Q3934" s="32" t="s">
        <v>1455</v>
      </c>
      <c r="R3934" s="32" t="s">
        <v>1415</v>
      </c>
      <c r="S3934" s="29">
        <v>0</v>
      </c>
      <c r="T3934" s="29" t="s">
        <v>64</v>
      </c>
    </row>
    <row r="3935" spans="14:20" s="22" customFormat="1" ht="15" hidden="1" customHeight="1" x14ac:dyDescent="0.25">
      <c r="N3935" s="29" t="str">
        <f t="shared" si="122"/>
        <v>nie ubiegam sięZachodniopomorskiePrzybiernów_PL425</v>
      </c>
      <c r="O3935" s="29" t="s">
        <v>1356</v>
      </c>
      <c r="P3935" s="31" t="str">
        <f t="shared" si="121"/>
        <v>Przybiernów_PL425</v>
      </c>
      <c r="Q3935" s="32" t="s">
        <v>1456</v>
      </c>
      <c r="R3935" s="32" t="s">
        <v>1435</v>
      </c>
      <c r="S3935" s="29">
        <v>0</v>
      </c>
      <c r="T3935" s="29" t="s">
        <v>64</v>
      </c>
    </row>
    <row r="3936" spans="14:20" s="22" customFormat="1" ht="15" hidden="1" customHeight="1" x14ac:dyDescent="0.25">
      <c r="N3936" s="29" t="str">
        <f t="shared" si="122"/>
        <v>nie ubiegam sięZachodniopomorskiePyrzyce_PL423</v>
      </c>
      <c r="O3936" s="29" t="s">
        <v>1356</v>
      </c>
      <c r="P3936" s="31" t="str">
        <f t="shared" si="121"/>
        <v>Pyrzyce_PL423</v>
      </c>
      <c r="Q3936" s="32" t="s">
        <v>1455</v>
      </c>
      <c r="R3936" s="32" t="s">
        <v>1416</v>
      </c>
      <c r="S3936" s="29">
        <v>0</v>
      </c>
      <c r="T3936" s="29" t="s">
        <v>64</v>
      </c>
    </row>
    <row r="3937" spans="14:20" s="22" customFormat="1" ht="15" hidden="1" customHeight="1" x14ac:dyDescent="0.25">
      <c r="N3937" s="29" t="str">
        <f t="shared" si="122"/>
        <v>nie ubiegam sięZachodniopomorskieRadowo Małe_PL423</v>
      </c>
      <c r="O3937" s="29" t="s">
        <v>1356</v>
      </c>
      <c r="P3937" s="31" t="str">
        <f t="shared" si="121"/>
        <v>Radowo Małe_PL423</v>
      </c>
      <c r="Q3937" s="32" t="s">
        <v>1455</v>
      </c>
      <c r="R3937" s="32" t="s">
        <v>1428</v>
      </c>
      <c r="S3937" s="29">
        <v>0</v>
      </c>
      <c r="T3937" s="29" t="s">
        <v>64</v>
      </c>
    </row>
    <row r="3938" spans="14:20" s="22" customFormat="1" ht="15" hidden="1" customHeight="1" x14ac:dyDescent="0.25">
      <c r="N3938" s="29" t="str">
        <f t="shared" si="122"/>
        <v>nie ubiegam sięZachodniopomorskieRąbino_PL422</v>
      </c>
      <c r="O3938" s="29" t="s">
        <v>1356</v>
      </c>
      <c r="P3938" s="31" t="str">
        <f t="shared" si="121"/>
        <v>Rąbino_PL422</v>
      </c>
      <c r="Q3938" s="32" t="s">
        <v>1454</v>
      </c>
      <c r="R3938" s="32" t="s">
        <v>1389</v>
      </c>
      <c r="S3938" s="29">
        <v>0</v>
      </c>
      <c r="T3938" s="29" t="s">
        <v>64</v>
      </c>
    </row>
    <row r="3939" spans="14:20" s="22" customFormat="1" ht="15" hidden="1" customHeight="1" x14ac:dyDescent="0.25">
      <c r="N3939" s="29" t="str">
        <f t="shared" si="122"/>
        <v>nie ubiegam sięZachodniopomorskieRecz_PL423</v>
      </c>
      <c r="O3939" s="29" t="s">
        <v>1356</v>
      </c>
      <c r="P3939" s="31" t="str">
        <f t="shared" si="121"/>
        <v>Recz_PL423</v>
      </c>
      <c r="Q3939" s="32" t="s">
        <v>1455</v>
      </c>
      <c r="R3939" s="32" t="s">
        <v>1401</v>
      </c>
      <c r="S3939" s="29">
        <v>0</v>
      </c>
      <c r="T3939" s="29" t="s">
        <v>64</v>
      </c>
    </row>
    <row r="3940" spans="14:20" s="22" customFormat="1" ht="15" hidden="1" customHeight="1" x14ac:dyDescent="0.25">
      <c r="N3940" s="29" t="str">
        <f t="shared" si="122"/>
        <v>nie ubiegam sięZachodniopomorskieResko_PL423</v>
      </c>
      <c r="O3940" s="29" t="s">
        <v>1356</v>
      </c>
      <c r="P3940" s="31" t="str">
        <f t="shared" si="121"/>
        <v>Resko_PL423</v>
      </c>
      <c r="Q3940" s="32" t="s">
        <v>1455</v>
      </c>
      <c r="R3940" s="32" t="s">
        <v>1429</v>
      </c>
      <c r="S3940" s="29">
        <v>0</v>
      </c>
      <c r="T3940" s="29" t="s">
        <v>64</v>
      </c>
    </row>
    <row r="3941" spans="14:20" s="22" customFormat="1" ht="15" hidden="1" customHeight="1" x14ac:dyDescent="0.25">
      <c r="N3941" s="29" t="str">
        <f t="shared" si="122"/>
        <v>nie ubiegam sięZachodniopomorskieRewal_PL423</v>
      </c>
      <c r="O3941" s="29" t="s">
        <v>1356</v>
      </c>
      <c r="P3941" s="31" t="str">
        <f t="shared" si="121"/>
        <v>Rewal_PL423</v>
      </c>
      <c r="Q3941" s="32" t="s">
        <v>1455</v>
      </c>
      <c r="R3941" s="32" t="s">
        <v>1406</v>
      </c>
      <c r="S3941" s="29">
        <v>0</v>
      </c>
      <c r="T3941" s="29" t="s">
        <v>64</v>
      </c>
    </row>
    <row r="3942" spans="14:20" s="22" customFormat="1" ht="15" hidden="1" customHeight="1" x14ac:dyDescent="0.25">
      <c r="N3942" s="29" t="str">
        <f t="shared" si="122"/>
        <v>nie ubiegam sięZachodniopomorskieRymań_PL422</v>
      </c>
      <c r="O3942" s="29" t="s">
        <v>1356</v>
      </c>
      <c r="P3942" s="31" t="str">
        <f t="shared" si="121"/>
        <v>Rymań_PL422</v>
      </c>
      <c r="Q3942" s="32" t="s">
        <v>1454</v>
      </c>
      <c r="R3942" s="32" t="s">
        <v>1368</v>
      </c>
      <c r="S3942" s="29">
        <v>0</v>
      </c>
      <c r="T3942" s="29" t="s">
        <v>64</v>
      </c>
    </row>
    <row r="3943" spans="14:20" s="22" customFormat="1" ht="15" hidden="1" customHeight="1" x14ac:dyDescent="0.25">
      <c r="N3943" s="29" t="str">
        <f t="shared" si="122"/>
        <v>nie ubiegam sięZachodniopomorskieSianów_PL422</v>
      </c>
      <c r="O3943" s="29" t="s">
        <v>1356</v>
      </c>
      <c r="P3943" s="31" t="str">
        <f t="shared" si="121"/>
        <v>Sianów_PL422</v>
      </c>
      <c r="Q3943" s="32" t="s">
        <v>1454</v>
      </c>
      <c r="R3943" s="32" t="s">
        <v>1377</v>
      </c>
      <c r="S3943" s="29">
        <v>0</v>
      </c>
      <c r="T3943" s="29" t="s">
        <v>64</v>
      </c>
    </row>
    <row r="3944" spans="14:20" s="22" customFormat="1" ht="15" hidden="1" customHeight="1" x14ac:dyDescent="0.25">
      <c r="N3944" s="29" t="str">
        <f t="shared" si="122"/>
        <v>nie ubiegam sięZachodniopomorskieSiemyśl_PL422</v>
      </c>
      <c r="O3944" s="29" t="s">
        <v>1356</v>
      </c>
      <c r="P3944" s="31" t="str">
        <f t="shared" si="121"/>
        <v>Siemyśl_PL422</v>
      </c>
      <c r="Q3944" s="32" t="s">
        <v>1454</v>
      </c>
      <c r="R3944" s="32" t="s">
        <v>1369</v>
      </c>
      <c r="S3944" s="29">
        <v>0</v>
      </c>
      <c r="T3944" s="29" t="s">
        <v>64</v>
      </c>
    </row>
    <row r="3945" spans="14:20" s="22" customFormat="1" ht="15" hidden="1" customHeight="1" x14ac:dyDescent="0.25">
      <c r="N3945" s="29" t="str">
        <f t="shared" si="122"/>
        <v>nie ubiegam sięZachodniopomorskieSławno_PL422</v>
      </c>
      <c r="O3945" s="29" t="s">
        <v>1356</v>
      </c>
      <c r="P3945" s="31" t="str">
        <f t="shared" si="121"/>
        <v>Sławno_PL422</v>
      </c>
      <c r="Q3945" s="32" t="s">
        <v>1454</v>
      </c>
      <c r="R3945" s="32" t="s">
        <v>103</v>
      </c>
      <c r="S3945" s="29">
        <v>0</v>
      </c>
      <c r="T3945" s="29" t="s">
        <v>64</v>
      </c>
    </row>
    <row r="3946" spans="14:20" s="22" customFormat="1" ht="15" hidden="1" customHeight="1" x14ac:dyDescent="0.25">
      <c r="N3946" s="29" t="str">
        <f t="shared" si="122"/>
        <v>nie ubiegam sięZachodniopomorskieSławoborze_PL422</v>
      </c>
      <c r="O3946" s="29" t="s">
        <v>1356</v>
      </c>
      <c r="P3946" s="31" t="str">
        <f t="shared" si="121"/>
        <v>Sławoborze_PL422</v>
      </c>
      <c r="Q3946" s="32" t="s">
        <v>1454</v>
      </c>
      <c r="R3946" s="32" t="s">
        <v>1390</v>
      </c>
      <c r="S3946" s="29">
        <v>0</v>
      </c>
      <c r="T3946" s="29" t="s">
        <v>64</v>
      </c>
    </row>
    <row r="3947" spans="14:20" s="22" customFormat="1" ht="15" hidden="1" customHeight="1" x14ac:dyDescent="0.25">
      <c r="N3947" s="29" t="str">
        <f t="shared" si="122"/>
        <v>nie ubiegam sięZachodniopomorskieStara Dąbrowa_PL423</v>
      </c>
      <c r="O3947" s="29" t="s">
        <v>1356</v>
      </c>
      <c r="P3947" s="31" t="str">
        <f t="shared" si="121"/>
        <v>Stara Dąbrowa_PL423</v>
      </c>
      <c r="Q3947" s="32" t="s">
        <v>1455</v>
      </c>
      <c r="R3947" s="32" t="s">
        <v>1424</v>
      </c>
      <c r="S3947" s="29">
        <v>0</v>
      </c>
      <c r="T3947" s="29" t="s">
        <v>64</v>
      </c>
    </row>
    <row r="3948" spans="14:20" s="22" customFormat="1" ht="15" hidden="1" customHeight="1" x14ac:dyDescent="0.25">
      <c r="N3948" s="29" t="str">
        <f t="shared" si="122"/>
        <v>nie ubiegam sięZachodniopomorskieStare Czarnowo_PL425</v>
      </c>
      <c r="O3948" s="29" t="s">
        <v>1356</v>
      </c>
      <c r="P3948" s="31" t="str">
        <f t="shared" si="121"/>
        <v>Stare Czarnowo_PL425</v>
      </c>
      <c r="Q3948" s="32" t="s">
        <v>1456</v>
      </c>
      <c r="R3948" s="32" t="s">
        <v>1442</v>
      </c>
      <c r="S3948" s="29">
        <v>0</v>
      </c>
      <c r="T3948" s="29" t="s">
        <v>64</v>
      </c>
    </row>
    <row r="3949" spans="14:20" s="22" customFormat="1" ht="15" hidden="1" customHeight="1" x14ac:dyDescent="0.25">
      <c r="N3949" s="29" t="str">
        <f t="shared" si="122"/>
        <v>nie ubiegam sięZachodniopomorskieStargard Szczeciński_PL423</v>
      </c>
      <c r="O3949" s="29" t="s">
        <v>1356</v>
      </c>
      <c r="P3949" s="31" t="str">
        <f t="shared" si="121"/>
        <v>Stargard Szczeciński_PL423</v>
      </c>
      <c r="Q3949" s="32" t="s">
        <v>1455</v>
      </c>
      <c r="R3949" s="32" t="s">
        <v>1425</v>
      </c>
      <c r="S3949" s="29">
        <v>0</v>
      </c>
      <c r="T3949" s="29" t="s">
        <v>64</v>
      </c>
    </row>
    <row r="3950" spans="14:20" s="22" customFormat="1" ht="15" hidden="1" customHeight="1" x14ac:dyDescent="0.25">
      <c r="N3950" s="29" t="str">
        <f t="shared" si="122"/>
        <v>nie ubiegam sięZachodniopomorskieStepnica_PL425</v>
      </c>
      <c r="O3950" s="29" t="s">
        <v>1356</v>
      </c>
      <c r="P3950" s="31" t="str">
        <f t="shared" si="121"/>
        <v>Stepnica_PL425</v>
      </c>
      <c r="Q3950" s="32" t="s">
        <v>1456</v>
      </c>
      <c r="R3950" s="32" t="s">
        <v>1436</v>
      </c>
      <c r="S3950" s="29">
        <v>0</v>
      </c>
      <c r="T3950" s="29" t="s">
        <v>64</v>
      </c>
    </row>
    <row r="3951" spans="14:20" s="22" customFormat="1" ht="15" hidden="1" customHeight="1" x14ac:dyDescent="0.25">
      <c r="N3951" s="29" t="str">
        <f t="shared" si="122"/>
        <v>nie ubiegam sięZachodniopomorskieSuchań_PL423</v>
      </c>
      <c r="O3951" s="29" t="s">
        <v>1356</v>
      </c>
      <c r="P3951" s="31" t="str">
        <f t="shared" si="121"/>
        <v>Suchań_PL423</v>
      </c>
      <c r="Q3951" s="32" t="s">
        <v>1455</v>
      </c>
      <c r="R3951" s="32" t="s">
        <v>1426</v>
      </c>
      <c r="S3951" s="29">
        <v>0</v>
      </c>
      <c r="T3951" s="29" t="s">
        <v>64</v>
      </c>
    </row>
    <row r="3952" spans="14:20" s="22" customFormat="1" ht="15" hidden="1" customHeight="1" x14ac:dyDescent="0.25">
      <c r="N3952" s="29" t="str">
        <f t="shared" si="122"/>
        <v>nie ubiegam sięZachodniopomorskieSzczecinek_PL422</v>
      </c>
      <c r="O3952" s="29" t="s">
        <v>1356</v>
      </c>
      <c r="P3952" s="31" t="str">
        <f t="shared" si="121"/>
        <v>Szczecinek_PL422</v>
      </c>
      <c r="Q3952" s="32" t="s">
        <v>1454</v>
      </c>
      <c r="R3952" s="32" t="s">
        <v>1386</v>
      </c>
      <c r="S3952" s="29">
        <v>0</v>
      </c>
      <c r="T3952" s="29" t="s">
        <v>64</v>
      </c>
    </row>
    <row r="3953" spans="14:20" s="22" customFormat="1" ht="15" hidden="1" customHeight="1" x14ac:dyDescent="0.25">
      <c r="N3953" s="29" t="str">
        <f t="shared" si="122"/>
        <v>nie ubiegam sięZachodniopomorskieŚwidwin_PL422</v>
      </c>
      <c r="O3953" s="29" t="s">
        <v>1356</v>
      </c>
      <c r="P3953" s="31" t="str">
        <f t="shared" si="121"/>
        <v>Świdwin_PL422</v>
      </c>
      <c r="Q3953" s="32" t="s">
        <v>1454</v>
      </c>
      <c r="R3953" s="32" t="s">
        <v>1391</v>
      </c>
      <c r="S3953" s="29">
        <v>0</v>
      </c>
      <c r="T3953" s="29" t="s">
        <v>64</v>
      </c>
    </row>
    <row r="3954" spans="14:20" s="22" customFormat="1" ht="15" hidden="1" customHeight="1" x14ac:dyDescent="0.25">
      <c r="N3954" s="29" t="str">
        <f t="shared" si="122"/>
        <v>nie ubiegam sięZachodniopomorskieŚwierzno_PL425</v>
      </c>
      <c r="O3954" s="29" t="s">
        <v>1356</v>
      </c>
      <c r="P3954" s="31" t="str">
        <f t="shared" si="121"/>
        <v>Świerzno_PL425</v>
      </c>
      <c r="Q3954" s="32" t="s">
        <v>1456</v>
      </c>
      <c r="R3954" s="32" t="s">
        <v>1448</v>
      </c>
      <c r="S3954" s="29">
        <v>0</v>
      </c>
      <c r="T3954" s="29" t="s">
        <v>64</v>
      </c>
    </row>
    <row r="3955" spans="14:20" s="22" customFormat="1" ht="15" hidden="1" customHeight="1" x14ac:dyDescent="0.25">
      <c r="N3955" s="29" t="str">
        <f t="shared" si="122"/>
        <v>nie ubiegam sięZachodniopomorskieŚwieszyno_PL422</v>
      </c>
      <c r="O3955" s="29" t="s">
        <v>1356</v>
      </c>
      <c r="P3955" s="31" t="str">
        <f t="shared" ref="P3955:P3966" si="123">R3955&amp;Q3955</f>
        <v>Świeszyno_PL422</v>
      </c>
      <c r="Q3955" s="32" t="s">
        <v>1454</v>
      </c>
      <c r="R3955" s="32" t="s">
        <v>1378</v>
      </c>
      <c r="S3955" s="29">
        <v>0</v>
      </c>
      <c r="T3955" s="29" t="s">
        <v>64</v>
      </c>
    </row>
    <row r="3956" spans="14:20" s="22" customFormat="1" ht="15" hidden="1" customHeight="1" x14ac:dyDescent="0.25">
      <c r="N3956" s="29" t="str">
        <f t="shared" ref="N3956:N3966" si="124">T3956&amp;O3956&amp;P3956</f>
        <v>nie ubiegam sięZachodniopomorskieTrzcińsko-Zdrój_PL425</v>
      </c>
      <c r="O3956" s="29" t="s">
        <v>1356</v>
      </c>
      <c r="P3956" s="31" t="str">
        <f t="shared" si="123"/>
        <v>Trzcińsko-Zdrój_PL425</v>
      </c>
      <c r="Q3956" s="32" t="s">
        <v>1456</v>
      </c>
      <c r="R3956" s="32" t="s">
        <v>1443</v>
      </c>
      <c r="S3956" s="29">
        <v>0</v>
      </c>
      <c r="T3956" s="29" t="s">
        <v>64</v>
      </c>
    </row>
    <row r="3957" spans="14:20" s="22" customFormat="1" ht="15" hidden="1" customHeight="1" x14ac:dyDescent="0.25">
      <c r="N3957" s="29" t="str">
        <f t="shared" si="124"/>
        <v>nie ubiegam sięZachodniopomorskieTrzebiatów_PL423</v>
      </c>
      <c r="O3957" s="29" t="s">
        <v>1356</v>
      </c>
      <c r="P3957" s="31" t="str">
        <f t="shared" si="123"/>
        <v>Trzebiatów_PL423</v>
      </c>
      <c r="Q3957" s="32" t="s">
        <v>1455</v>
      </c>
      <c r="R3957" s="32" t="s">
        <v>1407</v>
      </c>
      <c r="S3957" s="29">
        <v>0</v>
      </c>
      <c r="T3957" s="29" t="s">
        <v>64</v>
      </c>
    </row>
    <row r="3958" spans="14:20" s="22" customFormat="1" ht="15" hidden="1" customHeight="1" x14ac:dyDescent="0.25">
      <c r="N3958" s="29" t="str">
        <f t="shared" si="124"/>
        <v>nie ubiegam sięZachodniopomorskieTuczno_PL422</v>
      </c>
      <c r="O3958" s="29" t="s">
        <v>1356</v>
      </c>
      <c r="P3958" s="31" t="str">
        <f t="shared" si="123"/>
        <v>Tuczno_PL422</v>
      </c>
      <c r="Q3958" s="32" t="s">
        <v>1454</v>
      </c>
      <c r="R3958" s="32" t="s">
        <v>1394</v>
      </c>
      <c r="S3958" s="29">
        <v>0</v>
      </c>
      <c r="T3958" s="29" t="s">
        <v>64</v>
      </c>
    </row>
    <row r="3959" spans="14:20" s="22" customFormat="1" ht="15" hidden="1" customHeight="1" x14ac:dyDescent="0.25">
      <c r="N3959" s="29" t="str">
        <f t="shared" si="124"/>
        <v>nie ubiegam sięZachodniopomorskieTychowo_PL422</v>
      </c>
      <c r="O3959" s="29" t="s">
        <v>1356</v>
      </c>
      <c r="P3959" s="31" t="str">
        <f t="shared" si="123"/>
        <v>Tychowo_PL422</v>
      </c>
      <c r="Q3959" s="32" t="s">
        <v>1454</v>
      </c>
      <c r="R3959" s="32" t="s">
        <v>1359</v>
      </c>
      <c r="S3959" s="29">
        <v>0</v>
      </c>
      <c r="T3959" s="29" t="s">
        <v>64</v>
      </c>
    </row>
    <row r="3960" spans="14:20" s="22" customFormat="1" ht="15" hidden="1" customHeight="1" x14ac:dyDescent="0.25">
      <c r="N3960" s="29" t="str">
        <f t="shared" si="124"/>
        <v>nie ubiegam sięZachodniopomorskieUstronie Morskie_PL422</v>
      </c>
      <c r="O3960" s="29" t="s">
        <v>1356</v>
      </c>
      <c r="P3960" s="31" t="str">
        <f t="shared" si="123"/>
        <v>Ustronie Morskie_PL422</v>
      </c>
      <c r="Q3960" s="32" t="s">
        <v>1454</v>
      </c>
      <c r="R3960" s="32" t="s">
        <v>1370</v>
      </c>
      <c r="S3960" s="29">
        <v>0</v>
      </c>
      <c r="T3960" s="29" t="s">
        <v>64</v>
      </c>
    </row>
    <row r="3961" spans="14:20" s="22" customFormat="1" ht="15" hidden="1" customHeight="1" x14ac:dyDescent="0.25">
      <c r="N3961" s="29" t="str">
        <f t="shared" si="124"/>
        <v>nie ubiegam sięZachodniopomorskieWałcz_PL422</v>
      </c>
      <c r="O3961" s="29" t="s">
        <v>1356</v>
      </c>
      <c r="P3961" s="31" t="str">
        <f t="shared" si="123"/>
        <v>Wałcz_PL422</v>
      </c>
      <c r="Q3961" s="32" t="s">
        <v>1454</v>
      </c>
      <c r="R3961" s="32" t="s">
        <v>1395</v>
      </c>
      <c r="S3961" s="29">
        <v>0</v>
      </c>
      <c r="T3961" s="29" t="s">
        <v>64</v>
      </c>
    </row>
    <row r="3962" spans="14:20" s="22" customFormat="1" ht="15" hidden="1" customHeight="1" x14ac:dyDescent="0.25">
      <c r="N3962" s="29" t="str">
        <f t="shared" si="124"/>
        <v>nie ubiegam sięZachodniopomorskieWarnice_PL423</v>
      </c>
      <c r="O3962" s="29" t="s">
        <v>1356</v>
      </c>
      <c r="P3962" s="31" t="str">
        <f t="shared" si="123"/>
        <v>Warnice_PL423</v>
      </c>
      <c r="Q3962" s="32" t="s">
        <v>1455</v>
      </c>
      <c r="R3962" s="32" t="s">
        <v>1417</v>
      </c>
      <c r="S3962" s="29">
        <v>0</v>
      </c>
      <c r="T3962" s="29" t="s">
        <v>64</v>
      </c>
    </row>
    <row r="3963" spans="14:20" s="22" customFormat="1" ht="15" hidden="1" customHeight="1" x14ac:dyDescent="0.25">
      <c r="N3963" s="29" t="str">
        <f t="shared" si="124"/>
        <v>nie ubiegam sięZachodniopomorskieWęgorzyno_PL423</v>
      </c>
      <c r="O3963" s="29" t="s">
        <v>1356</v>
      </c>
      <c r="P3963" s="31" t="str">
        <f t="shared" si="123"/>
        <v>Węgorzyno_PL423</v>
      </c>
      <c r="Q3963" s="32" t="s">
        <v>1455</v>
      </c>
      <c r="R3963" s="32" t="s">
        <v>1430</v>
      </c>
      <c r="S3963" s="29">
        <v>0</v>
      </c>
      <c r="T3963" s="29" t="s">
        <v>64</v>
      </c>
    </row>
    <row r="3964" spans="14:20" s="22" customFormat="1" ht="15" hidden="1" customHeight="1" x14ac:dyDescent="0.25">
      <c r="N3964" s="29" t="str">
        <f t="shared" si="124"/>
        <v>nie ubiegam sięZachodniopomorskieWiduchowa_PL425</v>
      </c>
      <c r="O3964" s="29" t="s">
        <v>1356</v>
      </c>
      <c r="P3964" s="31" t="str">
        <f t="shared" si="123"/>
        <v>Widuchowa_PL425</v>
      </c>
      <c r="Q3964" s="32" t="s">
        <v>1456</v>
      </c>
      <c r="R3964" s="32" t="s">
        <v>1444</v>
      </c>
      <c r="S3964" s="29">
        <v>0</v>
      </c>
      <c r="T3964" s="29" t="s">
        <v>64</v>
      </c>
    </row>
    <row r="3965" spans="14:20" s="22" customFormat="1" ht="15" hidden="1" customHeight="1" x14ac:dyDescent="0.25">
      <c r="N3965" s="29" t="str">
        <f t="shared" si="124"/>
        <v>nie ubiegam sięZachodniopomorskieWierzchowo_PL422</v>
      </c>
      <c r="O3965" s="29" t="s">
        <v>1356</v>
      </c>
      <c r="P3965" s="31" t="str">
        <f t="shared" si="123"/>
        <v>Wierzchowo_PL422</v>
      </c>
      <c r="Q3965" s="32" t="s">
        <v>1454</v>
      </c>
      <c r="R3965" s="32" t="s">
        <v>1364</v>
      </c>
      <c r="S3965" s="29">
        <v>0</v>
      </c>
      <c r="T3965" s="29" t="s">
        <v>64</v>
      </c>
    </row>
    <row r="3966" spans="14:20" s="22" customFormat="1" ht="15" hidden="1" customHeight="1" x14ac:dyDescent="0.25">
      <c r="N3966" s="29" t="str">
        <f t="shared" si="124"/>
        <v>nie ubiegam sięZachodniopomorskieWolin_PL425</v>
      </c>
      <c r="O3966" s="29" t="s">
        <v>1356</v>
      </c>
      <c r="P3966" s="31" t="str">
        <f t="shared" si="123"/>
        <v>Wolin_PL425</v>
      </c>
      <c r="Q3966" s="32" t="s">
        <v>1456</v>
      </c>
      <c r="R3966" s="32" t="s">
        <v>1449</v>
      </c>
      <c r="S3966" s="29">
        <v>0</v>
      </c>
      <c r="T3966" s="29" t="s">
        <v>64</v>
      </c>
    </row>
    <row r="3967" spans="14:20" s="22" customFormat="1" ht="15" hidden="1" customHeight="1" x14ac:dyDescent="0.25"/>
    <row r="3968" spans="14:20" s="22" customFormat="1" ht="15" hidden="1" customHeight="1" x14ac:dyDescent="0.25"/>
    <row r="3969" s="22" customFormat="1" ht="15" hidden="1" customHeight="1" x14ac:dyDescent="0.25"/>
    <row r="3970" s="22" customFormat="1" ht="15" hidden="1" customHeight="1" x14ac:dyDescent="0.25"/>
    <row r="3971" s="22" customFormat="1" ht="15" hidden="1" customHeight="1" x14ac:dyDescent="0.25"/>
    <row r="3972" s="22" customFormat="1" ht="15" hidden="1" customHeight="1" x14ac:dyDescent="0.25"/>
    <row r="3973" s="22" customFormat="1" ht="15" hidden="1" customHeight="1" x14ac:dyDescent="0.25"/>
    <row r="3974" s="22" customFormat="1" ht="15" hidden="1" customHeight="1" x14ac:dyDescent="0.25"/>
    <row r="3975" s="22" customFormat="1" ht="15" hidden="1" customHeight="1" x14ac:dyDescent="0.25"/>
    <row r="3976" s="22" customFormat="1" ht="15" hidden="1" customHeight="1" x14ac:dyDescent="0.25"/>
    <row r="3977" s="22" customFormat="1" ht="15" hidden="1" customHeight="1" x14ac:dyDescent="0.25"/>
    <row r="3978" s="22" customFormat="1" ht="15" hidden="1" customHeight="1" x14ac:dyDescent="0.25"/>
    <row r="3979" s="22" customFormat="1" ht="15" hidden="1" customHeight="1" x14ac:dyDescent="0.25"/>
    <row r="3980" s="22" customFormat="1" ht="15" hidden="1" customHeight="1" x14ac:dyDescent="0.25"/>
    <row r="3981" s="22" customFormat="1" ht="15" hidden="1" customHeight="1" x14ac:dyDescent="0.25"/>
    <row r="3982" s="22" customFormat="1" ht="15" hidden="1" customHeight="1" x14ac:dyDescent="0.25"/>
    <row r="3983" s="22" customFormat="1" ht="15" hidden="1" customHeight="1" x14ac:dyDescent="0.25"/>
    <row r="3984" s="22" customFormat="1" ht="15" hidden="1" customHeight="1" x14ac:dyDescent="0.25"/>
    <row r="3985" s="22" customFormat="1" ht="15" hidden="1" customHeight="1" x14ac:dyDescent="0.25"/>
    <row r="3986" s="22" customFormat="1" ht="15" hidden="1" customHeight="1" x14ac:dyDescent="0.25"/>
    <row r="3987" s="22" customFormat="1" ht="15" hidden="1" customHeight="1" x14ac:dyDescent="0.25"/>
    <row r="3988" s="22" customFormat="1" ht="15" hidden="1" customHeight="1" x14ac:dyDescent="0.25"/>
    <row r="3989" s="22" customFormat="1" ht="15" hidden="1" customHeight="1" x14ac:dyDescent="0.25"/>
    <row r="3990" s="22" customFormat="1" ht="15" hidden="1" customHeight="1" x14ac:dyDescent="0.25"/>
    <row r="3991" s="22" customFormat="1" ht="15" hidden="1" customHeight="1" x14ac:dyDescent="0.25"/>
    <row r="3992" s="22" customFormat="1" ht="15" hidden="1" customHeight="1" x14ac:dyDescent="0.25"/>
    <row r="3993" s="22" customFormat="1" ht="15" hidden="1" customHeight="1" x14ac:dyDescent="0.25"/>
    <row r="3994" s="22" customFormat="1" ht="15" hidden="1" customHeight="1" x14ac:dyDescent="0.25"/>
    <row r="3995" s="22" customFormat="1" ht="15" hidden="1" customHeight="1" x14ac:dyDescent="0.25"/>
    <row r="3996" s="22" customFormat="1" ht="15" hidden="1" customHeight="1" x14ac:dyDescent="0.25"/>
    <row r="3997" s="22" customFormat="1" ht="15" hidden="1" customHeight="1" x14ac:dyDescent="0.25"/>
    <row r="3998" s="22" customFormat="1" ht="15" hidden="1" customHeight="1" x14ac:dyDescent="0.25"/>
    <row r="3999" s="22" customFormat="1" ht="15" hidden="1" customHeight="1" x14ac:dyDescent="0.25"/>
    <row r="4000" s="22" customFormat="1" ht="15" hidden="1" customHeight="1" x14ac:dyDescent="0.25"/>
    <row r="4001" s="22" customFormat="1" ht="15" hidden="1" customHeight="1" x14ac:dyDescent="0.25"/>
    <row r="4002" s="22" customFormat="1" ht="15" hidden="1" customHeight="1" x14ac:dyDescent="0.25"/>
    <row r="4003" s="22" customFormat="1" ht="15" hidden="1" customHeight="1" x14ac:dyDescent="0.25"/>
    <row r="4004" s="22" customFormat="1" ht="15" hidden="1" customHeight="1" x14ac:dyDescent="0.25"/>
    <row r="4005" s="22" customFormat="1" ht="15" hidden="1" customHeight="1" x14ac:dyDescent="0.25"/>
    <row r="4006" s="22" customFormat="1" ht="15" hidden="1" customHeight="1" x14ac:dyDescent="0.25"/>
    <row r="4007" s="22" customFormat="1" ht="15" hidden="1" customHeight="1" x14ac:dyDescent="0.25"/>
    <row r="4008" s="22" customFormat="1" ht="15" hidden="1" customHeight="1" x14ac:dyDescent="0.25"/>
    <row r="4009" s="22" customFormat="1" ht="15" hidden="1" customHeight="1" x14ac:dyDescent="0.25"/>
    <row r="4010" s="22" customFormat="1" ht="15" hidden="1" customHeight="1" x14ac:dyDescent="0.25"/>
    <row r="4011" s="22" customFormat="1" ht="15" hidden="1" customHeight="1" x14ac:dyDescent="0.25"/>
    <row r="4012" s="22" customFormat="1" ht="15" hidden="1" customHeight="1" x14ac:dyDescent="0.25"/>
    <row r="4013" s="22" customFormat="1" ht="15" hidden="1" customHeight="1" x14ac:dyDescent="0.25"/>
    <row r="4014" s="22" customFormat="1" ht="15" hidden="1" customHeight="1" x14ac:dyDescent="0.25"/>
    <row r="4015" s="22" customFormat="1" ht="15" hidden="1" customHeight="1" x14ac:dyDescent="0.25"/>
    <row r="4016" s="22" customFormat="1" ht="15" hidden="1" customHeight="1" x14ac:dyDescent="0.25"/>
    <row r="4017" s="22" customFormat="1" ht="15" hidden="1" customHeight="1" x14ac:dyDescent="0.25"/>
    <row r="4018" s="22" customFormat="1" ht="15" hidden="1" customHeight="1" x14ac:dyDescent="0.25"/>
    <row r="4019" s="22" customFormat="1" ht="15" hidden="1" customHeight="1" x14ac:dyDescent="0.25"/>
    <row r="4020" s="22" customFormat="1" ht="15" hidden="1" customHeight="1" x14ac:dyDescent="0.25"/>
    <row r="4021" s="22" customFormat="1" ht="15" hidden="1" customHeight="1" x14ac:dyDescent="0.25"/>
    <row r="4022" s="22" customFormat="1" ht="15" hidden="1" customHeight="1" x14ac:dyDescent="0.25"/>
    <row r="4023" s="22" customFormat="1" ht="15" hidden="1" customHeight="1" x14ac:dyDescent="0.25"/>
    <row r="4024" s="22" customFormat="1" ht="15" hidden="1" customHeight="1" x14ac:dyDescent="0.25"/>
    <row r="4025" s="22" customFormat="1" ht="15" hidden="1" customHeight="1" x14ac:dyDescent="0.25"/>
    <row r="4026" s="22" customFormat="1" ht="15" hidden="1" customHeight="1" x14ac:dyDescent="0.25"/>
    <row r="4027" s="22" customFormat="1" ht="15" hidden="1" customHeight="1" x14ac:dyDescent="0.25"/>
    <row r="4028" s="22" customFormat="1" ht="15" hidden="1" customHeight="1" x14ac:dyDescent="0.25"/>
    <row r="4029" s="22" customFormat="1" ht="15" hidden="1" customHeight="1" x14ac:dyDescent="0.25"/>
    <row r="4030" s="22" customFormat="1" ht="15" hidden="1" customHeight="1" x14ac:dyDescent="0.25"/>
    <row r="4031" s="22" customFormat="1" ht="15" hidden="1" customHeight="1" x14ac:dyDescent="0.25"/>
    <row r="4032" s="22" customFormat="1" ht="15" hidden="1" customHeight="1" x14ac:dyDescent="0.25"/>
    <row r="4033" s="22" customFormat="1" ht="15" hidden="1" customHeight="1" x14ac:dyDescent="0.25"/>
    <row r="4034" s="22" customFormat="1" ht="15" hidden="1" customHeight="1" x14ac:dyDescent="0.25"/>
    <row r="4035" s="22" customFormat="1" ht="15" hidden="1" customHeight="1" x14ac:dyDescent="0.25"/>
    <row r="4036" s="22" customFormat="1" ht="15" hidden="1" customHeight="1" x14ac:dyDescent="0.25"/>
    <row r="4037" s="22" customFormat="1" ht="15" hidden="1" customHeight="1" x14ac:dyDescent="0.25"/>
    <row r="4038" s="22" customFormat="1" ht="15" hidden="1" customHeight="1" x14ac:dyDescent="0.25"/>
    <row r="4039" s="22" customFormat="1" ht="15" hidden="1" customHeight="1" x14ac:dyDescent="0.25"/>
    <row r="4040" s="22" customFormat="1" ht="15" hidden="1" customHeight="1" x14ac:dyDescent="0.25"/>
    <row r="4041" s="22" customFormat="1" ht="15" hidden="1" customHeight="1" x14ac:dyDescent="0.25"/>
    <row r="4042" s="22" customFormat="1" ht="15" hidden="1" customHeight="1" x14ac:dyDescent="0.25"/>
    <row r="4043" s="22" customFormat="1" ht="15" hidden="1" customHeight="1" x14ac:dyDescent="0.25"/>
    <row r="4044" s="22" customFormat="1" ht="15" hidden="1" customHeight="1" x14ac:dyDescent="0.25"/>
    <row r="4045" s="22" customFormat="1" ht="15" hidden="1" customHeight="1" x14ac:dyDescent="0.25"/>
    <row r="4046" s="22" customFormat="1" ht="15" hidden="1" customHeight="1" x14ac:dyDescent="0.25"/>
    <row r="4047" s="22" customFormat="1" ht="15" hidden="1" customHeight="1" x14ac:dyDescent="0.25"/>
    <row r="4048" s="22" customFormat="1" ht="15" hidden="1" customHeight="1" x14ac:dyDescent="0.25"/>
    <row r="4049" s="22" customFormat="1" ht="15" hidden="1" customHeight="1" x14ac:dyDescent="0.25"/>
    <row r="4050" s="22" customFormat="1" ht="15" hidden="1" customHeight="1" x14ac:dyDescent="0.25"/>
    <row r="4051" s="22" customFormat="1" ht="15" hidden="1" customHeight="1" x14ac:dyDescent="0.25"/>
    <row r="4052" s="22" customFormat="1" ht="15" hidden="1" customHeight="1" x14ac:dyDescent="0.25"/>
    <row r="4053" s="22" customFormat="1" ht="15" hidden="1" customHeight="1" x14ac:dyDescent="0.25"/>
    <row r="4054" s="22" customFormat="1" ht="15" hidden="1" customHeight="1" x14ac:dyDescent="0.25"/>
    <row r="4055" s="22" customFormat="1" ht="15" hidden="1" customHeight="1" x14ac:dyDescent="0.25"/>
    <row r="4056" s="22" customFormat="1" ht="15" hidden="1" customHeight="1" x14ac:dyDescent="0.25"/>
    <row r="4057" s="22" customFormat="1" ht="15" hidden="1" customHeight="1" x14ac:dyDescent="0.25"/>
    <row r="4058" s="22" customFormat="1" ht="15" hidden="1" customHeight="1" x14ac:dyDescent="0.25"/>
    <row r="4059" s="22" customFormat="1" ht="15" hidden="1" customHeight="1" x14ac:dyDescent="0.25"/>
    <row r="4060" s="22" customFormat="1" ht="15" hidden="1" customHeight="1" x14ac:dyDescent="0.25"/>
    <row r="4061" s="22" customFormat="1" ht="15" hidden="1" customHeight="1" x14ac:dyDescent="0.25"/>
    <row r="4062" s="22" customFormat="1" ht="15" hidden="1" customHeight="1" x14ac:dyDescent="0.25"/>
    <row r="4063" s="22" customFormat="1" ht="15" hidden="1" customHeight="1" x14ac:dyDescent="0.25"/>
    <row r="4064" s="22" customFormat="1" ht="15" hidden="1" customHeight="1" x14ac:dyDescent="0.25"/>
    <row r="4065" s="22" customFormat="1" ht="15" hidden="1" customHeight="1" x14ac:dyDescent="0.25"/>
    <row r="4066" s="22" customFormat="1" ht="15" hidden="1" customHeight="1" x14ac:dyDescent="0.25"/>
    <row r="4067" s="22" customFormat="1" ht="15" hidden="1" customHeight="1" x14ac:dyDescent="0.25"/>
    <row r="4068" s="22" customFormat="1" ht="15" hidden="1" customHeight="1" x14ac:dyDescent="0.25"/>
    <row r="4069" s="22" customFormat="1" ht="15" hidden="1" customHeight="1" x14ac:dyDescent="0.25"/>
    <row r="4070" s="22" customFormat="1" ht="15" hidden="1" customHeight="1" x14ac:dyDescent="0.25"/>
    <row r="4071" s="22" customFormat="1" ht="15" hidden="1" customHeight="1" x14ac:dyDescent="0.25"/>
    <row r="4072" s="22" customFormat="1" ht="15" hidden="1" customHeight="1" x14ac:dyDescent="0.25"/>
    <row r="4073" s="22" customFormat="1" ht="15" hidden="1" customHeight="1" x14ac:dyDescent="0.25"/>
    <row r="4074" s="22" customFormat="1" ht="15" hidden="1" customHeight="1" x14ac:dyDescent="0.25"/>
    <row r="4075" s="22" customFormat="1" ht="15" hidden="1" customHeight="1" x14ac:dyDescent="0.25"/>
    <row r="4076" s="22" customFormat="1" ht="15" hidden="1" customHeight="1" x14ac:dyDescent="0.25"/>
    <row r="4077" s="22" customFormat="1" ht="15" hidden="1" customHeight="1" x14ac:dyDescent="0.25"/>
    <row r="4078" s="22" customFormat="1" ht="15" hidden="1" customHeight="1" x14ac:dyDescent="0.25"/>
    <row r="4079" s="22" customFormat="1" ht="15" hidden="1" customHeight="1" x14ac:dyDescent="0.25"/>
    <row r="4080" s="22" customFormat="1" ht="15" hidden="1" customHeight="1" x14ac:dyDescent="0.25"/>
    <row r="4081" s="22" customFormat="1" ht="15" hidden="1" customHeight="1" x14ac:dyDescent="0.25"/>
    <row r="4082" s="22" customFormat="1" ht="15" hidden="1" customHeight="1" x14ac:dyDescent="0.25"/>
    <row r="4083" s="22" customFormat="1" ht="15" hidden="1" customHeight="1" x14ac:dyDescent="0.25"/>
    <row r="4084" s="22" customFormat="1" ht="15" hidden="1" customHeight="1" x14ac:dyDescent="0.25"/>
    <row r="4085" s="22" customFormat="1" ht="15" hidden="1" customHeight="1" x14ac:dyDescent="0.25"/>
    <row r="4086" s="22" customFormat="1" ht="15" hidden="1" customHeight="1" x14ac:dyDescent="0.25"/>
    <row r="4087" s="22" customFormat="1" ht="15" hidden="1" customHeight="1" x14ac:dyDescent="0.25"/>
    <row r="4088" s="22" customFormat="1" ht="15" hidden="1" customHeight="1" x14ac:dyDescent="0.25"/>
    <row r="4089" s="22" customFormat="1" ht="15" hidden="1" customHeight="1" x14ac:dyDescent="0.25"/>
    <row r="4090" s="22" customFormat="1" ht="15" hidden="1" customHeight="1" x14ac:dyDescent="0.25"/>
    <row r="4091" s="22" customFormat="1" ht="15" hidden="1" customHeight="1" x14ac:dyDescent="0.25"/>
    <row r="4092" s="22" customFormat="1" ht="15" hidden="1" customHeight="1" x14ac:dyDescent="0.25"/>
    <row r="4093" s="22" customFormat="1" ht="15" hidden="1" customHeight="1" x14ac:dyDescent="0.25"/>
    <row r="4094" s="22" customFormat="1" ht="15" hidden="1" customHeight="1" x14ac:dyDescent="0.25"/>
    <row r="4095" s="22" customFormat="1" ht="15" hidden="1" customHeight="1" x14ac:dyDescent="0.25"/>
    <row r="4096" s="22" customFormat="1" ht="15" hidden="1" customHeight="1" x14ac:dyDescent="0.25"/>
    <row r="4097" s="22" customFormat="1" ht="15" hidden="1" customHeight="1" x14ac:dyDescent="0.25"/>
    <row r="4098" s="22" customFormat="1" ht="15" hidden="1" customHeight="1" x14ac:dyDescent="0.25"/>
    <row r="4099" s="22" customFormat="1" ht="15" hidden="1" customHeight="1" x14ac:dyDescent="0.25"/>
    <row r="4100" s="22" customFormat="1" ht="15" hidden="1" customHeight="1" x14ac:dyDescent="0.25"/>
    <row r="4101" s="22" customFormat="1" ht="15" hidden="1" customHeight="1" x14ac:dyDescent="0.25"/>
    <row r="4102" s="22" customFormat="1" ht="15" hidden="1" customHeight="1" x14ac:dyDescent="0.25"/>
    <row r="4103" s="22" customFormat="1" ht="15" hidden="1" customHeight="1" x14ac:dyDescent="0.25"/>
    <row r="4104" s="22" customFormat="1" ht="15" hidden="1" customHeight="1" x14ac:dyDescent="0.25"/>
    <row r="4105" s="22" customFormat="1" ht="15" hidden="1" customHeight="1" x14ac:dyDescent="0.25"/>
    <row r="4106" s="22" customFormat="1" ht="15" hidden="1" customHeight="1" x14ac:dyDescent="0.25"/>
    <row r="4107" s="22" customFormat="1" ht="15" hidden="1" customHeight="1" x14ac:dyDescent="0.25"/>
    <row r="4108" s="22" customFormat="1" ht="15" hidden="1" customHeight="1" x14ac:dyDescent="0.25"/>
    <row r="4109" s="22" customFormat="1" ht="15" hidden="1" customHeight="1" x14ac:dyDescent="0.25"/>
    <row r="4110" s="22" customFormat="1" ht="15" hidden="1" customHeight="1" x14ac:dyDescent="0.25"/>
    <row r="4111" s="22" customFormat="1" ht="15" hidden="1" customHeight="1" x14ac:dyDescent="0.25"/>
    <row r="4112" s="22" customFormat="1" ht="15" hidden="1" customHeight="1" x14ac:dyDescent="0.25"/>
    <row r="4113" s="22" customFormat="1" ht="15" hidden="1" customHeight="1" x14ac:dyDescent="0.25"/>
    <row r="4114" s="22" customFormat="1" ht="15" hidden="1" customHeight="1" x14ac:dyDescent="0.25"/>
    <row r="4115" s="22" customFormat="1" ht="15" hidden="1" customHeight="1" x14ac:dyDescent="0.25"/>
    <row r="4116" s="22" customFormat="1" ht="15" hidden="1" customHeight="1" x14ac:dyDescent="0.25"/>
    <row r="4117" s="22" customFormat="1" ht="15" hidden="1" customHeight="1" x14ac:dyDescent="0.25"/>
    <row r="4118" s="22" customFormat="1" ht="15" hidden="1" customHeight="1" x14ac:dyDescent="0.25"/>
    <row r="4119" s="22" customFormat="1" ht="15" hidden="1" customHeight="1" x14ac:dyDescent="0.25"/>
    <row r="4120" s="22" customFormat="1" ht="15" hidden="1" customHeight="1" x14ac:dyDescent="0.25"/>
    <row r="4121" s="22" customFormat="1" ht="15" hidden="1" customHeight="1" x14ac:dyDescent="0.25"/>
    <row r="4122" s="22" customFormat="1" ht="15" hidden="1" customHeight="1" x14ac:dyDescent="0.25"/>
    <row r="4123" s="22" customFormat="1" ht="15" hidden="1" customHeight="1" x14ac:dyDescent="0.25"/>
    <row r="4124" s="22" customFormat="1" ht="15" hidden="1" customHeight="1" x14ac:dyDescent="0.25"/>
    <row r="4125" s="22" customFormat="1" ht="15" hidden="1" customHeight="1" x14ac:dyDescent="0.25"/>
    <row r="4126" s="22" customFormat="1" ht="15" hidden="1" customHeight="1" x14ac:dyDescent="0.25"/>
    <row r="4127" s="22" customFormat="1" ht="15" hidden="1" customHeight="1" x14ac:dyDescent="0.25"/>
    <row r="4128" s="22" customFormat="1" ht="15" hidden="1" customHeight="1" x14ac:dyDescent="0.25"/>
    <row r="4129" s="22" customFormat="1" ht="15" hidden="1" customHeight="1" x14ac:dyDescent="0.25"/>
    <row r="4130" s="22" customFormat="1" ht="15" hidden="1" customHeight="1" x14ac:dyDescent="0.25"/>
    <row r="4131" s="22" customFormat="1" ht="15" hidden="1" customHeight="1" x14ac:dyDescent="0.25"/>
    <row r="4132" s="22" customFormat="1" ht="15" hidden="1" customHeight="1" x14ac:dyDescent="0.25"/>
    <row r="4133" s="22" customFormat="1" ht="15" hidden="1" customHeight="1" x14ac:dyDescent="0.25"/>
    <row r="4134" s="22" customFormat="1" ht="15" hidden="1" customHeight="1" x14ac:dyDescent="0.25"/>
    <row r="4135" s="22" customFormat="1" ht="15" hidden="1" customHeight="1" x14ac:dyDescent="0.25"/>
    <row r="4136" s="22" customFormat="1" ht="15" hidden="1" customHeight="1" x14ac:dyDescent="0.25"/>
    <row r="4137" s="22" customFormat="1" ht="15" hidden="1" customHeight="1" x14ac:dyDescent="0.25"/>
    <row r="4138" s="22" customFormat="1" ht="15" hidden="1" customHeight="1" x14ac:dyDescent="0.25"/>
    <row r="4139" s="22" customFormat="1" ht="15" hidden="1" customHeight="1" x14ac:dyDescent="0.25"/>
    <row r="4140" s="22" customFormat="1" ht="15" hidden="1" customHeight="1" x14ac:dyDescent="0.25"/>
    <row r="4141" s="22" customFormat="1" ht="15" hidden="1" customHeight="1" x14ac:dyDescent="0.25"/>
    <row r="4142" s="22" customFormat="1" ht="15" hidden="1" customHeight="1" x14ac:dyDescent="0.25"/>
    <row r="4143" s="22" customFormat="1" ht="15" hidden="1" customHeight="1" x14ac:dyDescent="0.25"/>
    <row r="4144" s="22" customFormat="1" ht="15" hidden="1" customHeight="1" x14ac:dyDescent="0.25"/>
    <row r="4145" s="22" customFormat="1" ht="15" hidden="1" customHeight="1" x14ac:dyDescent="0.25"/>
    <row r="4146" s="22" customFormat="1" ht="15" hidden="1" customHeight="1" x14ac:dyDescent="0.25"/>
    <row r="4147" s="22" customFormat="1" ht="15" hidden="1" customHeight="1" x14ac:dyDescent="0.25"/>
    <row r="4148" s="22" customFormat="1" ht="15" hidden="1" customHeight="1" x14ac:dyDescent="0.25"/>
    <row r="4149" s="22" customFormat="1" ht="15" hidden="1" customHeight="1" x14ac:dyDescent="0.25"/>
    <row r="4150" s="22" customFormat="1" ht="15" hidden="1" customHeight="1" x14ac:dyDescent="0.25"/>
    <row r="4151" s="22" customFormat="1" ht="15" hidden="1" customHeight="1" x14ac:dyDescent="0.25"/>
    <row r="4152" s="22" customFormat="1" ht="15" hidden="1" customHeight="1" x14ac:dyDescent="0.25"/>
    <row r="4153" s="22" customFormat="1" ht="15" hidden="1" customHeight="1" x14ac:dyDescent="0.25"/>
    <row r="4154" s="22" customFormat="1" ht="15" hidden="1" customHeight="1" x14ac:dyDescent="0.25"/>
    <row r="4155" s="22" customFormat="1" ht="15" hidden="1" customHeight="1" x14ac:dyDescent="0.25"/>
    <row r="4156" s="22" customFormat="1" ht="15" hidden="1" customHeight="1" x14ac:dyDescent="0.25"/>
    <row r="4157" s="22" customFormat="1" ht="15" hidden="1" customHeight="1" x14ac:dyDescent="0.25"/>
    <row r="4158" s="22" customFormat="1" ht="15" hidden="1" customHeight="1" x14ac:dyDescent="0.25"/>
    <row r="4159" s="22" customFormat="1" ht="15" hidden="1" customHeight="1" x14ac:dyDescent="0.25"/>
    <row r="4160" s="22" customFormat="1" ht="15" hidden="1" customHeight="1" x14ac:dyDescent="0.25"/>
    <row r="4161" s="22" customFormat="1" ht="15" hidden="1" customHeight="1" x14ac:dyDescent="0.25"/>
    <row r="4162" s="22" customFormat="1" ht="15" hidden="1" customHeight="1" x14ac:dyDescent="0.25"/>
    <row r="4163" s="22" customFormat="1" ht="15" hidden="1" customHeight="1" x14ac:dyDescent="0.25"/>
    <row r="4164" s="22" customFormat="1" ht="15" hidden="1" customHeight="1" x14ac:dyDescent="0.25"/>
    <row r="4165" s="22" customFormat="1" ht="15" hidden="1" customHeight="1" x14ac:dyDescent="0.25"/>
    <row r="4166" s="22" customFormat="1" ht="15" hidden="1" customHeight="1" x14ac:dyDescent="0.25"/>
    <row r="4167" s="22" customFormat="1" ht="15" hidden="1" customHeight="1" x14ac:dyDescent="0.25"/>
    <row r="4168" s="22" customFormat="1" ht="15" hidden="1" customHeight="1" x14ac:dyDescent="0.25"/>
    <row r="4169" s="22" customFormat="1" ht="15" hidden="1" customHeight="1" x14ac:dyDescent="0.25"/>
    <row r="4170" s="22" customFormat="1" ht="15" hidden="1" customHeight="1" x14ac:dyDescent="0.25"/>
    <row r="4171" s="22" customFormat="1" ht="15" hidden="1" customHeight="1" x14ac:dyDescent="0.25"/>
    <row r="4172" s="22" customFormat="1" ht="15" hidden="1" customHeight="1" x14ac:dyDescent="0.25"/>
    <row r="4173" s="22" customFormat="1" ht="15" hidden="1" customHeight="1" x14ac:dyDescent="0.25"/>
    <row r="4174" s="22" customFormat="1" ht="15" hidden="1" customHeight="1" x14ac:dyDescent="0.25"/>
    <row r="4175" s="22" customFormat="1" ht="15" hidden="1" customHeight="1" x14ac:dyDescent="0.25"/>
    <row r="4176" s="22" customFormat="1" ht="15" hidden="1" customHeight="1" x14ac:dyDescent="0.25"/>
    <row r="4177" s="22" customFormat="1" ht="15" hidden="1" customHeight="1" x14ac:dyDescent="0.25"/>
    <row r="4178" s="22" customFormat="1" ht="15" hidden="1" customHeight="1" x14ac:dyDescent="0.25"/>
    <row r="4179" s="22" customFormat="1" ht="15" hidden="1" customHeight="1" x14ac:dyDescent="0.25"/>
    <row r="4180" s="22" customFormat="1" ht="15" hidden="1" customHeight="1" x14ac:dyDescent="0.25"/>
    <row r="4181" s="22" customFormat="1" ht="15" hidden="1" customHeight="1" x14ac:dyDescent="0.25"/>
    <row r="4182" s="22" customFormat="1" ht="15" hidden="1" customHeight="1" x14ac:dyDescent="0.25"/>
    <row r="4183" s="22" customFormat="1" ht="15" hidden="1" customHeight="1" x14ac:dyDescent="0.25"/>
    <row r="4184" s="22" customFormat="1" ht="15" hidden="1" customHeight="1" x14ac:dyDescent="0.25"/>
    <row r="4185" s="22" customFormat="1" ht="15" hidden="1" customHeight="1" x14ac:dyDescent="0.25"/>
    <row r="4186" s="22" customFormat="1" ht="15" hidden="1" customHeight="1" x14ac:dyDescent="0.25"/>
    <row r="4187" s="22" customFormat="1" ht="15" hidden="1" customHeight="1" x14ac:dyDescent="0.25"/>
    <row r="4188" s="22" customFormat="1" ht="15" hidden="1" customHeight="1" x14ac:dyDescent="0.25"/>
    <row r="4189" s="22" customFormat="1" ht="15" hidden="1" customHeight="1" x14ac:dyDescent="0.25"/>
    <row r="4190" s="22" customFormat="1" ht="15" hidden="1" customHeight="1" x14ac:dyDescent="0.25"/>
    <row r="4191" s="22" customFormat="1" ht="15" hidden="1" customHeight="1" x14ac:dyDescent="0.25"/>
    <row r="4192" s="22" customFormat="1" ht="15" hidden="1" customHeight="1" x14ac:dyDescent="0.25"/>
    <row r="4193" s="22" customFormat="1" ht="15" hidden="1" customHeight="1" x14ac:dyDescent="0.25"/>
    <row r="4194" s="22" customFormat="1" ht="15" hidden="1" customHeight="1" x14ac:dyDescent="0.25"/>
    <row r="4195" s="22" customFormat="1" ht="15" hidden="1" customHeight="1" x14ac:dyDescent="0.25"/>
    <row r="4196" s="22" customFormat="1" ht="15" hidden="1" customHeight="1" x14ac:dyDescent="0.25"/>
    <row r="4197" s="22" customFormat="1" ht="15" hidden="1" customHeight="1" x14ac:dyDescent="0.25"/>
    <row r="4198" s="22" customFormat="1" ht="15" hidden="1" customHeight="1" x14ac:dyDescent="0.25"/>
    <row r="4199" s="22" customFormat="1" ht="15" hidden="1" customHeight="1" x14ac:dyDescent="0.25"/>
    <row r="4200" s="22" customFormat="1" ht="15" hidden="1" customHeight="1" x14ac:dyDescent="0.25"/>
    <row r="4201" s="22" customFormat="1" ht="15" hidden="1" customHeight="1" x14ac:dyDescent="0.25"/>
    <row r="4202" s="22" customFormat="1" ht="15" hidden="1" customHeight="1" x14ac:dyDescent="0.25"/>
    <row r="4203" s="22" customFormat="1" ht="15" hidden="1" customHeight="1" x14ac:dyDescent="0.25"/>
    <row r="4204" s="22" customFormat="1" ht="15" hidden="1" customHeight="1" x14ac:dyDescent="0.25"/>
    <row r="4205" s="22" customFormat="1" ht="15" hidden="1" customHeight="1" x14ac:dyDescent="0.25"/>
    <row r="4206" s="22" customFormat="1" ht="15" hidden="1" customHeight="1" x14ac:dyDescent="0.25"/>
    <row r="4207" s="22" customFormat="1" ht="15" hidden="1" customHeight="1" x14ac:dyDescent="0.25"/>
    <row r="4208" s="22" customFormat="1" ht="15" hidden="1" customHeight="1" x14ac:dyDescent="0.25"/>
    <row r="4209" s="22" customFormat="1" ht="15" hidden="1" customHeight="1" x14ac:dyDescent="0.25"/>
    <row r="4210" s="22" customFormat="1" ht="15" hidden="1" customHeight="1" x14ac:dyDescent="0.25"/>
    <row r="4211" s="22" customFormat="1" ht="15" hidden="1" customHeight="1" x14ac:dyDescent="0.25"/>
    <row r="4212" s="22" customFormat="1" ht="15" hidden="1" customHeight="1" x14ac:dyDescent="0.25"/>
    <row r="4213" s="22" customFormat="1" ht="15" hidden="1" customHeight="1" x14ac:dyDescent="0.25"/>
    <row r="4214" s="22" customFormat="1" ht="15" hidden="1" customHeight="1" x14ac:dyDescent="0.25"/>
    <row r="4215" s="22" customFormat="1" ht="15" hidden="1" customHeight="1" x14ac:dyDescent="0.25"/>
    <row r="4216" s="22" customFormat="1" ht="15" hidden="1" customHeight="1" x14ac:dyDescent="0.25"/>
    <row r="4217" s="22" customFormat="1" ht="15" hidden="1" customHeight="1" x14ac:dyDescent="0.25"/>
    <row r="4218" s="22" customFormat="1" ht="15" hidden="1" customHeight="1" x14ac:dyDescent="0.25"/>
    <row r="4219" s="22" customFormat="1" ht="15" hidden="1" customHeight="1" x14ac:dyDescent="0.25"/>
    <row r="4220" s="22" customFormat="1" ht="15" hidden="1" customHeight="1" x14ac:dyDescent="0.25"/>
    <row r="4221" s="22" customFormat="1" ht="15" hidden="1" customHeight="1" x14ac:dyDescent="0.25"/>
    <row r="4222" s="22" customFormat="1" ht="15" hidden="1" customHeight="1" x14ac:dyDescent="0.25"/>
    <row r="4223" s="22" customFormat="1" ht="15" hidden="1" customHeight="1" x14ac:dyDescent="0.25"/>
    <row r="4224" s="22" customFormat="1" ht="15" hidden="1" customHeight="1" x14ac:dyDescent="0.25"/>
    <row r="4225" s="22" customFormat="1" ht="15" hidden="1" customHeight="1" x14ac:dyDescent="0.25"/>
    <row r="4226" s="22" customFormat="1" ht="15" hidden="1" customHeight="1" x14ac:dyDescent="0.25"/>
    <row r="4227" s="22" customFormat="1" ht="15" hidden="1" customHeight="1" x14ac:dyDescent="0.25"/>
    <row r="4228" s="22" customFormat="1" ht="15" hidden="1" customHeight="1" x14ac:dyDescent="0.25"/>
    <row r="4229" s="22" customFormat="1" ht="15" hidden="1" customHeight="1" x14ac:dyDescent="0.25"/>
    <row r="4230" s="22" customFormat="1" ht="15" hidden="1" customHeight="1" x14ac:dyDescent="0.25"/>
    <row r="4231" s="22" customFormat="1" ht="15" hidden="1" customHeight="1" x14ac:dyDescent="0.25"/>
    <row r="4232" s="22" customFormat="1" ht="15" hidden="1" customHeight="1" x14ac:dyDescent="0.25"/>
    <row r="4233" s="22" customFormat="1" ht="15" hidden="1" customHeight="1" x14ac:dyDescent="0.25"/>
    <row r="4234" s="22" customFormat="1" ht="15" hidden="1" customHeight="1" x14ac:dyDescent="0.25"/>
    <row r="4235" s="22" customFormat="1" ht="15" hidden="1" customHeight="1" x14ac:dyDescent="0.25"/>
    <row r="4236" s="22" customFormat="1" ht="15" hidden="1" customHeight="1" x14ac:dyDescent="0.25"/>
    <row r="4237" s="22" customFormat="1" ht="15" hidden="1" customHeight="1" x14ac:dyDescent="0.25"/>
    <row r="4238" s="22" customFormat="1" ht="15" hidden="1" customHeight="1" x14ac:dyDescent="0.25"/>
    <row r="4239" s="22" customFormat="1" ht="15" hidden="1" customHeight="1" x14ac:dyDescent="0.25"/>
    <row r="4240" s="22" customFormat="1" ht="15" hidden="1" customHeight="1" x14ac:dyDescent="0.25"/>
    <row r="4241" s="22" customFormat="1" ht="15" hidden="1" customHeight="1" x14ac:dyDescent="0.25"/>
    <row r="4242" s="22" customFormat="1" ht="15" hidden="1" customHeight="1" x14ac:dyDescent="0.25"/>
    <row r="4243" s="22" customFormat="1" ht="15" hidden="1" customHeight="1" x14ac:dyDescent="0.25"/>
    <row r="4244" s="22" customFormat="1" ht="15" hidden="1" customHeight="1" x14ac:dyDescent="0.25"/>
    <row r="4245" s="22" customFormat="1" ht="15" hidden="1" customHeight="1" x14ac:dyDescent="0.25"/>
    <row r="4246" s="22" customFormat="1" ht="15" hidden="1" customHeight="1" x14ac:dyDescent="0.25"/>
    <row r="4247" s="22" customFormat="1" ht="15" hidden="1" customHeight="1" x14ac:dyDescent="0.25"/>
    <row r="4248" s="22" customFormat="1" ht="15" hidden="1" customHeight="1" x14ac:dyDescent="0.25"/>
    <row r="4249" s="22" customFormat="1" ht="15" hidden="1" customHeight="1" x14ac:dyDescent="0.25"/>
    <row r="4250" s="22" customFormat="1" ht="15" hidden="1" customHeight="1" x14ac:dyDescent="0.25"/>
    <row r="4251" s="22" customFormat="1" ht="15" hidden="1" customHeight="1" x14ac:dyDescent="0.25"/>
    <row r="4252" s="22" customFormat="1" ht="15" hidden="1" customHeight="1" x14ac:dyDescent="0.25"/>
    <row r="4253" s="22" customFormat="1" ht="15" hidden="1" customHeight="1" x14ac:dyDescent="0.25"/>
    <row r="4254" s="22" customFormat="1" ht="15" hidden="1" customHeight="1" x14ac:dyDescent="0.25"/>
    <row r="4255" s="22" customFormat="1" ht="15" hidden="1" customHeight="1" x14ac:dyDescent="0.25"/>
    <row r="4256" s="22" customFormat="1" ht="15" hidden="1" customHeight="1" x14ac:dyDescent="0.25"/>
    <row r="4257" s="22" customFormat="1" ht="15" hidden="1" customHeight="1" x14ac:dyDescent="0.25"/>
    <row r="4258" s="22" customFormat="1" ht="15" hidden="1" customHeight="1" x14ac:dyDescent="0.25"/>
    <row r="4259" s="22" customFormat="1" ht="15" hidden="1" customHeight="1" x14ac:dyDescent="0.25"/>
    <row r="4260" s="22" customFormat="1" ht="15" hidden="1" customHeight="1" x14ac:dyDescent="0.25"/>
    <row r="4261" s="22" customFormat="1" ht="15" hidden="1" customHeight="1" x14ac:dyDescent="0.25"/>
    <row r="4262" s="22" customFormat="1" ht="15" hidden="1" customHeight="1" x14ac:dyDescent="0.25"/>
    <row r="4263" s="22" customFormat="1" ht="15" hidden="1" customHeight="1" x14ac:dyDescent="0.25"/>
    <row r="4264" s="22" customFormat="1" ht="15" hidden="1" customHeight="1" x14ac:dyDescent="0.25"/>
    <row r="4265" s="22" customFormat="1" ht="15" hidden="1" customHeight="1" x14ac:dyDescent="0.25"/>
    <row r="4266" s="22" customFormat="1" ht="15" hidden="1" customHeight="1" x14ac:dyDescent="0.25"/>
    <row r="4267" s="22" customFormat="1" ht="15" hidden="1" customHeight="1" x14ac:dyDescent="0.25"/>
    <row r="4268" s="22" customFormat="1" ht="15" hidden="1" customHeight="1" x14ac:dyDescent="0.25"/>
    <row r="4269" s="22" customFormat="1" ht="15" hidden="1" customHeight="1" x14ac:dyDescent="0.25"/>
    <row r="4270" s="22" customFormat="1" ht="15" hidden="1" customHeight="1" x14ac:dyDescent="0.25"/>
    <row r="4271" s="22" customFormat="1" ht="15" hidden="1" customHeight="1" x14ac:dyDescent="0.25"/>
    <row r="4272" s="22" customFormat="1" ht="15" hidden="1" customHeight="1" x14ac:dyDescent="0.25"/>
    <row r="4273" s="22" customFormat="1" ht="15" hidden="1" customHeight="1" x14ac:dyDescent="0.25"/>
    <row r="4274" s="22" customFormat="1" ht="15" hidden="1" customHeight="1" x14ac:dyDescent="0.25"/>
    <row r="4275" s="22" customFormat="1" ht="15" hidden="1" customHeight="1" x14ac:dyDescent="0.25"/>
    <row r="4276" s="22" customFormat="1" ht="15" hidden="1" customHeight="1" x14ac:dyDescent="0.25"/>
    <row r="4277" s="22" customFormat="1" ht="15" hidden="1" customHeight="1" x14ac:dyDescent="0.25"/>
    <row r="4278" s="22" customFormat="1" ht="15" hidden="1" customHeight="1" x14ac:dyDescent="0.25"/>
    <row r="4279" s="22" customFormat="1" ht="15" hidden="1" customHeight="1" x14ac:dyDescent="0.25"/>
    <row r="4280" s="22" customFormat="1" ht="15" hidden="1" customHeight="1" x14ac:dyDescent="0.25"/>
    <row r="4281" s="22" customFormat="1" ht="15" hidden="1" customHeight="1" x14ac:dyDescent="0.25"/>
    <row r="4282" s="22" customFormat="1" ht="15" hidden="1" customHeight="1" x14ac:dyDescent="0.25"/>
    <row r="4283" s="22" customFormat="1" ht="15" hidden="1" customHeight="1" x14ac:dyDescent="0.25"/>
    <row r="4284" s="22" customFormat="1" ht="15" hidden="1" customHeight="1" x14ac:dyDescent="0.25"/>
    <row r="4285" s="22" customFormat="1" ht="15" hidden="1" customHeight="1" x14ac:dyDescent="0.25"/>
    <row r="4286" s="22" customFormat="1" ht="15" hidden="1" customHeight="1" x14ac:dyDescent="0.25"/>
    <row r="4287" s="22" customFormat="1" ht="15" hidden="1" customHeight="1" x14ac:dyDescent="0.25"/>
    <row r="4288" s="22" customFormat="1" ht="15" hidden="1" customHeight="1" x14ac:dyDescent="0.25"/>
    <row r="4289" ht="15" hidden="1" customHeight="1" x14ac:dyDescent="0.25"/>
  </sheetData>
  <sheetProtection algorithmName="SHA-512" hashValue="P9Wq7mvxvd2TZKU/cGnmrBq0pGCUiGCIVi0NsQRCyIp8PVBC3wXWqr141Nl1lKxd9VN+/49jeg9YqAGGWKFhgw==" saltValue="VSEIRPrDQ+PSwZY6Xgq/RQ==" spinCount="100000" sheet="1" selectLockedCells="1"/>
  <sortState ref="N67:S2025">
    <sortCondition ref="N67"/>
  </sortState>
  <mergeCells count="23">
    <mergeCell ref="B2:I2"/>
    <mergeCell ref="B9:F9"/>
    <mergeCell ref="H9:I9"/>
    <mergeCell ref="B10:I10"/>
    <mergeCell ref="B5:I5"/>
    <mergeCell ref="B6:F6"/>
    <mergeCell ref="B7:I7"/>
    <mergeCell ref="B3:I3"/>
    <mergeCell ref="B4:F4"/>
    <mergeCell ref="H4:I4"/>
    <mergeCell ref="B8:I8"/>
    <mergeCell ref="L27:M27"/>
    <mergeCell ref="B11:I11"/>
    <mergeCell ref="B15:I15"/>
    <mergeCell ref="B19:I19"/>
    <mergeCell ref="B17:F17"/>
    <mergeCell ref="H17:I17"/>
    <mergeCell ref="B18:I18"/>
    <mergeCell ref="B16:I16"/>
    <mergeCell ref="B12:I12"/>
    <mergeCell ref="B13:F13"/>
    <mergeCell ref="H13:I13"/>
    <mergeCell ref="B14:I14"/>
  </mergeCells>
  <conditionalFormatting sqref="G13">
    <cfRule type="containsText" dxfId="72" priority="21" operator="containsText" text="wybierz">
      <formula>NOT(ISERROR(SEARCH("wybierz",G13)))</formula>
    </cfRule>
  </conditionalFormatting>
  <conditionalFormatting sqref="G9">
    <cfRule type="containsText" dxfId="71" priority="19" operator="containsText" text="wybierz">
      <formula>NOT(ISERROR(SEARCH("wybierz",G9)))</formula>
    </cfRule>
    <cfRule type="containsText" dxfId="70" priority="20" operator="containsText" text="wybierz">
      <formula>NOT(ISERROR(SEARCH("wybierz",G9)))</formula>
    </cfRule>
  </conditionalFormatting>
  <conditionalFormatting sqref="G4">
    <cfRule type="containsText" dxfId="69" priority="18" operator="containsText" text="wybierz">
      <formula>NOT(ISERROR(SEARCH("wybierz",G4)))</formula>
    </cfRule>
  </conditionalFormatting>
  <conditionalFormatting sqref="G17">
    <cfRule type="containsText" dxfId="68" priority="17" operator="containsText" text="wybierz">
      <formula>NOT(ISERROR(SEARCH("wybierz",G17)))</formula>
    </cfRule>
  </conditionalFormatting>
  <conditionalFormatting sqref="B11:I11">
    <cfRule type="containsText" dxfId="67" priority="13" operator="containsText" text="Należy wybrać">
      <formula>NOT(ISERROR(SEARCH("Należy wybrać",B11)))</formula>
    </cfRule>
  </conditionalFormatting>
  <conditionalFormatting sqref="B19:I19">
    <cfRule type="containsText" dxfId="66" priority="11" operator="containsText" text="Należy wybrać">
      <formula>NOT(ISERROR(SEARCH("Należy wybrać",B19)))</formula>
    </cfRule>
  </conditionalFormatting>
  <conditionalFormatting sqref="G6">
    <cfRule type="expression" dxfId="65" priority="3">
      <formula>$P$28=3</formula>
    </cfRule>
    <cfRule type="containsBlanks" dxfId="64" priority="6">
      <formula>LEN(TRIM(G6))=0</formula>
    </cfRule>
  </conditionalFormatting>
  <conditionalFormatting sqref="I6">
    <cfRule type="expression" dxfId="63" priority="2">
      <formula>$P$28=3</formula>
    </cfRule>
    <cfRule type="containsBlanks" dxfId="62" priority="8">
      <formula>LEN(TRIM(I6))=0</formula>
    </cfRule>
  </conditionalFormatting>
  <conditionalFormatting sqref="B6:I6">
    <cfRule type="expression" dxfId="61" priority="4">
      <formula>$P$28=2</formula>
    </cfRule>
  </conditionalFormatting>
  <conditionalFormatting sqref="B7:I7">
    <cfRule type="expression" dxfId="60" priority="1">
      <formula>$M$29&lt;&gt;""</formula>
    </cfRule>
  </conditionalFormatting>
  <dataValidations xWindow="451" yWindow="310" count="3">
    <dataValidation type="list" allowBlank="1" showErrorMessage="1" error="Błąd oświadczenia" prompt="Należy wybrać z listy rozwijanej" sqref="G17 G4 G9 G13">
      <formula1>$G$30:$G$32</formula1>
    </dataValidation>
    <dataValidation type="decimal" operator="greaterThan" allowBlank="1" showInputMessage="1" showErrorMessage="1" sqref="G6">
      <formula1>0</formula1>
    </dataValidation>
    <dataValidation type="list" operator="greaterThan" allowBlank="1" showInputMessage="1" showErrorMessage="1" sqref="I6">
      <formula1>$H$64:$H$72</formula1>
    </dataValidation>
  </dataValidations>
  <pageMargins left="0.19685039370078741" right="0.19685039370078741" top="0.78740157480314965" bottom="0.78740157480314965" header="0" footer="0"/>
  <pageSetup paperSize="9" scale="95"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containsText" priority="15" operator="containsText" id="{BFB0D9FB-8312-407E-BE20-41A3FB929761}">
            <xm:f>NOT(ISERROR(SEARCH($U$30,B7)))</xm:f>
            <xm:f>$U$30</xm:f>
            <x14:dxf>
              <font>
                <color rgb="FFFF0000"/>
              </font>
              <fill>
                <patternFill>
                  <bgColor theme="0"/>
                </patternFill>
              </fill>
              <border>
                <top style="thin">
                  <color auto="1"/>
                </top>
                <bottom style="thin">
                  <color auto="1"/>
                </bottom>
              </border>
            </x14:dxf>
          </x14:cfRule>
          <xm:sqref>B7:I7</xm:sqref>
        </x14:conditionalFormatting>
        <x14:conditionalFormatting xmlns:xm="http://schemas.microsoft.com/office/excel/2006/main">
          <x14:cfRule type="containsText" priority="10" operator="containsText" id="{C8D83443-0794-4141-A714-57122FE1024B}">
            <xm:f>NOT(ISERROR(SEARCH($U$30,B15)))</xm:f>
            <xm:f>$U$30</xm:f>
            <x14:dxf>
              <font>
                <color rgb="FFFF0000"/>
              </font>
              <fill>
                <patternFill>
                  <bgColor theme="0"/>
                </patternFill>
              </fill>
              <border>
                <top style="thin">
                  <color auto="1"/>
                </top>
                <bottom style="thin">
                  <color auto="1"/>
                </bottom>
              </border>
            </x14:dxf>
          </x14:cfRule>
          <xm:sqref>B15:I15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0070C0"/>
  </sheetPr>
  <dimension ref="A1:AG295"/>
  <sheetViews>
    <sheetView showGridLines="0" zoomScale="85" zoomScaleNormal="85" workbookViewId="0">
      <selection activeCell="D33" sqref="D33"/>
    </sheetView>
  </sheetViews>
  <sheetFormatPr defaultColWidth="0" defaultRowHeight="15" customHeight="1" zeroHeight="1" x14ac:dyDescent="0.2"/>
  <cols>
    <col min="1" max="1" width="4.7109375" style="73" customWidth="1"/>
    <col min="2" max="2" width="38.7109375" style="73" customWidth="1"/>
    <col min="3" max="3" width="9.85546875" style="73" customWidth="1"/>
    <col min="4" max="4" width="15.7109375" style="73" customWidth="1"/>
    <col min="5" max="5" width="11.28515625" style="73" customWidth="1"/>
    <col min="6" max="6" width="16.28515625" style="73" customWidth="1"/>
    <col min="7" max="7" width="15.7109375" style="98" customWidth="1"/>
    <col min="8" max="15" width="15.7109375" style="98" hidden="1" customWidth="1"/>
    <col min="16" max="16384" width="15.7109375" style="73" hidden="1"/>
  </cols>
  <sheetData>
    <row r="1" spans="1:15" s="96" customFormat="1" ht="20.100000000000001" customHeight="1" thickBot="1" x14ac:dyDescent="0.3">
      <c r="A1" s="82"/>
      <c r="B1" s="94"/>
      <c r="C1" s="80"/>
      <c r="D1" s="80"/>
      <c r="E1" s="80"/>
      <c r="F1" s="80"/>
      <c r="G1" s="95"/>
      <c r="H1" s="95"/>
      <c r="I1" s="95"/>
      <c r="J1" s="95"/>
      <c r="N1" s="95"/>
      <c r="O1" s="97"/>
    </row>
    <row r="2" spans="1:15" ht="15" customHeight="1" x14ac:dyDescent="0.25">
      <c r="B2" s="390" t="s">
        <v>2410</v>
      </c>
      <c r="C2" s="391"/>
      <c r="D2" s="391"/>
      <c r="E2" s="391"/>
      <c r="F2" s="392"/>
      <c r="G2" s="95"/>
      <c r="H2" s="95"/>
      <c r="I2" s="95"/>
      <c r="J2" s="95"/>
      <c r="N2" s="95"/>
    </row>
    <row r="3" spans="1:15" ht="15" customHeight="1" thickBot="1" x14ac:dyDescent="0.3">
      <c r="B3" s="393"/>
      <c r="C3" s="394"/>
      <c r="D3" s="394"/>
      <c r="E3" s="394"/>
      <c r="F3" s="395"/>
      <c r="G3" s="95"/>
      <c r="H3" s="95"/>
      <c r="I3" s="95"/>
      <c r="J3" s="95"/>
      <c r="N3" s="95"/>
    </row>
    <row r="4" spans="1:15" ht="15" customHeight="1" x14ac:dyDescent="0.2">
      <c r="B4" s="404" t="str">
        <f t="array" ref="B4">IFERROR(INDEX($K$44:$L$259,SMALL(IF($L$44:$L$259=$K$40,ROW($L$44:$L$259)-ROW($L$44)+1),ROWS($L$44:L44)),COLUMNS($B$4:B4)),"")</f>
        <v/>
      </c>
      <c r="C4" s="405"/>
      <c r="D4" s="402" t="str">
        <f t="shared" ref="D4" si="0">IF(B4&lt;&gt;"","Ocena:","")</f>
        <v/>
      </c>
      <c r="E4" s="403"/>
      <c r="F4" s="90"/>
      <c r="G4" s="99"/>
      <c r="H4" s="100"/>
      <c r="J4" s="101"/>
      <c r="N4" s="102"/>
    </row>
    <row r="5" spans="1:15" ht="15" customHeight="1" x14ac:dyDescent="0.2">
      <c r="B5" s="404" t="str">
        <f t="array" ref="B5">IFERROR(INDEX($K$44:$L$259,SMALL(IF($L$44:$L$259=$K$40,ROW($L$44:$L$259)-ROW($L$44)+1),ROWS($L$44:L45)),COLUMNS($B$4:B5)),"")</f>
        <v/>
      </c>
      <c r="C5" s="405"/>
      <c r="D5" s="402" t="str">
        <f t="shared" ref="D5:D26" si="1">IF(B5&lt;&gt;"","Ocena:","")</f>
        <v/>
      </c>
      <c r="E5" s="403"/>
      <c r="F5" s="90"/>
      <c r="G5" s="86"/>
      <c r="H5" s="100"/>
    </row>
    <row r="6" spans="1:15" ht="15" customHeight="1" x14ac:dyDescent="0.2">
      <c r="B6" s="404" t="str">
        <f t="array" ref="B6">IFERROR(INDEX($K$44:$L$259,SMALL(IF($L$44:$L$259=$K$40,ROW($L$44:$L$259)-ROW($L$44)+1),ROWS($L$44:L46)),COLUMNS($B$4:B6)),"")</f>
        <v/>
      </c>
      <c r="C6" s="405"/>
      <c r="D6" s="402" t="str">
        <f t="shared" si="1"/>
        <v/>
      </c>
      <c r="E6" s="403"/>
      <c r="F6" s="90"/>
      <c r="G6" s="86"/>
      <c r="H6" s="100"/>
    </row>
    <row r="7" spans="1:15" ht="15" customHeight="1" x14ac:dyDescent="0.2">
      <c r="B7" s="404" t="str">
        <f t="array" ref="B7">IFERROR(INDEX($K$44:$L$259,SMALL(IF($L$44:$L$259=$K$40,ROW($L$44:$L$259)-ROW($L$44)+1),ROWS($L$44:L47)),COLUMNS($B$4:B7)),"")</f>
        <v/>
      </c>
      <c r="C7" s="405"/>
      <c r="D7" s="402" t="str">
        <f t="shared" si="1"/>
        <v/>
      </c>
      <c r="E7" s="403"/>
      <c r="F7" s="90"/>
      <c r="G7" s="86"/>
      <c r="H7" s="100"/>
    </row>
    <row r="8" spans="1:15" ht="15" customHeight="1" x14ac:dyDescent="0.2">
      <c r="B8" s="404" t="str">
        <f t="array" ref="B8">IFERROR(INDEX($K$44:$L$259,SMALL(IF($L$44:$L$259=$K$40,ROW($L$44:$L$259)-ROW($L$44)+1),ROWS($L$44:L48)),COLUMNS($B$4:B8)),"")</f>
        <v/>
      </c>
      <c r="C8" s="405"/>
      <c r="D8" s="402" t="str">
        <f t="shared" si="1"/>
        <v/>
      </c>
      <c r="E8" s="403"/>
      <c r="F8" s="90"/>
      <c r="G8" s="86"/>
      <c r="H8" s="100"/>
    </row>
    <row r="9" spans="1:15" ht="15" customHeight="1" x14ac:dyDescent="0.2">
      <c r="B9" s="404" t="str">
        <f t="array" ref="B9">IFERROR(INDEX($K$44:$L$259,SMALL(IF($L$44:$L$259=$K$40,ROW($L$44:$L$259)-ROW($L$44)+1),ROWS($L$44:L49)),COLUMNS($B$4:B9)),"")</f>
        <v/>
      </c>
      <c r="C9" s="405"/>
      <c r="D9" s="402" t="str">
        <f t="shared" si="1"/>
        <v/>
      </c>
      <c r="E9" s="403"/>
      <c r="F9" s="90"/>
      <c r="G9" s="86"/>
      <c r="H9" s="100"/>
    </row>
    <row r="10" spans="1:15" ht="15" customHeight="1" x14ac:dyDescent="0.2">
      <c r="B10" s="404" t="str">
        <f t="array" ref="B10">IFERROR(INDEX($K$44:$L$259,SMALL(IF($L$44:$L$259=$K$40,ROW($L$44:$L$259)-ROW($L$44)+1),ROWS($L$44:L50)),COLUMNS($B$4:B10)),"")</f>
        <v/>
      </c>
      <c r="C10" s="405"/>
      <c r="D10" s="402" t="str">
        <f t="shared" si="1"/>
        <v/>
      </c>
      <c r="E10" s="403"/>
      <c r="F10" s="90"/>
      <c r="G10" s="86"/>
      <c r="H10" s="100"/>
    </row>
    <row r="11" spans="1:15" ht="15" customHeight="1" x14ac:dyDescent="0.2">
      <c r="B11" s="404" t="str">
        <f t="array" ref="B11">IFERROR(INDEX($K$44:$L$259,SMALL(IF($L$44:$L$259=$K$40,ROW($L$44:$L$259)-ROW($L$44)+1),ROWS($L$44:L51)),COLUMNS($B$4:B11)),"")</f>
        <v/>
      </c>
      <c r="C11" s="405"/>
      <c r="D11" s="402" t="str">
        <f t="shared" si="1"/>
        <v/>
      </c>
      <c r="E11" s="403"/>
      <c r="F11" s="90"/>
      <c r="G11" s="86"/>
      <c r="H11" s="100"/>
    </row>
    <row r="12" spans="1:15" ht="15" customHeight="1" x14ac:dyDescent="0.2">
      <c r="B12" s="404" t="str">
        <f t="array" ref="B12">IFERROR(INDEX($K$44:$L$259,SMALL(IF($L$44:$L$259=$K$40,ROW($L$44:$L$259)-ROW($L$44)+1),ROWS($L$44:L52)),COLUMNS($B$4:B12)),"")</f>
        <v/>
      </c>
      <c r="C12" s="405"/>
      <c r="D12" s="402" t="str">
        <f t="shared" si="1"/>
        <v/>
      </c>
      <c r="E12" s="403"/>
      <c r="F12" s="90"/>
      <c r="G12" s="86"/>
      <c r="H12" s="100"/>
    </row>
    <row r="13" spans="1:15" ht="15" customHeight="1" x14ac:dyDescent="0.2">
      <c r="B13" s="404" t="str">
        <f t="array" ref="B13">IFERROR(INDEX($K$44:$L$259,SMALL(IF($L$44:$L$259=$K$40,ROW($L$44:$L$259)-ROW($L$44)+1),ROWS($L$44:L53)),COLUMNS($B$4:B13)),"")</f>
        <v/>
      </c>
      <c r="C13" s="405"/>
      <c r="D13" s="402" t="str">
        <f t="shared" si="1"/>
        <v/>
      </c>
      <c r="E13" s="403"/>
      <c r="F13" s="90"/>
      <c r="G13" s="86"/>
      <c r="H13" s="100"/>
      <c r="K13" s="102"/>
    </row>
    <row r="14" spans="1:15" ht="15" customHeight="1" x14ac:dyDescent="0.2">
      <c r="B14" s="404" t="str">
        <f t="array" ref="B14">IFERROR(INDEX($K$44:$L$259,SMALL(IF($L$44:$L$259=$K$40,ROW($L$44:$L$259)-ROW($L$44)+1),ROWS($L$44:L54)),COLUMNS($B$4:B14)),"")</f>
        <v/>
      </c>
      <c r="C14" s="405"/>
      <c r="D14" s="402" t="str">
        <f t="shared" si="1"/>
        <v/>
      </c>
      <c r="E14" s="403"/>
      <c r="F14" s="90"/>
      <c r="G14" s="86"/>
      <c r="H14" s="100"/>
      <c r="K14" s="102"/>
    </row>
    <row r="15" spans="1:15" ht="15" customHeight="1" x14ac:dyDescent="0.2">
      <c r="B15" s="404" t="str">
        <f t="array" ref="B15">IFERROR(INDEX($K$44:$L$259,SMALL(IF($L$44:$L$259=$K$40,ROW($L$44:$L$259)-ROW($L$44)+1),ROWS($L$44:L55)),COLUMNS($B$4:B15)),"")</f>
        <v/>
      </c>
      <c r="C15" s="405"/>
      <c r="D15" s="402" t="str">
        <f t="shared" si="1"/>
        <v/>
      </c>
      <c r="E15" s="403"/>
      <c r="F15" s="90"/>
      <c r="G15" s="86"/>
      <c r="H15" s="100"/>
    </row>
    <row r="16" spans="1:15" ht="15" customHeight="1" x14ac:dyDescent="0.2">
      <c r="B16" s="404" t="str">
        <f t="array" ref="B16">IFERROR(INDEX($K$44:$L$259,SMALL(IF($L$44:$L$259=$K$40,ROW($L$44:$L$259)-ROW($L$44)+1),ROWS($L$44:L56)),COLUMNS($B$4:B16)),"")</f>
        <v/>
      </c>
      <c r="C16" s="405"/>
      <c r="D16" s="402" t="str">
        <f t="shared" si="1"/>
        <v/>
      </c>
      <c r="E16" s="403"/>
      <c r="F16" s="90"/>
      <c r="G16" s="86"/>
      <c r="H16" s="100"/>
    </row>
    <row r="17" spans="1:15" ht="15" customHeight="1" x14ac:dyDescent="0.2">
      <c r="B17" s="404" t="str">
        <f t="array" ref="B17">IFERROR(INDEX($K$44:$L$259,SMALL(IF($L$44:$L$259=$K$40,ROW($L$44:$L$259)-ROW($L$44)+1),ROWS($L$44:L57)),COLUMNS($B$4:B17)),"")</f>
        <v/>
      </c>
      <c r="C17" s="405"/>
      <c r="D17" s="402" t="str">
        <f t="shared" si="1"/>
        <v/>
      </c>
      <c r="E17" s="403"/>
      <c r="F17" s="90"/>
      <c r="G17" s="86"/>
      <c r="H17" s="100"/>
    </row>
    <row r="18" spans="1:15" ht="15" customHeight="1" x14ac:dyDescent="0.2">
      <c r="B18" s="404" t="str">
        <f t="array" ref="B18">IFERROR(INDEX($K$44:$L$259,SMALL(IF($L$44:$L$259=$K$40,ROW($L$44:$L$259)-ROW($L$44)+1),ROWS($L$44:L58)),COLUMNS($B$4:B18)),"")</f>
        <v/>
      </c>
      <c r="C18" s="405"/>
      <c r="D18" s="402" t="str">
        <f t="shared" si="1"/>
        <v/>
      </c>
      <c r="E18" s="403"/>
      <c r="F18" s="90"/>
      <c r="G18" s="86"/>
      <c r="H18" s="102"/>
    </row>
    <row r="19" spans="1:15" ht="15" customHeight="1" x14ac:dyDescent="0.2">
      <c r="B19" s="404" t="str">
        <f t="array" ref="B19">IFERROR(INDEX($K$44:$L$259,SMALL(IF($L$44:$L$259=$K$40,ROW($L$44:$L$259)-ROW($L$44)+1),ROWS($L$44:L59)),COLUMNS($B$4:B19)),"")</f>
        <v/>
      </c>
      <c r="C19" s="405"/>
      <c r="D19" s="402" t="str">
        <f t="shared" si="1"/>
        <v/>
      </c>
      <c r="E19" s="403"/>
      <c r="F19" s="90"/>
      <c r="G19" s="86"/>
      <c r="H19" s="102"/>
    </row>
    <row r="20" spans="1:15" ht="15" customHeight="1" x14ac:dyDescent="0.2">
      <c r="B20" s="404" t="str">
        <f t="array" ref="B20">IFERROR(INDEX($K$44:$L$259,SMALL(IF($L$44:$L$259=$K$40,ROW($L$44:$L$259)-ROW($L$44)+1),ROWS($L$44:L60)),COLUMNS($B$4:B20)),"")</f>
        <v/>
      </c>
      <c r="C20" s="405"/>
      <c r="D20" s="402" t="str">
        <f t="shared" si="1"/>
        <v/>
      </c>
      <c r="E20" s="403"/>
      <c r="F20" s="90"/>
      <c r="G20" s="86"/>
      <c r="H20" s="102"/>
    </row>
    <row r="21" spans="1:15" ht="15" customHeight="1" x14ac:dyDescent="0.2">
      <c r="B21" s="404" t="str">
        <f t="array" ref="B21">IFERROR(INDEX($K$44:$L$259,SMALL(IF($L$44:$L$259=$K$40,ROW($L$44:$L$259)-ROW($L$44)+1),ROWS($L$44:L61)),COLUMNS($B$4:B21)),"")</f>
        <v/>
      </c>
      <c r="C21" s="405"/>
      <c r="D21" s="402" t="str">
        <f t="shared" si="1"/>
        <v/>
      </c>
      <c r="E21" s="403"/>
      <c r="F21" s="90"/>
      <c r="G21" s="86"/>
      <c r="H21" s="102"/>
      <c r="K21" s="103"/>
    </row>
    <row r="22" spans="1:15" ht="15" customHeight="1" x14ac:dyDescent="0.2">
      <c r="B22" s="404" t="str">
        <f t="array" ref="B22">IFERROR(INDEX($K$44:$L$259,SMALL(IF($L$44:$L$259=$K$40,ROW($L$44:$L$259)-ROW($L$44)+1),ROWS($L$44:L62)),COLUMNS($B$4:B22)),"")</f>
        <v/>
      </c>
      <c r="C22" s="405"/>
      <c r="D22" s="402" t="str">
        <f t="shared" si="1"/>
        <v/>
      </c>
      <c r="E22" s="403"/>
      <c r="F22" s="90"/>
      <c r="G22" s="86"/>
      <c r="H22" s="102"/>
      <c r="K22" s="103"/>
    </row>
    <row r="23" spans="1:15" ht="15" customHeight="1" x14ac:dyDescent="0.2">
      <c r="B23" s="404" t="str">
        <f t="array" ref="B23">IFERROR(INDEX($K$44:$L$259,SMALL(IF($L$44:$L$259=$K$40,ROW($L$44:$L$259)-ROW($L$44)+1),ROWS($L$44:L63)),COLUMNS($B$4:B23)),"")</f>
        <v/>
      </c>
      <c r="C23" s="405"/>
      <c r="D23" s="402" t="str">
        <f t="shared" si="1"/>
        <v/>
      </c>
      <c r="E23" s="403"/>
      <c r="F23" s="90"/>
      <c r="G23" s="86"/>
      <c r="H23" s="102"/>
    </row>
    <row r="24" spans="1:15" ht="15" customHeight="1" x14ac:dyDescent="0.2">
      <c r="B24" s="404" t="str">
        <f t="array" ref="B24">IFERROR(INDEX($K$44:$L$259,SMALL(IF($L$44:$L$259=$K$40,ROW($L$44:$L$259)-ROW($L$44)+1),ROWS($L$44:L64)),COLUMNS($B$4:B24)),"")</f>
        <v/>
      </c>
      <c r="C24" s="405"/>
      <c r="D24" s="402" t="str">
        <f t="shared" si="1"/>
        <v/>
      </c>
      <c r="E24" s="403"/>
      <c r="F24" s="90"/>
      <c r="G24" s="86"/>
      <c r="H24" s="102"/>
    </row>
    <row r="25" spans="1:15" ht="15" customHeight="1" x14ac:dyDescent="0.2">
      <c r="B25" s="404" t="str">
        <f t="array" ref="B25">IFERROR(INDEX($K$44:$L$259,SMALL(IF($L$44:$L$259=$K$40,ROW($L$44:$L$259)-ROW($L$44)+1),ROWS($L$44:L65)),COLUMNS($B$4:B25)),"")</f>
        <v/>
      </c>
      <c r="C25" s="405"/>
      <c r="D25" s="402" t="str">
        <f t="shared" si="1"/>
        <v/>
      </c>
      <c r="E25" s="403"/>
      <c r="F25" s="90"/>
      <c r="G25" s="86"/>
    </row>
    <row r="26" spans="1:15" ht="15" customHeight="1" x14ac:dyDescent="0.2">
      <c r="B26" s="404" t="str">
        <f t="array" ref="B26">IFERROR(INDEX($K$44:$L$259,SMALL(IF($L$44:$L$259=$K$40,ROW($L$44:$L$259)-ROW($L$44)+1),ROWS($L$44:L66)),COLUMNS($B$4:B26)),"")</f>
        <v/>
      </c>
      <c r="C26" s="405"/>
      <c r="D26" s="402" t="str">
        <f t="shared" si="1"/>
        <v/>
      </c>
      <c r="E26" s="403"/>
      <c r="F26" s="90"/>
      <c r="G26" s="86"/>
    </row>
    <row r="27" spans="1:15" ht="15" customHeight="1" x14ac:dyDescent="0.2">
      <c r="B27" s="426" t="s">
        <v>2061</v>
      </c>
      <c r="C27" s="427"/>
      <c r="D27" s="427"/>
      <c r="E27" s="428"/>
      <c r="F27" s="91" t="str">
        <f>IFERROR(ROUND(AVERAGEIFS($F$4:$F$26,$D$4:$D$26,"=Ocena:"),2),"0")</f>
        <v>0</v>
      </c>
      <c r="G27" s="86"/>
    </row>
    <row r="28" spans="1:15" ht="15" customHeight="1" thickBot="1" x14ac:dyDescent="0.25">
      <c r="B28" s="423" t="s">
        <v>2062</v>
      </c>
      <c r="C28" s="424"/>
      <c r="D28" s="424"/>
      <c r="E28" s="425"/>
      <c r="F28" s="104" t="str">
        <f>IFERROR(VLOOKUP($F$27,$O$49:$Q$53,3,1),"0")</f>
        <v>0</v>
      </c>
      <c r="G28" s="86"/>
      <c r="H28" s="73"/>
      <c r="I28" s="73"/>
      <c r="J28" s="73"/>
      <c r="K28" s="73"/>
      <c r="L28" s="73"/>
      <c r="M28" s="73"/>
      <c r="N28" s="73"/>
      <c r="O28" s="73"/>
    </row>
    <row r="29" spans="1:15" ht="33" customHeight="1" thickBot="1" x14ac:dyDescent="0.25">
      <c r="B29" s="419" t="str">
        <f>IF(VLOOKUP('STRONA 3'!E8,'STRONA 3'!N31:O52,2,FALSE)='STRONA 3'!O39,"UWAGA! Należy załączyć zaświadczenie lub inny dokument ze wskazaniem rocznych ocen klasyfikacyjnych w roku szkolnym 2022/2023.","")</f>
        <v/>
      </c>
      <c r="C29" s="420"/>
      <c r="D29" s="420"/>
      <c r="E29" s="420"/>
      <c r="F29" s="421"/>
      <c r="G29" s="86"/>
      <c r="H29" s="73"/>
      <c r="I29" s="73"/>
      <c r="J29" s="73"/>
      <c r="K29" s="73"/>
      <c r="L29" s="73"/>
      <c r="M29" s="73"/>
      <c r="N29" s="73"/>
      <c r="O29" s="73"/>
    </row>
    <row r="30" spans="1:15" ht="15" customHeight="1" x14ac:dyDescent="0.2">
      <c r="B30" s="105" t="s">
        <v>2346</v>
      </c>
      <c r="C30" s="106"/>
      <c r="D30" s="106"/>
      <c r="E30" s="107"/>
      <c r="F30" s="108"/>
      <c r="G30" s="86"/>
      <c r="H30" s="73"/>
      <c r="I30" s="73"/>
      <c r="J30" s="73"/>
      <c r="K30" s="73"/>
      <c r="L30" s="73"/>
      <c r="M30" s="73"/>
      <c r="N30" s="73"/>
      <c r="O30" s="73"/>
    </row>
    <row r="31" spans="1:15" ht="15" customHeight="1" x14ac:dyDescent="0.2">
      <c r="B31" s="410" t="s">
        <v>2245</v>
      </c>
      <c r="C31" s="411"/>
      <c r="D31" s="411"/>
      <c r="E31" s="411"/>
      <c r="F31" s="412"/>
      <c r="G31" s="86"/>
      <c r="H31" s="73"/>
      <c r="I31" s="73"/>
      <c r="J31" s="96"/>
      <c r="K31" s="73"/>
      <c r="L31" s="73"/>
      <c r="M31" s="73"/>
      <c r="N31" s="73"/>
      <c r="O31" s="73"/>
    </row>
    <row r="32" spans="1:15" ht="49.5" customHeight="1" x14ac:dyDescent="0.2">
      <c r="A32" s="96"/>
      <c r="B32" s="413"/>
      <c r="C32" s="414"/>
      <c r="D32" s="414"/>
      <c r="E32" s="414"/>
      <c r="F32" s="415"/>
      <c r="G32" s="86"/>
      <c r="H32" s="73"/>
      <c r="I32" s="73"/>
      <c r="J32" s="73"/>
      <c r="K32" s="96"/>
      <c r="L32" s="73"/>
      <c r="M32" s="73"/>
      <c r="N32" s="73"/>
      <c r="O32" s="73"/>
    </row>
    <row r="33" spans="1:22" s="96" customFormat="1" ht="17.25" customHeight="1" x14ac:dyDescent="0.2">
      <c r="A33" s="73"/>
      <c r="B33" s="408" t="s">
        <v>62</v>
      </c>
      <c r="C33" s="409"/>
      <c r="D33" s="92" t="s">
        <v>68</v>
      </c>
      <c r="E33" s="406" t="s">
        <v>2369</v>
      </c>
      <c r="F33" s="407"/>
      <c r="G33" s="85"/>
      <c r="H33" s="73"/>
      <c r="J33" s="73"/>
      <c r="K33" s="73"/>
    </row>
    <row r="34" spans="1:22" s="96" customFormat="1" ht="17.25" customHeight="1" x14ac:dyDescent="0.2">
      <c r="A34" s="73"/>
      <c r="B34" s="396" t="s">
        <v>2370</v>
      </c>
      <c r="C34" s="397"/>
      <c r="D34" s="397"/>
      <c r="E34" s="397"/>
      <c r="F34" s="398"/>
      <c r="G34" s="85"/>
      <c r="H34" s="73"/>
      <c r="J34" s="73"/>
      <c r="K34" s="73"/>
    </row>
    <row r="35" spans="1:22" s="96" customFormat="1" ht="15" customHeight="1" x14ac:dyDescent="0.2">
      <c r="A35" s="73"/>
      <c r="B35" s="416" t="str">
        <f>IF(D33=H40,'STRONA 4'!U30,"")</f>
        <v>&gt; Należy wybrać:"nie ubiegam się" lub "ubiegam się" z listy rozwijanej.</v>
      </c>
      <c r="C35" s="417"/>
      <c r="D35" s="417"/>
      <c r="E35" s="417"/>
      <c r="F35" s="418"/>
      <c r="G35" s="85"/>
      <c r="H35" s="73"/>
      <c r="J35" s="73"/>
      <c r="K35" s="73"/>
    </row>
    <row r="36" spans="1:22" ht="15" customHeight="1" thickBot="1" x14ac:dyDescent="0.25">
      <c r="B36" s="399" t="s">
        <v>2246</v>
      </c>
      <c r="C36" s="400"/>
      <c r="D36" s="400"/>
      <c r="E36" s="401"/>
      <c r="F36" s="93">
        <f>VLOOKUP(D33,H40:I42,2,FALSE)</f>
        <v>0</v>
      </c>
      <c r="H36" s="73"/>
      <c r="I36" s="73"/>
      <c r="J36" s="73"/>
      <c r="K36" s="73"/>
      <c r="L36" s="73"/>
      <c r="M36" s="73"/>
      <c r="N36" s="73"/>
      <c r="O36" s="73"/>
    </row>
    <row r="37" spans="1:22" ht="37.5" customHeight="1" x14ac:dyDescent="0.2">
      <c r="B37" s="430" t="str">
        <f>IFERROR(IF('STRONA 6'!E28=0,"",IF(F28="0","UWAGA! Uczeń osiągnął zbyt niską średnią ocen z obowiązkowych przedmiotów kształcenia ogólnego by spełnić minimum w kryterium podstawowym i wniosek nie będzie podlegał rozpoznaniu!","")),"")</f>
        <v/>
      </c>
      <c r="C37" s="430"/>
      <c r="D37" s="430"/>
      <c r="E37" s="430"/>
      <c r="F37" s="430"/>
    </row>
    <row r="38" spans="1:22" ht="15" hidden="1" customHeight="1" x14ac:dyDescent="0.2">
      <c r="B38" s="74"/>
      <c r="C38" s="74"/>
      <c r="D38" s="74"/>
    </row>
    <row r="39" spans="1:22" ht="15" hidden="1" customHeight="1" x14ac:dyDescent="0.2">
      <c r="B39" s="74"/>
      <c r="C39" s="74"/>
      <c r="D39" s="74"/>
      <c r="G39" s="85"/>
    </row>
    <row r="40" spans="1:22" ht="15" hidden="1" customHeight="1" x14ac:dyDescent="0.25">
      <c r="B40" s="74"/>
      <c r="C40" s="74"/>
      <c r="D40" s="74"/>
      <c r="G40" s="85"/>
      <c r="H40" s="109" t="s">
        <v>68</v>
      </c>
      <c r="I40" s="110">
        <v>0</v>
      </c>
      <c r="K40" s="95" t="str">
        <f>OKŁADKA!I19</f>
        <v/>
      </c>
      <c r="L40" s="95"/>
      <c r="M40" s="95"/>
    </row>
    <row r="41" spans="1:22" ht="15" hidden="1" customHeight="1" x14ac:dyDescent="0.25">
      <c r="B41" s="74"/>
      <c r="C41" s="74"/>
      <c r="D41" s="74"/>
      <c r="G41" s="85"/>
      <c r="H41" s="111" t="s">
        <v>63</v>
      </c>
      <c r="I41" s="98">
        <v>5</v>
      </c>
      <c r="K41" s="95"/>
      <c r="L41" s="95"/>
      <c r="M41" s="95"/>
    </row>
    <row r="42" spans="1:22" ht="15" hidden="1" customHeight="1" x14ac:dyDescent="0.25">
      <c r="B42" s="74"/>
      <c r="C42" s="74"/>
      <c r="D42" s="74"/>
      <c r="G42" s="85"/>
      <c r="H42" s="111" t="s">
        <v>64</v>
      </c>
      <c r="I42" s="98">
        <v>0</v>
      </c>
      <c r="K42" s="112"/>
      <c r="L42" s="113" t="s">
        <v>2074</v>
      </c>
      <c r="M42" s="114" t="s">
        <v>2078</v>
      </c>
    </row>
    <row r="43" spans="1:22" ht="15" hidden="1" customHeight="1" thickBot="1" x14ac:dyDescent="0.25">
      <c r="B43" s="74"/>
      <c r="C43" s="74"/>
      <c r="D43" s="74"/>
      <c r="G43" s="85"/>
      <c r="K43" s="115" t="s">
        <v>17</v>
      </c>
      <c r="L43" s="115" t="s">
        <v>24</v>
      </c>
      <c r="M43" s="115"/>
    </row>
    <row r="44" spans="1:22" ht="15" hidden="1" customHeight="1" x14ac:dyDescent="0.2">
      <c r="B44" s="74"/>
      <c r="C44" s="74"/>
      <c r="D44" s="74"/>
      <c r="G44" s="85"/>
      <c r="K44" s="116" t="s">
        <v>18</v>
      </c>
      <c r="L44" s="117" t="s">
        <v>2188</v>
      </c>
      <c r="M44" s="118" t="s">
        <v>2194</v>
      </c>
    </row>
    <row r="45" spans="1:22" ht="15" hidden="1" customHeight="1" x14ac:dyDescent="0.2">
      <c r="B45" s="74"/>
      <c r="C45" s="74"/>
      <c r="D45" s="74"/>
      <c r="G45" s="85"/>
      <c r="K45" s="119" t="s">
        <v>2075</v>
      </c>
      <c r="L45" s="120" t="s">
        <v>2188</v>
      </c>
      <c r="M45" s="121" t="s">
        <v>2194</v>
      </c>
    </row>
    <row r="46" spans="1:22" ht="15" hidden="1" customHeight="1" x14ac:dyDescent="0.2">
      <c r="B46" s="74"/>
      <c r="C46" s="74"/>
      <c r="D46" s="74"/>
      <c r="G46" s="85"/>
      <c r="K46" s="119" t="s">
        <v>19</v>
      </c>
      <c r="L46" s="120" t="s">
        <v>2188</v>
      </c>
      <c r="M46" s="121" t="s">
        <v>2194</v>
      </c>
      <c r="N46" s="73"/>
      <c r="O46" s="73"/>
    </row>
    <row r="47" spans="1:22" ht="15" hidden="1" customHeight="1" x14ac:dyDescent="0.2">
      <c r="B47" s="74"/>
      <c r="C47" s="74"/>
      <c r="D47" s="74"/>
      <c r="G47" s="85"/>
      <c r="K47" s="119" t="s">
        <v>20</v>
      </c>
      <c r="L47" s="120" t="s">
        <v>2188</v>
      </c>
      <c r="M47" s="121" t="s">
        <v>2194</v>
      </c>
      <c r="N47" s="122"/>
      <c r="O47" s="429" t="s">
        <v>42</v>
      </c>
      <c r="P47" s="429"/>
      <c r="Q47" s="429"/>
      <c r="T47" s="422" t="s">
        <v>42</v>
      </c>
      <c r="U47" s="422"/>
      <c r="V47" s="422"/>
    </row>
    <row r="48" spans="1:22" ht="15" hidden="1" customHeight="1" x14ac:dyDescent="0.2">
      <c r="B48" s="74"/>
      <c r="C48" s="74"/>
      <c r="D48" s="74"/>
      <c r="G48" s="85"/>
      <c r="K48" s="119" t="s">
        <v>25</v>
      </c>
      <c r="L48" s="120" t="s">
        <v>2188</v>
      </c>
      <c r="M48" s="121" t="s">
        <v>2194</v>
      </c>
      <c r="N48" s="73"/>
      <c r="O48" s="429" t="s">
        <v>40</v>
      </c>
      <c r="P48" s="429"/>
      <c r="Q48" s="123" t="s">
        <v>41</v>
      </c>
      <c r="T48" s="422" t="s">
        <v>40</v>
      </c>
      <c r="U48" s="422"/>
      <c r="V48" s="73" t="s">
        <v>41</v>
      </c>
    </row>
    <row r="49" spans="2:26" ht="15" hidden="1" customHeight="1" x14ac:dyDescent="0.2">
      <c r="B49" s="74"/>
      <c r="C49" s="74"/>
      <c r="D49" s="74"/>
      <c r="G49" s="85"/>
      <c r="K49" s="119" t="s">
        <v>21</v>
      </c>
      <c r="L49" s="120" t="s">
        <v>2188</v>
      </c>
      <c r="M49" s="121" t="s">
        <v>2194</v>
      </c>
      <c r="N49" s="98" t="str">
        <f>$K$40&amp;M261</f>
        <v>5</v>
      </c>
      <c r="O49" s="124" t="str">
        <f>IFERROR(VLOOKUP(N49,$S$49:$V$143,2,0),"0")</f>
        <v>0</v>
      </c>
      <c r="P49" s="124" t="str">
        <f>IFERROR(VLOOKUP(N49,$S$49:$V$143,3,0),"0")</f>
        <v>0</v>
      </c>
      <c r="Q49" s="124" t="str">
        <f>IFERROR(VLOOKUP(N49,$S$49:$V$143,4,0),"0")</f>
        <v>0</v>
      </c>
      <c r="S49" s="125" t="s">
        <v>43</v>
      </c>
      <c r="T49" s="126">
        <v>5.8</v>
      </c>
      <c r="U49" s="126">
        <v>6</v>
      </c>
      <c r="V49" s="127">
        <v>25</v>
      </c>
      <c r="W49" s="98"/>
    </row>
    <row r="50" spans="2:26" ht="15" hidden="1" customHeight="1" x14ac:dyDescent="0.2">
      <c r="B50" s="74"/>
      <c r="C50" s="74"/>
      <c r="D50" s="74"/>
      <c r="G50" s="85"/>
      <c r="K50" s="119" t="s">
        <v>22</v>
      </c>
      <c r="L50" s="120" t="s">
        <v>2188</v>
      </c>
      <c r="M50" s="121" t="s">
        <v>2194</v>
      </c>
      <c r="N50" s="98" t="str">
        <f>$K$40&amp;M262</f>
        <v>4</v>
      </c>
      <c r="O50" s="124" t="str">
        <f t="shared" ref="O50:O53" si="2">IFERROR(VLOOKUP(N50,$S$49:$V$143,2,0),"0")</f>
        <v>0</v>
      </c>
      <c r="P50" s="124" t="str">
        <f t="shared" ref="P50:P53" si="3">IFERROR(VLOOKUP(N50,$S$49:$V$143,3,0),"0")</f>
        <v>0</v>
      </c>
      <c r="Q50" s="124" t="str">
        <f t="shared" ref="Q50:Q53" si="4">IFERROR(VLOOKUP(N50,$S$49:$V$143,4,0),"0")</f>
        <v>0</v>
      </c>
      <c r="S50" s="128" t="s">
        <v>44</v>
      </c>
      <c r="T50" s="129">
        <v>5.7</v>
      </c>
      <c r="U50" s="129">
        <v>5.79</v>
      </c>
      <c r="V50" s="130">
        <v>20</v>
      </c>
      <c r="W50" s="98"/>
    </row>
    <row r="51" spans="2:26" ht="15" hidden="1" customHeight="1" x14ac:dyDescent="0.2">
      <c r="B51" s="74"/>
      <c r="C51" s="74"/>
      <c r="D51" s="74"/>
      <c r="G51" s="85"/>
      <c r="K51" s="119" t="s">
        <v>31</v>
      </c>
      <c r="L51" s="120" t="s">
        <v>2188</v>
      </c>
      <c r="M51" s="121" t="s">
        <v>2194</v>
      </c>
      <c r="N51" s="98" t="str">
        <f>$K$40&amp;M263</f>
        <v>3</v>
      </c>
      <c r="O51" s="124" t="str">
        <f t="shared" si="2"/>
        <v>0</v>
      </c>
      <c r="P51" s="124" t="str">
        <f t="shared" si="3"/>
        <v>0</v>
      </c>
      <c r="Q51" s="124" t="str">
        <f t="shared" si="4"/>
        <v>0</v>
      </c>
      <c r="S51" s="128" t="s">
        <v>45</v>
      </c>
      <c r="T51" s="129">
        <v>5.6</v>
      </c>
      <c r="U51" s="129">
        <v>5.69</v>
      </c>
      <c r="V51" s="130">
        <v>15</v>
      </c>
    </row>
    <row r="52" spans="2:26" ht="15" hidden="1" customHeight="1" x14ac:dyDescent="0.2">
      <c r="B52" s="74"/>
      <c r="C52" s="74"/>
      <c r="D52" s="74"/>
      <c r="G52" s="85"/>
      <c r="K52" s="119" t="s">
        <v>32</v>
      </c>
      <c r="L52" s="120" t="s">
        <v>2188</v>
      </c>
      <c r="M52" s="121" t="s">
        <v>2194</v>
      </c>
      <c r="N52" s="98" t="str">
        <f>$K$40&amp;M264</f>
        <v>2</v>
      </c>
      <c r="O52" s="124" t="str">
        <f t="shared" si="2"/>
        <v>0</v>
      </c>
      <c r="P52" s="124" t="str">
        <f t="shared" si="3"/>
        <v>0</v>
      </c>
      <c r="Q52" s="124" t="str">
        <f t="shared" si="4"/>
        <v>0</v>
      </c>
      <c r="S52" s="128" t="s">
        <v>46</v>
      </c>
      <c r="T52" s="129">
        <v>5.5</v>
      </c>
      <c r="U52" s="129">
        <v>5.59</v>
      </c>
      <c r="V52" s="130">
        <v>10</v>
      </c>
    </row>
    <row r="53" spans="2:26" ht="15" hidden="1" customHeight="1" x14ac:dyDescent="0.2">
      <c r="B53" s="74"/>
      <c r="C53" s="74"/>
      <c r="D53" s="74"/>
      <c r="G53" s="85"/>
      <c r="K53" s="131" t="s">
        <v>23</v>
      </c>
      <c r="L53" s="132" t="s">
        <v>2188</v>
      </c>
      <c r="M53" s="121" t="s">
        <v>2194</v>
      </c>
      <c r="N53" s="98" t="str">
        <f>$K$40&amp;M265</f>
        <v>1</v>
      </c>
      <c r="O53" s="124" t="str">
        <f t="shared" si="2"/>
        <v>0</v>
      </c>
      <c r="P53" s="124" t="str">
        <f t="shared" si="3"/>
        <v>0</v>
      </c>
      <c r="Q53" s="124" t="str">
        <f t="shared" si="4"/>
        <v>0</v>
      </c>
      <c r="S53" s="133" t="s">
        <v>47</v>
      </c>
      <c r="T53" s="134">
        <v>5.3</v>
      </c>
      <c r="U53" s="134">
        <v>5.49</v>
      </c>
      <c r="V53" s="135">
        <v>5</v>
      </c>
    </row>
    <row r="54" spans="2:26" ht="15" hidden="1" customHeight="1" x14ac:dyDescent="0.2">
      <c r="B54" s="74"/>
      <c r="C54" s="74"/>
      <c r="D54" s="74"/>
      <c r="F54" s="56"/>
      <c r="G54" s="85"/>
      <c r="K54" s="136" t="s">
        <v>18</v>
      </c>
      <c r="L54" s="137" t="s">
        <v>2189</v>
      </c>
      <c r="M54" s="138" t="s">
        <v>2188</v>
      </c>
      <c r="S54" s="125" t="s">
        <v>48</v>
      </c>
      <c r="T54" s="126">
        <v>5.8</v>
      </c>
      <c r="U54" s="126">
        <v>6</v>
      </c>
      <c r="V54" s="127">
        <v>25</v>
      </c>
    </row>
    <row r="55" spans="2:26" ht="15" hidden="1" customHeight="1" x14ac:dyDescent="0.2">
      <c r="B55" s="74"/>
      <c r="C55" s="74"/>
      <c r="D55" s="74"/>
      <c r="F55" s="56"/>
      <c r="G55" s="85"/>
      <c r="K55" s="119" t="s">
        <v>2075</v>
      </c>
      <c r="L55" s="120" t="s">
        <v>2189</v>
      </c>
      <c r="M55" s="121" t="s">
        <v>2188</v>
      </c>
      <c r="N55" s="73"/>
      <c r="O55" s="73"/>
      <c r="S55" s="128" t="s">
        <v>49</v>
      </c>
      <c r="T55" s="129">
        <v>5.7</v>
      </c>
      <c r="U55" s="129">
        <v>5.79</v>
      </c>
      <c r="V55" s="130">
        <v>20</v>
      </c>
    </row>
    <row r="56" spans="2:26" ht="15" hidden="1" customHeight="1" x14ac:dyDescent="0.2">
      <c r="B56" s="74"/>
      <c r="C56" s="74"/>
      <c r="D56" s="74"/>
      <c r="F56" s="56"/>
      <c r="K56" s="119" t="s">
        <v>19</v>
      </c>
      <c r="L56" s="120" t="s">
        <v>2189</v>
      </c>
      <c r="M56" s="121" t="s">
        <v>2188</v>
      </c>
      <c r="O56" s="73"/>
      <c r="S56" s="128" t="s">
        <v>50</v>
      </c>
      <c r="T56" s="129">
        <v>5.6</v>
      </c>
      <c r="U56" s="129">
        <v>5.69</v>
      </c>
      <c r="V56" s="130">
        <v>15</v>
      </c>
    </row>
    <row r="57" spans="2:26" ht="15" hidden="1" customHeight="1" x14ac:dyDescent="0.2">
      <c r="B57" s="74"/>
      <c r="C57" s="74"/>
      <c r="D57" s="74"/>
      <c r="F57" s="56"/>
      <c r="K57" s="119" t="s">
        <v>20</v>
      </c>
      <c r="L57" s="120" t="s">
        <v>2189</v>
      </c>
      <c r="M57" s="121" t="s">
        <v>2188</v>
      </c>
      <c r="O57" s="73"/>
      <c r="S57" s="128" t="s">
        <v>51</v>
      </c>
      <c r="T57" s="129">
        <v>5.5</v>
      </c>
      <c r="U57" s="129">
        <v>5.59</v>
      </c>
      <c r="V57" s="130">
        <v>10</v>
      </c>
    </row>
    <row r="58" spans="2:26" ht="15" hidden="1" customHeight="1" x14ac:dyDescent="0.2">
      <c r="B58" s="74"/>
      <c r="C58" s="74"/>
      <c r="D58" s="74"/>
      <c r="F58" s="56"/>
      <c r="K58" s="119" t="s">
        <v>25</v>
      </c>
      <c r="L58" s="120" t="s">
        <v>2189</v>
      </c>
      <c r="M58" s="121" t="s">
        <v>2188</v>
      </c>
      <c r="N58" s="55"/>
      <c r="O58" s="55"/>
      <c r="P58" s="55"/>
      <c r="Q58" s="55"/>
      <c r="S58" s="133" t="s">
        <v>52</v>
      </c>
      <c r="T58" s="134">
        <v>5.3</v>
      </c>
      <c r="U58" s="134">
        <v>5.49</v>
      </c>
      <c r="V58" s="135">
        <v>5</v>
      </c>
    </row>
    <row r="59" spans="2:26" ht="15" hidden="1" customHeight="1" x14ac:dyDescent="0.2">
      <c r="B59" s="74"/>
      <c r="C59" s="74"/>
      <c r="D59" s="74"/>
      <c r="F59" s="56"/>
      <c r="K59" s="119" t="s">
        <v>27</v>
      </c>
      <c r="L59" s="120" t="s">
        <v>2189</v>
      </c>
      <c r="M59" s="121" t="s">
        <v>2188</v>
      </c>
      <c r="P59" s="55"/>
      <c r="Q59" s="55"/>
      <c r="S59" s="125" t="s">
        <v>53</v>
      </c>
      <c r="T59" s="126">
        <v>5.8</v>
      </c>
      <c r="U59" s="126">
        <v>6</v>
      </c>
      <c r="V59" s="127">
        <v>25</v>
      </c>
    </row>
    <row r="60" spans="2:26" ht="15" hidden="1" customHeight="1" x14ac:dyDescent="0.2">
      <c r="B60" s="74"/>
      <c r="C60" s="74"/>
      <c r="D60" s="74"/>
      <c r="F60" s="56"/>
      <c r="K60" s="119" t="s">
        <v>28</v>
      </c>
      <c r="L60" s="120" t="s">
        <v>2189</v>
      </c>
      <c r="M60" s="121" t="s">
        <v>2188</v>
      </c>
      <c r="P60" s="55"/>
      <c r="Q60" s="55"/>
      <c r="S60" s="128" t="s">
        <v>54</v>
      </c>
      <c r="T60" s="129">
        <v>5.7</v>
      </c>
      <c r="U60" s="129">
        <v>5.79</v>
      </c>
      <c r="V60" s="130">
        <v>20</v>
      </c>
      <c r="X60" s="98"/>
      <c r="Y60" s="98"/>
      <c r="Z60" s="98"/>
    </row>
    <row r="61" spans="2:26" ht="15" hidden="1" customHeight="1" x14ac:dyDescent="0.2">
      <c r="B61" s="74"/>
      <c r="C61" s="74"/>
      <c r="D61" s="74"/>
      <c r="F61" s="56"/>
      <c r="K61" s="119" t="s">
        <v>22</v>
      </c>
      <c r="L61" s="120" t="s">
        <v>2189</v>
      </c>
      <c r="M61" s="121" t="s">
        <v>2188</v>
      </c>
      <c r="P61" s="55"/>
      <c r="Q61" s="55"/>
      <c r="S61" s="128" t="s">
        <v>55</v>
      </c>
      <c r="T61" s="129">
        <v>5.6</v>
      </c>
      <c r="U61" s="129">
        <v>5.69</v>
      </c>
      <c r="V61" s="130">
        <v>15</v>
      </c>
      <c r="Y61" s="98"/>
      <c r="Z61" s="98"/>
    </row>
    <row r="62" spans="2:26" ht="15" hidden="1" customHeight="1" x14ac:dyDescent="0.2">
      <c r="B62" s="74"/>
      <c r="C62" s="74"/>
      <c r="D62" s="74"/>
      <c r="F62" s="56"/>
      <c r="K62" s="119" t="s">
        <v>31</v>
      </c>
      <c r="L62" s="120" t="s">
        <v>2189</v>
      </c>
      <c r="M62" s="121" t="s">
        <v>2188</v>
      </c>
      <c r="P62" s="55"/>
      <c r="Q62" s="55"/>
      <c r="S62" s="128" t="s">
        <v>56</v>
      </c>
      <c r="T62" s="129">
        <v>5.5</v>
      </c>
      <c r="U62" s="129">
        <v>5.59</v>
      </c>
      <c r="V62" s="130">
        <v>10</v>
      </c>
      <c r="X62" s="98"/>
      <c r="Y62" s="98"/>
      <c r="Z62" s="98"/>
    </row>
    <row r="63" spans="2:26" ht="15" hidden="1" customHeight="1" x14ac:dyDescent="0.2">
      <c r="B63" s="74"/>
      <c r="C63" s="74"/>
      <c r="D63" s="74"/>
      <c r="F63" s="56"/>
      <c r="K63" s="119" t="s">
        <v>32</v>
      </c>
      <c r="L63" s="120" t="s">
        <v>2189</v>
      </c>
      <c r="M63" s="121" t="s">
        <v>2188</v>
      </c>
      <c r="P63" s="55"/>
      <c r="Q63" s="55"/>
      <c r="S63" s="128" t="s">
        <v>57</v>
      </c>
      <c r="T63" s="129">
        <v>5.3</v>
      </c>
      <c r="U63" s="129">
        <v>5.49</v>
      </c>
      <c r="V63" s="130">
        <v>5</v>
      </c>
      <c r="X63" s="98"/>
      <c r="Y63" s="98"/>
      <c r="Z63" s="98"/>
    </row>
    <row r="64" spans="2:26" ht="15" hidden="1" customHeight="1" x14ac:dyDescent="0.2">
      <c r="B64" s="74"/>
      <c r="C64" s="74"/>
      <c r="D64" s="74"/>
      <c r="F64" s="55"/>
      <c r="K64" s="131" t="s">
        <v>23</v>
      </c>
      <c r="L64" s="132" t="s">
        <v>2189</v>
      </c>
      <c r="M64" s="139" t="s">
        <v>2188</v>
      </c>
      <c r="P64" s="55"/>
      <c r="Q64" s="55"/>
      <c r="S64" s="140" t="s">
        <v>58</v>
      </c>
      <c r="T64" s="141">
        <v>5.8</v>
      </c>
      <c r="U64" s="141">
        <v>6</v>
      </c>
      <c r="V64" s="142">
        <v>25</v>
      </c>
      <c r="X64" s="98"/>
      <c r="Y64" s="98"/>
      <c r="Z64" s="98"/>
    </row>
    <row r="65" spans="2:26" ht="15" hidden="1" customHeight="1" x14ac:dyDescent="0.2">
      <c r="B65" s="74"/>
      <c r="C65" s="74"/>
      <c r="D65" s="74"/>
      <c r="F65" s="56"/>
      <c r="K65" s="136" t="s">
        <v>18</v>
      </c>
      <c r="L65" s="137" t="s">
        <v>2190</v>
      </c>
      <c r="M65" s="138" t="s">
        <v>2189</v>
      </c>
      <c r="P65" s="55"/>
      <c r="Q65" s="55"/>
      <c r="S65" s="143" t="s">
        <v>59</v>
      </c>
      <c r="T65" s="144">
        <v>5.7</v>
      </c>
      <c r="U65" s="144">
        <v>5.79</v>
      </c>
      <c r="V65" s="145">
        <v>20</v>
      </c>
      <c r="X65" s="55"/>
      <c r="Y65" s="55"/>
      <c r="Z65" s="55"/>
    </row>
    <row r="66" spans="2:26" ht="15" hidden="1" customHeight="1" x14ac:dyDescent="0.2">
      <c r="B66" s="74"/>
      <c r="C66" s="74"/>
      <c r="D66" s="74"/>
      <c r="F66" s="56"/>
      <c r="K66" s="119" t="s">
        <v>2075</v>
      </c>
      <c r="L66" s="120" t="s">
        <v>2190</v>
      </c>
      <c r="M66" s="121" t="s">
        <v>2189</v>
      </c>
      <c r="P66" s="55"/>
      <c r="Q66" s="55"/>
      <c r="S66" s="143" t="s">
        <v>60</v>
      </c>
      <c r="T66" s="144">
        <v>5.6</v>
      </c>
      <c r="U66" s="144">
        <v>5.69</v>
      </c>
      <c r="V66" s="145">
        <v>15</v>
      </c>
      <c r="X66" s="55"/>
      <c r="Y66" s="55"/>
      <c r="Z66" s="55"/>
    </row>
    <row r="67" spans="2:26" ht="15" hidden="1" customHeight="1" x14ac:dyDescent="0.2">
      <c r="B67" s="74"/>
      <c r="C67" s="74"/>
      <c r="D67" s="74"/>
      <c r="F67" s="56"/>
      <c r="K67" s="119" t="s">
        <v>19</v>
      </c>
      <c r="L67" s="120" t="s">
        <v>2190</v>
      </c>
      <c r="M67" s="121" t="s">
        <v>2189</v>
      </c>
      <c r="P67" s="55"/>
      <c r="Q67" s="55"/>
      <c r="S67" s="143" t="s">
        <v>61</v>
      </c>
      <c r="T67" s="144">
        <v>5.5</v>
      </c>
      <c r="U67" s="144">
        <v>5.59</v>
      </c>
      <c r="V67" s="145">
        <v>10</v>
      </c>
      <c r="X67" s="55"/>
      <c r="Y67" s="55"/>
      <c r="Z67" s="55"/>
    </row>
    <row r="68" spans="2:26" ht="15" hidden="1" customHeight="1" x14ac:dyDescent="0.2">
      <c r="B68" s="74"/>
      <c r="C68" s="74"/>
      <c r="D68" s="74"/>
      <c r="F68" s="56"/>
      <c r="K68" s="119" t="s">
        <v>20</v>
      </c>
      <c r="L68" s="120" t="s">
        <v>2190</v>
      </c>
      <c r="M68" s="121" t="s">
        <v>2189</v>
      </c>
      <c r="P68" s="55"/>
      <c r="Q68" s="55"/>
      <c r="S68" s="146" t="s">
        <v>2227</v>
      </c>
      <c r="T68" s="144">
        <v>5.3</v>
      </c>
      <c r="U68" s="144">
        <v>5.49</v>
      </c>
      <c r="V68" s="145">
        <v>5</v>
      </c>
      <c r="X68" s="55"/>
      <c r="Y68" s="55"/>
      <c r="Z68" s="55"/>
    </row>
    <row r="69" spans="2:26" ht="15" hidden="1" customHeight="1" x14ac:dyDescent="0.2">
      <c r="B69" s="74"/>
      <c r="C69" s="74"/>
      <c r="D69" s="74"/>
      <c r="F69" s="56"/>
      <c r="K69" s="119" t="s">
        <v>25</v>
      </c>
      <c r="L69" s="120" t="s">
        <v>2190</v>
      </c>
      <c r="M69" s="121" t="s">
        <v>2189</v>
      </c>
      <c r="P69" s="55"/>
      <c r="Q69" s="55"/>
      <c r="S69" s="147" t="s">
        <v>2282</v>
      </c>
      <c r="T69" s="148">
        <v>5.85</v>
      </c>
      <c r="U69" s="148">
        <v>6</v>
      </c>
      <c r="V69" s="149">
        <v>25</v>
      </c>
      <c r="X69" s="55"/>
      <c r="Y69" s="55"/>
      <c r="Z69" s="55"/>
    </row>
    <row r="70" spans="2:26" ht="15" hidden="1" customHeight="1" x14ac:dyDescent="0.2">
      <c r="B70" s="74"/>
      <c r="C70" s="74"/>
      <c r="D70" s="74"/>
      <c r="F70" s="56"/>
      <c r="K70" s="119" t="s">
        <v>27</v>
      </c>
      <c r="L70" s="120" t="s">
        <v>2190</v>
      </c>
      <c r="M70" s="121" t="s">
        <v>2189</v>
      </c>
      <c r="N70" s="55"/>
      <c r="O70" s="55"/>
      <c r="P70" s="55"/>
      <c r="Q70" s="55"/>
      <c r="S70" s="150" t="s">
        <v>2283</v>
      </c>
      <c r="T70" s="151">
        <v>5.71</v>
      </c>
      <c r="U70" s="151">
        <v>5.84</v>
      </c>
      <c r="V70" s="152">
        <v>20</v>
      </c>
    </row>
    <row r="71" spans="2:26" ht="15" hidden="1" customHeight="1" x14ac:dyDescent="0.2">
      <c r="B71" s="74"/>
      <c r="C71" s="74"/>
      <c r="D71" s="74"/>
      <c r="F71" s="56"/>
      <c r="K71" s="119" t="s">
        <v>28</v>
      </c>
      <c r="L71" s="120" t="s">
        <v>2190</v>
      </c>
      <c r="M71" s="121" t="s">
        <v>2189</v>
      </c>
      <c r="N71" s="55"/>
      <c r="O71" s="55"/>
      <c r="P71" s="55"/>
      <c r="Q71" s="55"/>
      <c r="S71" s="150" t="s">
        <v>2284</v>
      </c>
      <c r="T71" s="151">
        <v>5.48</v>
      </c>
      <c r="U71" s="151">
        <v>5.7</v>
      </c>
      <c r="V71" s="152">
        <v>15</v>
      </c>
    </row>
    <row r="72" spans="2:26" ht="15" hidden="1" customHeight="1" x14ac:dyDescent="0.2">
      <c r="B72" s="74"/>
      <c r="C72" s="74"/>
      <c r="D72" s="74"/>
      <c r="F72" s="56"/>
      <c r="K72" s="119" t="s">
        <v>22</v>
      </c>
      <c r="L72" s="120" t="s">
        <v>2190</v>
      </c>
      <c r="M72" s="121" t="s">
        <v>2189</v>
      </c>
      <c r="N72" s="55"/>
      <c r="O72" s="55"/>
      <c r="P72" s="55"/>
      <c r="Q72" s="55"/>
      <c r="S72" s="150" t="s">
        <v>2285</v>
      </c>
      <c r="T72" s="151">
        <v>5.25</v>
      </c>
      <c r="U72" s="151">
        <v>5.47</v>
      </c>
      <c r="V72" s="152">
        <v>10</v>
      </c>
    </row>
    <row r="73" spans="2:26" ht="15" hidden="1" customHeight="1" x14ac:dyDescent="0.2">
      <c r="B73" s="74"/>
      <c r="C73" s="74"/>
      <c r="D73" s="74"/>
      <c r="F73" s="56"/>
      <c r="K73" s="119" t="s">
        <v>31</v>
      </c>
      <c r="L73" s="120" t="s">
        <v>2190</v>
      </c>
      <c r="M73" s="121" t="s">
        <v>2189</v>
      </c>
      <c r="N73" s="55"/>
      <c r="O73" s="55"/>
      <c r="P73" s="55"/>
      <c r="Q73" s="55"/>
      <c r="S73" s="153" t="s">
        <v>2286</v>
      </c>
      <c r="T73" s="154">
        <v>5</v>
      </c>
      <c r="U73" s="154">
        <v>5.24</v>
      </c>
      <c r="V73" s="155">
        <v>5</v>
      </c>
    </row>
    <row r="74" spans="2:26" ht="15" hidden="1" customHeight="1" x14ac:dyDescent="0.2">
      <c r="B74" s="74"/>
      <c r="C74" s="74"/>
      <c r="D74" s="74"/>
      <c r="F74" s="56"/>
      <c r="K74" s="119" t="s">
        <v>32</v>
      </c>
      <c r="L74" s="120" t="s">
        <v>2190</v>
      </c>
      <c r="M74" s="121" t="s">
        <v>2189</v>
      </c>
      <c r="N74" s="55"/>
      <c r="O74" s="55"/>
      <c r="P74" s="55"/>
      <c r="Q74" s="55"/>
      <c r="S74" s="150" t="s">
        <v>2287</v>
      </c>
      <c r="T74" s="151">
        <v>5.85</v>
      </c>
      <c r="U74" s="151">
        <v>6</v>
      </c>
      <c r="V74" s="152">
        <v>25</v>
      </c>
    </row>
    <row r="75" spans="2:26" ht="15" hidden="1" customHeight="1" x14ac:dyDescent="0.2">
      <c r="B75" s="74"/>
      <c r="C75" s="74"/>
      <c r="D75" s="74"/>
      <c r="F75" s="56"/>
      <c r="K75" s="119" t="s">
        <v>23</v>
      </c>
      <c r="L75" s="120" t="s">
        <v>2190</v>
      </c>
      <c r="M75" s="121" t="s">
        <v>2189</v>
      </c>
      <c r="N75" s="55"/>
      <c r="O75" s="55"/>
      <c r="P75" s="55"/>
      <c r="Q75" s="55"/>
      <c r="S75" s="150" t="s">
        <v>2288</v>
      </c>
      <c r="T75" s="151">
        <v>5.71</v>
      </c>
      <c r="U75" s="151">
        <v>5.84</v>
      </c>
      <c r="V75" s="152">
        <v>20</v>
      </c>
    </row>
    <row r="76" spans="2:26" ht="15" hidden="1" customHeight="1" x14ac:dyDescent="0.2">
      <c r="B76" s="74"/>
      <c r="C76" s="74"/>
      <c r="D76" s="74"/>
      <c r="F76" s="55"/>
      <c r="H76" s="56"/>
      <c r="K76" s="136" t="s">
        <v>18</v>
      </c>
      <c r="L76" s="137" t="s">
        <v>2191</v>
      </c>
      <c r="M76" s="138" t="s">
        <v>2190</v>
      </c>
      <c r="N76" s="55"/>
      <c r="O76" s="55"/>
      <c r="P76" s="55"/>
      <c r="Q76" s="55"/>
      <c r="S76" s="150" t="s">
        <v>2289</v>
      </c>
      <c r="T76" s="151">
        <v>5.48</v>
      </c>
      <c r="U76" s="151">
        <v>5.7</v>
      </c>
      <c r="V76" s="152">
        <v>15</v>
      </c>
    </row>
    <row r="77" spans="2:26" ht="15" hidden="1" customHeight="1" x14ac:dyDescent="0.2">
      <c r="B77" s="74"/>
      <c r="C77" s="74"/>
      <c r="D77" s="74"/>
      <c r="H77" s="56"/>
      <c r="K77" s="119" t="s">
        <v>2076</v>
      </c>
      <c r="L77" s="120" t="s">
        <v>2191</v>
      </c>
      <c r="M77" s="121" t="s">
        <v>2190</v>
      </c>
      <c r="N77" s="55"/>
      <c r="O77" s="55"/>
      <c r="P77" s="55"/>
      <c r="Q77" s="55"/>
      <c r="S77" s="150" t="s">
        <v>2290</v>
      </c>
      <c r="T77" s="151">
        <v>5.25</v>
      </c>
      <c r="U77" s="151">
        <v>5.47</v>
      </c>
      <c r="V77" s="152">
        <v>10</v>
      </c>
    </row>
    <row r="78" spans="2:26" ht="15" hidden="1" customHeight="1" x14ac:dyDescent="0.2">
      <c r="B78" s="74"/>
      <c r="C78" s="74"/>
      <c r="D78" s="74"/>
      <c r="H78" s="56"/>
      <c r="K78" s="119" t="s">
        <v>2077</v>
      </c>
      <c r="L78" s="120" t="s">
        <v>2191</v>
      </c>
      <c r="M78" s="121" t="s">
        <v>2190</v>
      </c>
      <c r="P78" s="55"/>
      <c r="Q78" s="55"/>
      <c r="S78" s="150" t="s">
        <v>2291</v>
      </c>
      <c r="T78" s="151">
        <v>5</v>
      </c>
      <c r="U78" s="151">
        <v>5.24</v>
      </c>
      <c r="V78" s="152">
        <v>5</v>
      </c>
    </row>
    <row r="79" spans="2:26" ht="15" hidden="1" customHeight="1" x14ac:dyDescent="0.2">
      <c r="B79" s="74"/>
      <c r="C79" s="74"/>
      <c r="D79" s="74"/>
      <c r="H79" s="56"/>
      <c r="K79" s="119" t="s">
        <v>19</v>
      </c>
      <c r="L79" s="120" t="s">
        <v>2191</v>
      </c>
      <c r="M79" s="121" t="s">
        <v>2190</v>
      </c>
      <c r="P79" s="55"/>
      <c r="Q79" s="55"/>
      <c r="S79" s="147" t="s">
        <v>2195</v>
      </c>
      <c r="T79" s="148">
        <v>5.85</v>
      </c>
      <c r="U79" s="148">
        <v>6</v>
      </c>
      <c r="V79" s="149">
        <v>25</v>
      </c>
    </row>
    <row r="80" spans="2:26" ht="15" hidden="1" customHeight="1" x14ac:dyDescent="0.2">
      <c r="B80" s="74"/>
      <c r="C80" s="74"/>
      <c r="D80" s="74"/>
      <c r="H80" s="56"/>
      <c r="K80" s="119" t="s">
        <v>2187</v>
      </c>
      <c r="L80" s="120" t="s">
        <v>2191</v>
      </c>
      <c r="M80" s="121" t="s">
        <v>2190</v>
      </c>
      <c r="P80" s="55"/>
      <c r="Q80" s="55"/>
      <c r="S80" s="150" t="s">
        <v>2196</v>
      </c>
      <c r="T80" s="151">
        <v>5.71</v>
      </c>
      <c r="U80" s="151">
        <v>5.84</v>
      </c>
      <c r="V80" s="152">
        <v>20</v>
      </c>
    </row>
    <row r="81" spans="2:22" ht="15" hidden="1" customHeight="1" x14ac:dyDescent="0.2">
      <c r="B81" s="74"/>
      <c r="C81" s="74"/>
      <c r="D81" s="74"/>
      <c r="H81" s="56"/>
      <c r="K81" s="119" t="s">
        <v>25</v>
      </c>
      <c r="L81" s="120" t="s">
        <v>2191</v>
      </c>
      <c r="M81" s="121" t="s">
        <v>2190</v>
      </c>
      <c r="P81" s="55"/>
      <c r="Q81" s="55"/>
      <c r="S81" s="150" t="s">
        <v>2197</v>
      </c>
      <c r="T81" s="151">
        <v>5.48</v>
      </c>
      <c r="U81" s="151">
        <v>5.7</v>
      </c>
      <c r="V81" s="152">
        <v>15</v>
      </c>
    </row>
    <row r="82" spans="2:22" ht="15" hidden="1" customHeight="1" x14ac:dyDescent="0.2">
      <c r="B82" s="74"/>
      <c r="C82" s="74"/>
      <c r="D82" s="74"/>
      <c r="H82" s="56"/>
      <c r="K82" s="119" t="s">
        <v>27</v>
      </c>
      <c r="L82" s="120" t="s">
        <v>2191</v>
      </c>
      <c r="M82" s="121" t="s">
        <v>2190</v>
      </c>
      <c r="P82" s="55"/>
      <c r="Q82" s="55"/>
      <c r="S82" s="150" t="s">
        <v>2198</v>
      </c>
      <c r="T82" s="151">
        <v>5.25</v>
      </c>
      <c r="U82" s="151">
        <v>5.47</v>
      </c>
      <c r="V82" s="152">
        <v>10</v>
      </c>
    </row>
    <row r="83" spans="2:22" ht="15" hidden="1" customHeight="1" x14ac:dyDescent="0.2">
      <c r="B83" s="74"/>
      <c r="C83" s="74"/>
      <c r="D83" s="74"/>
      <c r="H83" s="56"/>
      <c r="K83" s="119" t="s">
        <v>28</v>
      </c>
      <c r="L83" s="120" t="s">
        <v>2191</v>
      </c>
      <c r="M83" s="121" t="s">
        <v>2190</v>
      </c>
      <c r="N83" s="55"/>
      <c r="O83" s="55"/>
      <c r="P83" s="55"/>
      <c r="Q83" s="55"/>
      <c r="S83" s="153" t="s">
        <v>2199</v>
      </c>
      <c r="T83" s="154">
        <v>5</v>
      </c>
      <c r="U83" s="154">
        <v>5.24</v>
      </c>
      <c r="V83" s="155">
        <v>5</v>
      </c>
    </row>
    <row r="84" spans="2:22" ht="15" hidden="1" customHeight="1" x14ac:dyDescent="0.2">
      <c r="B84" s="74"/>
      <c r="C84" s="74"/>
      <c r="D84" s="74"/>
      <c r="H84" s="56"/>
      <c r="K84" s="119" t="s">
        <v>29</v>
      </c>
      <c r="L84" s="120" t="s">
        <v>2191</v>
      </c>
      <c r="M84" s="121" t="s">
        <v>2190</v>
      </c>
      <c r="N84" s="55"/>
      <c r="O84" s="55"/>
      <c r="P84" s="55"/>
      <c r="Q84" s="55"/>
      <c r="S84" s="150" t="s">
        <v>2200</v>
      </c>
      <c r="T84" s="151">
        <v>5.85</v>
      </c>
      <c r="U84" s="151">
        <v>6</v>
      </c>
      <c r="V84" s="152">
        <v>25</v>
      </c>
    </row>
    <row r="85" spans="2:22" ht="15" hidden="1" customHeight="1" x14ac:dyDescent="0.2">
      <c r="B85" s="74"/>
      <c r="C85" s="74"/>
      <c r="D85" s="74"/>
      <c r="H85" s="56"/>
      <c r="K85" s="119" t="s">
        <v>30</v>
      </c>
      <c r="L85" s="120" t="s">
        <v>2191</v>
      </c>
      <c r="M85" s="121" t="s">
        <v>2190</v>
      </c>
      <c r="N85" s="55"/>
      <c r="O85" s="55"/>
      <c r="P85" s="55"/>
      <c r="Q85" s="55"/>
      <c r="S85" s="150" t="s">
        <v>2201</v>
      </c>
      <c r="T85" s="151">
        <v>5.71</v>
      </c>
      <c r="U85" s="151">
        <v>5.84</v>
      </c>
      <c r="V85" s="152">
        <v>20</v>
      </c>
    </row>
    <row r="86" spans="2:22" ht="15" hidden="1" customHeight="1" x14ac:dyDescent="0.2">
      <c r="B86" s="74"/>
      <c r="C86" s="74"/>
      <c r="D86" s="74"/>
      <c r="H86" s="56"/>
      <c r="K86" s="119" t="s">
        <v>22</v>
      </c>
      <c r="L86" s="120" t="s">
        <v>2191</v>
      </c>
      <c r="M86" s="121" t="s">
        <v>2190</v>
      </c>
      <c r="S86" s="150" t="s">
        <v>2202</v>
      </c>
      <c r="T86" s="151">
        <v>5.48</v>
      </c>
      <c r="U86" s="151">
        <v>5.7</v>
      </c>
      <c r="V86" s="152">
        <v>15</v>
      </c>
    </row>
    <row r="87" spans="2:22" ht="15" hidden="1" customHeight="1" x14ac:dyDescent="0.2">
      <c r="B87" s="74"/>
      <c r="C87" s="74"/>
      <c r="D87" s="74"/>
      <c r="H87" s="56"/>
      <c r="K87" s="119" t="s">
        <v>31</v>
      </c>
      <c r="L87" s="120" t="s">
        <v>2191</v>
      </c>
      <c r="M87" s="121" t="s">
        <v>2190</v>
      </c>
      <c r="S87" s="150" t="s">
        <v>2203</v>
      </c>
      <c r="T87" s="151">
        <v>5.25</v>
      </c>
      <c r="U87" s="151">
        <v>5.47</v>
      </c>
      <c r="V87" s="152">
        <v>10</v>
      </c>
    </row>
    <row r="88" spans="2:22" ht="15" hidden="1" customHeight="1" x14ac:dyDescent="0.2">
      <c r="B88" s="74"/>
      <c r="C88" s="74"/>
      <c r="D88" s="74"/>
      <c r="H88" s="56"/>
      <c r="K88" s="156" t="s">
        <v>23</v>
      </c>
      <c r="L88" s="157" t="s">
        <v>2191</v>
      </c>
      <c r="M88" s="158" t="s">
        <v>2190</v>
      </c>
      <c r="S88" s="153" t="s">
        <v>2204</v>
      </c>
      <c r="T88" s="154">
        <v>5</v>
      </c>
      <c r="U88" s="154">
        <v>5.24</v>
      </c>
      <c r="V88" s="155">
        <v>5</v>
      </c>
    </row>
    <row r="89" spans="2:22" ht="15" hidden="1" customHeight="1" x14ac:dyDescent="0.2">
      <c r="B89" s="74"/>
      <c r="C89" s="74"/>
      <c r="D89" s="74"/>
      <c r="H89" s="56"/>
      <c r="K89" s="159" t="s">
        <v>18</v>
      </c>
      <c r="L89" s="160" t="s">
        <v>2271</v>
      </c>
      <c r="M89" s="161" t="s">
        <v>2191</v>
      </c>
      <c r="S89" s="150" t="s">
        <v>2302</v>
      </c>
      <c r="T89" s="151">
        <v>5.85</v>
      </c>
      <c r="U89" s="151">
        <v>6</v>
      </c>
      <c r="V89" s="152">
        <v>25</v>
      </c>
    </row>
    <row r="90" spans="2:22" ht="15" hidden="1" customHeight="1" x14ac:dyDescent="0.2">
      <c r="B90" s="74"/>
      <c r="C90" s="74"/>
      <c r="D90" s="74"/>
      <c r="H90" s="56"/>
      <c r="K90" s="162" t="s">
        <v>2076</v>
      </c>
      <c r="L90" s="160" t="s">
        <v>2271</v>
      </c>
      <c r="M90" s="163" t="s">
        <v>2191</v>
      </c>
      <c r="S90" s="150" t="s">
        <v>2303</v>
      </c>
      <c r="T90" s="151">
        <v>5.71</v>
      </c>
      <c r="U90" s="151">
        <v>5.84</v>
      </c>
      <c r="V90" s="152">
        <v>20</v>
      </c>
    </row>
    <row r="91" spans="2:22" ht="15" hidden="1" customHeight="1" x14ac:dyDescent="0.2">
      <c r="B91" s="74"/>
      <c r="C91" s="74"/>
      <c r="D91" s="74"/>
      <c r="H91" s="56"/>
      <c r="K91" s="162" t="s">
        <v>2077</v>
      </c>
      <c r="L91" s="160" t="s">
        <v>2271</v>
      </c>
      <c r="M91" s="163" t="s">
        <v>2191</v>
      </c>
      <c r="S91" s="150" t="s">
        <v>2304</v>
      </c>
      <c r="T91" s="151">
        <v>5.48</v>
      </c>
      <c r="U91" s="151">
        <v>5.7</v>
      </c>
      <c r="V91" s="152">
        <v>15</v>
      </c>
    </row>
    <row r="92" spans="2:22" ht="15" hidden="1" customHeight="1" x14ac:dyDescent="0.2">
      <c r="B92" s="74"/>
      <c r="C92" s="74"/>
      <c r="D92" s="74"/>
      <c r="H92" s="56"/>
      <c r="K92" s="162" t="s">
        <v>25</v>
      </c>
      <c r="L92" s="160" t="s">
        <v>2271</v>
      </c>
      <c r="M92" s="163" t="s">
        <v>2191</v>
      </c>
      <c r="S92" s="150" t="s">
        <v>2305</v>
      </c>
      <c r="T92" s="151">
        <v>5.25</v>
      </c>
      <c r="U92" s="151">
        <v>5.47</v>
      </c>
      <c r="V92" s="152">
        <v>10</v>
      </c>
    </row>
    <row r="93" spans="2:22" ht="15" hidden="1" customHeight="1" x14ac:dyDescent="0.2">
      <c r="B93" s="74"/>
      <c r="C93" s="74"/>
      <c r="D93" s="74"/>
      <c r="H93" s="56"/>
      <c r="K93" s="162" t="s">
        <v>26</v>
      </c>
      <c r="L93" s="160" t="s">
        <v>2271</v>
      </c>
      <c r="M93" s="163" t="s">
        <v>2191</v>
      </c>
      <c r="S93" s="150" t="s">
        <v>2306</v>
      </c>
      <c r="T93" s="151">
        <v>5</v>
      </c>
      <c r="U93" s="151">
        <v>5.24</v>
      </c>
      <c r="V93" s="152">
        <v>5</v>
      </c>
    </row>
    <row r="94" spans="2:22" ht="15" hidden="1" customHeight="1" x14ac:dyDescent="0.2">
      <c r="B94" s="74"/>
      <c r="C94" s="74"/>
      <c r="D94" s="74"/>
      <c r="H94" s="56"/>
      <c r="K94" s="162" t="s">
        <v>27</v>
      </c>
      <c r="L94" s="160" t="s">
        <v>2271</v>
      </c>
      <c r="M94" s="163" t="s">
        <v>2191</v>
      </c>
      <c r="S94" s="147" t="s">
        <v>2302</v>
      </c>
      <c r="T94" s="148">
        <v>5.85</v>
      </c>
      <c r="U94" s="148">
        <v>6</v>
      </c>
      <c r="V94" s="149">
        <v>25</v>
      </c>
    </row>
    <row r="95" spans="2:22" ht="15" hidden="1" customHeight="1" x14ac:dyDescent="0.2">
      <c r="B95" s="74"/>
      <c r="C95" s="74"/>
      <c r="D95" s="74"/>
      <c r="H95" s="56"/>
      <c r="K95" s="162" t="s">
        <v>28</v>
      </c>
      <c r="L95" s="160" t="s">
        <v>2271</v>
      </c>
      <c r="M95" s="163" t="s">
        <v>2191</v>
      </c>
      <c r="S95" s="150" t="s">
        <v>2303</v>
      </c>
      <c r="T95" s="151">
        <v>5.71</v>
      </c>
      <c r="U95" s="151">
        <v>5.84</v>
      </c>
      <c r="V95" s="152">
        <v>20</v>
      </c>
    </row>
    <row r="96" spans="2:22" ht="15" hidden="1" customHeight="1" x14ac:dyDescent="0.2">
      <c r="B96" s="74"/>
      <c r="C96" s="74"/>
      <c r="D96" s="74"/>
      <c r="H96" s="56"/>
      <c r="K96" s="162" t="s">
        <v>29</v>
      </c>
      <c r="L96" s="160" t="s">
        <v>2271</v>
      </c>
      <c r="M96" s="163" t="s">
        <v>2191</v>
      </c>
      <c r="S96" s="150" t="s">
        <v>2304</v>
      </c>
      <c r="T96" s="151">
        <v>5.48</v>
      </c>
      <c r="U96" s="151">
        <v>5.7</v>
      </c>
      <c r="V96" s="152">
        <v>15</v>
      </c>
    </row>
    <row r="97" spans="2:33" ht="15" hidden="1" customHeight="1" x14ac:dyDescent="0.2">
      <c r="B97" s="74"/>
      <c r="C97" s="74"/>
      <c r="D97" s="74"/>
      <c r="H97" s="56"/>
      <c r="K97" s="162" t="s">
        <v>30</v>
      </c>
      <c r="L97" s="160" t="s">
        <v>2271</v>
      </c>
      <c r="M97" s="163" t="s">
        <v>2191</v>
      </c>
      <c r="S97" s="150" t="s">
        <v>2305</v>
      </c>
      <c r="T97" s="151">
        <v>5.25</v>
      </c>
      <c r="U97" s="151">
        <v>5.47</v>
      </c>
      <c r="V97" s="152">
        <v>10</v>
      </c>
    </row>
    <row r="98" spans="2:33" ht="15" hidden="1" customHeight="1" x14ac:dyDescent="0.2">
      <c r="B98" s="74"/>
      <c r="C98" s="74"/>
      <c r="D98" s="74"/>
      <c r="H98" s="56"/>
      <c r="K98" s="162" t="s">
        <v>22</v>
      </c>
      <c r="L98" s="160" t="s">
        <v>2271</v>
      </c>
      <c r="M98" s="163" t="s">
        <v>2191</v>
      </c>
      <c r="S98" s="150" t="s">
        <v>2306</v>
      </c>
      <c r="T98" s="151">
        <v>5</v>
      </c>
      <c r="U98" s="151">
        <v>5.24</v>
      </c>
      <c r="V98" s="152">
        <v>5</v>
      </c>
    </row>
    <row r="99" spans="2:33" ht="15" hidden="1" customHeight="1" x14ac:dyDescent="0.2">
      <c r="B99" s="74"/>
      <c r="C99" s="74"/>
      <c r="D99" s="74"/>
      <c r="H99" s="56"/>
      <c r="K99" s="162" t="s">
        <v>31</v>
      </c>
      <c r="L99" s="160" t="s">
        <v>2271</v>
      </c>
      <c r="M99" s="163" t="s">
        <v>2191</v>
      </c>
      <c r="S99" s="147" t="s">
        <v>2214</v>
      </c>
      <c r="T99" s="148">
        <v>5.85</v>
      </c>
      <c r="U99" s="148">
        <v>6</v>
      </c>
      <c r="V99" s="149">
        <v>25</v>
      </c>
    </row>
    <row r="100" spans="2:33" ht="15" hidden="1" customHeight="1" x14ac:dyDescent="0.2">
      <c r="B100" s="74"/>
      <c r="C100" s="74"/>
      <c r="D100" s="74"/>
      <c r="H100" s="56"/>
      <c r="K100" s="162" t="s">
        <v>23</v>
      </c>
      <c r="L100" s="160" t="s">
        <v>2271</v>
      </c>
      <c r="M100" s="163" t="s">
        <v>2191</v>
      </c>
      <c r="S100" s="150" t="s">
        <v>2213</v>
      </c>
      <c r="T100" s="151">
        <v>5.71</v>
      </c>
      <c r="U100" s="151">
        <v>5.84</v>
      </c>
      <c r="V100" s="152">
        <v>20</v>
      </c>
    </row>
    <row r="101" spans="2:33" ht="15" hidden="1" customHeight="1" x14ac:dyDescent="0.2">
      <c r="B101" s="74"/>
      <c r="C101" s="74"/>
      <c r="D101" s="74"/>
      <c r="H101" s="56"/>
      <c r="K101" s="162" t="s">
        <v>33</v>
      </c>
      <c r="L101" s="160" t="s">
        <v>2271</v>
      </c>
      <c r="M101" s="163" t="s">
        <v>2191</v>
      </c>
      <c r="S101" s="150" t="s">
        <v>2212</v>
      </c>
      <c r="T101" s="151">
        <v>5.48</v>
      </c>
      <c r="U101" s="151">
        <v>5.7</v>
      </c>
      <c r="V101" s="152">
        <v>15</v>
      </c>
    </row>
    <row r="102" spans="2:33" ht="15" hidden="1" customHeight="1" x14ac:dyDescent="0.2">
      <c r="B102" s="74"/>
      <c r="C102" s="74"/>
      <c r="D102" s="74"/>
      <c r="H102" s="56"/>
      <c r="K102" s="159" t="s">
        <v>18</v>
      </c>
      <c r="L102" s="160" t="s">
        <v>2272</v>
      </c>
      <c r="M102" s="164" t="s">
        <v>2271</v>
      </c>
      <c r="S102" s="150" t="s">
        <v>2211</v>
      </c>
      <c r="T102" s="151">
        <v>5.25</v>
      </c>
      <c r="U102" s="151">
        <v>5.47</v>
      </c>
      <c r="V102" s="152">
        <v>10</v>
      </c>
    </row>
    <row r="103" spans="2:33" ht="15" hidden="1" customHeight="1" x14ac:dyDescent="0.2">
      <c r="B103" s="74"/>
      <c r="C103" s="74"/>
      <c r="D103" s="74"/>
      <c r="H103" s="56"/>
      <c r="K103" s="162" t="s">
        <v>2076</v>
      </c>
      <c r="L103" s="160" t="s">
        <v>2272</v>
      </c>
      <c r="M103" s="164" t="s">
        <v>2271</v>
      </c>
      <c r="S103" s="153" t="s">
        <v>2210</v>
      </c>
      <c r="T103" s="154">
        <v>5</v>
      </c>
      <c r="U103" s="154">
        <v>5.24</v>
      </c>
      <c r="V103" s="155">
        <v>5</v>
      </c>
    </row>
    <row r="104" spans="2:33" ht="15" hidden="1" customHeight="1" x14ac:dyDescent="0.2">
      <c r="B104" s="74"/>
      <c r="C104" s="74"/>
      <c r="D104" s="74"/>
      <c r="H104" s="56"/>
      <c r="K104" s="162" t="s">
        <v>2077</v>
      </c>
      <c r="L104" s="160" t="s">
        <v>2272</v>
      </c>
      <c r="M104" s="164" t="s">
        <v>2271</v>
      </c>
      <c r="S104" s="150" t="s">
        <v>2219</v>
      </c>
      <c r="T104" s="151">
        <v>5.85</v>
      </c>
      <c r="U104" s="151">
        <v>6</v>
      </c>
      <c r="V104" s="152">
        <v>25</v>
      </c>
    </row>
    <row r="105" spans="2:33" ht="15" hidden="1" customHeight="1" x14ac:dyDescent="0.2">
      <c r="B105" s="74"/>
      <c r="C105" s="74"/>
      <c r="D105" s="74"/>
      <c r="H105" s="56"/>
      <c r="K105" s="162" t="s">
        <v>37</v>
      </c>
      <c r="L105" s="160" t="s">
        <v>2272</v>
      </c>
      <c r="M105" s="164" t="s">
        <v>2271</v>
      </c>
      <c r="S105" s="150" t="s">
        <v>2218</v>
      </c>
      <c r="T105" s="151">
        <v>5.71</v>
      </c>
      <c r="U105" s="151">
        <v>5.84</v>
      </c>
      <c r="V105" s="152">
        <v>20</v>
      </c>
    </row>
    <row r="106" spans="2:33" ht="15" hidden="1" customHeight="1" x14ac:dyDescent="0.2">
      <c r="H106" s="56"/>
      <c r="K106" s="162" t="s">
        <v>20</v>
      </c>
      <c r="L106" s="160" t="s">
        <v>2272</v>
      </c>
      <c r="M106" s="164" t="s">
        <v>2271</v>
      </c>
      <c r="S106" s="150" t="s">
        <v>2217</v>
      </c>
      <c r="T106" s="151">
        <v>5.48</v>
      </c>
      <c r="U106" s="151">
        <v>5.7</v>
      </c>
      <c r="V106" s="152">
        <v>15</v>
      </c>
    </row>
    <row r="107" spans="2:33" ht="15" hidden="1" customHeight="1" x14ac:dyDescent="0.2">
      <c r="H107" s="56"/>
      <c r="K107" s="162" t="s">
        <v>19</v>
      </c>
      <c r="L107" s="160" t="s">
        <v>2272</v>
      </c>
      <c r="M107" s="164" t="s">
        <v>2271</v>
      </c>
      <c r="S107" s="150" t="s">
        <v>2216</v>
      </c>
      <c r="T107" s="151">
        <v>5.25</v>
      </c>
      <c r="U107" s="151">
        <v>5.47</v>
      </c>
      <c r="V107" s="152">
        <v>10</v>
      </c>
      <c r="AE107" s="165"/>
      <c r="AF107" s="165"/>
      <c r="AG107" s="165"/>
    </row>
    <row r="108" spans="2:33" ht="15" hidden="1" customHeight="1" x14ac:dyDescent="0.2">
      <c r="H108" s="56"/>
      <c r="K108" s="162" t="s">
        <v>36</v>
      </c>
      <c r="L108" s="160" t="s">
        <v>2272</v>
      </c>
      <c r="M108" s="164" t="s">
        <v>2271</v>
      </c>
      <c r="S108" s="150" t="s">
        <v>2215</v>
      </c>
      <c r="T108" s="154">
        <v>5</v>
      </c>
      <c r="U108" s="154">
        <v>5.24</v>
      </c>
      <c r="V108" s="155">
        <v>5</v>
      </c>
      <c r="AE108" s="165"/>
      <c r="AF108" s="165"/>
      <c r="AG108" s="165"/>
    </row>
    <row r="109" spans="2:33" ht="15" hidden="1" customHeight="1" x14ac:dyDescent="0.2">
      <c r="H109" s="56"/>
      <c r="K109" s="162" t="s">
        <v>25</v>
      </c>
      <c r="L109" s="160" t="s">
        <v>2272</v>
      </c>
      <c r="M109" s="164" t="s">
        <v>2271</v>
      </c>
      <c r="S109" s="147" t="s">
        <v>2292</v>
      </c>
      <c r="T109" s="148">
        <v>5.85</v>
      </c>
      <c r="U109" s="148">
        <v>6</v>
      </c>
      <c r="V109" s="149">
        <v>25</v>
      </c>
      <c r="AE109" s="165"/>
      <c r="AF109" s="165"/>
      <c r="AG109" s="165"/>
    </row>
    <row r="110" spans="2:33" ht="15" hidden="1" customHeight="1" x14ac:dyDescent="0.2">
      <c r="H110" s="56"/>
      <c r="K110" s="162" t="s">
        <v>27</v>
      </c>
      <c r="L110" s="160" t="s">
        <v>2272</v>
      </c>
      <c r="M110" s="164" t="s">
        <v>2271</v>
      </c>
      <c r="S110" s="150" t="s">
        <v>2293</v>
      </c>
      <c r="T110" s="151">
        <v>5.71</v>
      </c>
      <c r="U110" s="151">
        <v>5.84</v>
      </c>
      <c r="V110" s="152">
        <v>20</v>
      </c>
      <c r="AE110" s="165"/>
      <c r="AF110" s="165"/>
      <c r="AG110" s="165"/>
    </row>
    <row r="111" spans="2:33" ht="15" hidden="1" customHeight="1" x14ac:dyDescent="0.2">
      <c r="H111" s="56"/>
      <c r="K111" s="162" t="s">
        <v>28</v>
      </c>
      <c r="L111" s="160" t="s">
        <v>2272</v>
      </c>
      <c r="M111" s="164" t="s">
        <v>2271</v>
      </c>
      <c r="S111" s="150" t="s">
        <v>2294</v>
      </c>
      <c r="T111" s="151">
        <v>5.48</v>
      </c>
      <c r="U111" s="151">
        <v>5.7</v>
      </c>
      <c r="V111" s="152">
        <v>15</v>
      </c>
      <c r="AE111" s="165"/>
      <c r="AF111" s="165"/>
      <c r="AG111" s="165"/>
    </row>
    <row r="112" spans="2:33" ht="15" hidden="1" customHeight="1" x14ac:dyDescent="0.2">
      <c r="H112" s="56"/>
      <c r="K112" s="162" t="s">
        <v>29</v>
      </c>
      <c r="L112" s="160" t="s">
        <v>2272</v>
      </c>
      <c r="M112" s="164" t="s">
        <v>2271</v>
      </c>
      <c r="S112" s="150" t="s">
        <v>2295</v>
      </c>
      <c r="T112" s="151">
        <v>5.25</v>
      </c>
      <c r="U112" s="151">
        <v>5.47</v>
      </c>
      <c r="V112" s="152">
        <v>10</v>
      </c>
      <c r="AE112" s="165"/>
      <c r="AF112" s="165"/>
      <c r="AG112" s="165"/>
    </row>
    <row r="113" spans="8:33" ht="15" hidden="1" customHeight="1" x14ac:dyDescent="0.2">
      <c r="H113" s="56"/>
      <c r="K113" s="162" t="s">
        <v>30</v>
      </c>
      <c r="L113" s="160" t="s">
        <v>2272</v>
      </c>
      <c r="M113" s="164" t="s">
        <v>2271</v>
      </c>
      <c r="S113" s="150" t="s">
        <v>2296</v>
      </c>
      <c r="T113" s="151">
        <v>5</v>
      </c>
      <c r="U113" s="151">
        <v>5.24</v>
      </c>
      <c r="V113" s="152">
        <v>5</v>
      </c>
      <c r="AE113" s="165"/>
      <c r="AF113" s="165"/>
      <c r="AG113" s="165"/>
    </row>
    <row r="114" spans="8:33" ht="15" hidden="1" customHeight="1" x14ac:dyDescent="0.2">
      <c r="H114" s="56"/>
      <c r="K114" s="162" t="s">
        <v>22</v>
      </c>
      <c r="L114" s="160" t="s">
        <v>2272</v>
      </c>
      <c r="M114" s="164" t="s">
        <v>2271</v>
      </c>
      <c r="S114" s="147" t="s">
        <v>2297</v>
      </c>
      <c r="T114" s="148">
        <v>5.85</v>
      </c>
      <c r="U114" s="148">
        <v>6</v>
      </c>
      <c r="V114" s="149">
        <v>25</v>
      </c>
      <c r="AE114" s="165"/>
      <c r="AF114" s="165"/>
      <c r="AG114" s="165"/>
    </row>
    <row r="115" spans="8:33" ht="15" hidden="1" customHeight="1" x14ac:dyDescent="0.2">
      <c r="H115" s="56"/>
      <c r="K115" s="162" t="s">
        <v>31</v>
      </c>
      <c r="L115" s="160" t="s">
        <v>2272</v>
      </c>
      <c r="M115" s="164" t="s">
        <v>2271</v>
      </c>
      <c r="S115" s="150" t="s">
        <v>2298</v>
      </c>
      <c r="T115" s="151">
        <v>5.71</v>
      </c>
      <c r="U115" s="151">
        <v>5.84</v>
      </c>
      <c r="V115" s="152">
        <v>20</v>
      </c>
      <c r="AE115" s="165"/>
      <c r="AF115" s="165"/>
      <c r="AG115" s="165"/>
    </row>
    <row r="116" spans="8:33" ht="15" hidden="1" customHeight="1" x14ac:dyDescent="0.2">
      <c r="H116" s="56"/>
      <c r="K116" s="162" t="s">
        <v>23</v>
      </c>
      <c r="L116" s="160" t="s">
        <v>2272</v>
      </c>
      <c r="M116" s="164" t="s">
        <v>2271</v>
      </c>
      <c r="S116" s="150" t="s">
        <v>2299</v>
      </c>
      <c r="T116" s="151">
        <v>5.48</v>
      </c>
      <c r="U116" s="151">
        <v>5.7</v>
      </c>
      <c r="V116" s="152">
        <v>15</v>
      </c>
      <c r="AE116" s="165"/>
      <c r="AF116" s="165"/>
      <c r="AG116" s="165"/>
    </row>
    <row r="117" spans="8:33" ht="15" hidden="1" customHeight="1" x14ac:dyDescent="0.2">
      <c r="H117" s="56"/>
      <c r="K117" s="162" t="s">
        <v>33</v>
      </c>
      <c r="L117" s="160" t="s">
        <v>2272</v>
      </c>
      <c r="M117" s="164" t="s">
        <v>2271</v>
      </c>
      <c r="S117" s="150" t="s">
        <v>2300</v>
      </c>
      <c r="T117" s="151">
        <v>5.25</v>
      </c>
      <c r="U117" s="151">
        <v>5.47</v>
      </c>
      <c r="V117" s="152">
        <v>10</v>
      </c>
      <c r="AE117" s="165"/>
      <c r="AF117" s="165"/>
      <c r="AG117" s="165"/>
    </row>
    <row r="118" spans="8:33" ht="15" hidden="1" customHeight="1" x14ac:dyDescent="0.2">
      <c r="H118" s="56"/>
      <c r="K118" s="162" t="s">
        <v>35</v>
      </c>
      <c r="L118" s="160" t="s">
        <v>2272</v>
      </c>
      <c r="M118" s="164" t="s">
        <v>2271</v>
      </c>
      <c r="S118" s="153" t="s">
        <v>2301</v>
      </c>
      <c r="T118" s="154">
        <v>5</v>
      </c>
      <c r="U118" s="154">
        <v>5.24</v>
      </c>
      <c r="V118" s="155">
        <v>5</v>
      </c>
      <c r="AE118" s="165"/>
      <c r="AF118" s="165"/>
      <c r="AG118" s="165"/>
    </row>
    <row r="119" spans="8:33" ht="15" hidden="1" customHeight="1" x14ac:dyDescent="0.2">
      <c r="H119" s="56"/>
      <c r="K119" s="162" t="s">
        <v>34</v>
      </c>
      <c r="L119" s="160" t="s">
        <v>2272</v>
      </c>
      <c r="M119" s="164" t="s">
        <v>2271</v>
      </c>
      <c r="S119" s="147" t="s">
        <v>2312</v>
      </c>
      <c r="T119" s="148">
        <v>5.85</v>
      </c>
      <c r="U119" s="148">
        <v>6</v>
      </c>
      <c r="V119" s="149">
        <v>25</v>
      </c>
      <c r="AE119" s="165"/>
      <c r="AF119" s="165"/>
      <c r="AG119" s="165"/>
    </row>
    <row r="120" spans="8:33" ht="15" hidden="1" customHeight="1" thickBot="1" x14ac:dyDescent="0.25">
      <c r="H120" s="56"/>
      <c r="K120" s="162" t="s">
        <v>2275</v>
      </c>
      <c r="L120" s="160" t="s">
        <v>2272</v>
      </c>
      <c r="M120" s="164" t="s">
        <v>2271</v>
      </c>
      <c r="S120" s="150" t="s">
        <v>2316</v>
      </c>
      <c r="T120" s="151">
        <v>5.71</v>
      </c>
      <c r="U120" s="151">
        <v>5.84</v>
      </c>
      <c r="V120" s="152">
        <v>20</v>
      </c>
      <c r="AE120" s="165"/>
      <c r="AF120" s="165"/>
      <c r="AG120" s="165"/>
    </row>
    <row r="121" spans="8:33" ht="15" hidden="1" customHeight="1" x14ac:dyDescent="0.2">
      <c r="H121" s="55"/>
      <c r="K121" s="166" t="s">
        <v>18</v>
      </c>
      <c r="L121" s="167" t="s">
        <v>2273</v>
      </c>
      <c r="M121" s="168" t="s">
        <v>2272</v>
      </c>
      <c r="S121" s="150" t="s">
        <v>2317</v>
      </c>
      <c r="T121" s="151">
        <v>5.48</v>
      </c>
      <c r="U121" s="151">
        <v>5.7</v>
      </c>
      <c r="V121" s="152">
        <v>15</v>
      </c>
      <c r="AE121" s="165"/>
      <c r="AF121" s="165"/>
      <c r="AG121" s="165"/>
    </row>
    <row r="122" spans="8:33" ht="15" hidden="1" customHeight="1" x14ac:dyDescent="0.2">
      <c r="K122" s="169" t="s">
        <v>2076</v>
      </c>
      <c r="L122" s="170" t="s">
        <v>2273</v>
      </c>
      <c r="M122" s="171" t="s">
        <v>2272</v>
      </c>
      <c r="S122" s="150" t="s">
        <v>2318</v>
      </c>
      <c r="T122" s="151">
        <v>5.25</v>
      </c>
      <c r="U122" s="151">
        <v>5.47</v>
      </c>
      <c r="V122" s="152">
        <v>10</v>
      </c>
      <c r="AE122" s="165"/>
      <c r="AF122" s="165"/>
      <c r="AG122" s="165"/>
    </row>
    <row r="123" spans="8:33" ht="15" hidden="1" customHeight="1" x14ac:dyDescent="0.2">
      <c r="K123" s="169" t="s">
        <v>2077</v>
      </c>
      <c r="L123" s="170" t="s">
        <v>2273</v>
      </c>
      <c r="M123" s="171" t="s">
        <v>2272</v>
      </c>
      <c r="S123" s="153" t="s">
        <v>2319</v>
      </c>
      <c r="T123" s="154">
        <v>5</v>
      </c>
      <c r="U123" s="154">
        <v>5.24</v>
      </c>
      <c r="V123" s="155">
        <v>5</v>
      </c>
      <c r="AE123" s="165"/>
      <c r="AF123" s="165"/>
      <c r="AG123" s="165"/>
    </row>
    <row r="124" spans="8:33" ht="15" hidden="1" customHeight="1" x14ac:dyDescent="0.2">
      <c r="K124" s="169" t="s">
        <v>37</v>
      </c>
      <c r="L124" s="170" t="s">
        <v>2273</v>
      </c>
      <c r="M124" s="171" t="s">
        <v>2272</v>
      </c>
      <c r="S124" s="147" t="s">
        <v>2313</v>
      </c>
      <c r="T124" s="148">
        <v>5.85</v>
      </c>
      <c r="U124" s="148">
        <v>6</v>
      </c>
      <c r="V124" s="149">
        <v>25</v>
      </c>
      <c r="AE124" s="165"/>
      <c r="AF124" s="165"/>
      <c r="AG124" s="165"/>
    </row>
    <row r="125" spans="8:33" ht="15" hidden="1" customHeight="1" x14ac:dyDescent="0.2">
      <c r="K125" s="169" t="s">
        <v>36</v>
      </c>
      <c r="L125" s="170" t="s">
        <v>2273</v>
      </c>
      <c r="M125" s="171" t="s">
        <v>2272</v>
      </c>
      <c r="S125" s="150" t="s">
        <v>2320</v>
      </c>
      <c r="T125" s="151">
        <v>5.71</v>
      </c>
      <c r="U125" s="151">
        <v>5.84</v>
      </c>
      <c r="V125" s="152">
        <v>20</v>
      </c>
      <c r="AE125" s="165"/>
      <c r="AF125" s="165"/>
      <c r="AG125" s="165"/>
    </row>
    <row r="126" spans="8:33" ht="15" hidden="1" customHeight="1" x14ac:dyDescent="0.2">
      <c r="K126" s="169" t="s">
        <v>25</v>
      </c>
      <c r="L126" s="170" t="s">
        <v>2273</v>
      </c>
      <c r="M126" s="171" t="s">
        <v>2272</v>
      </c>
      <c r="S126" s="150" t="s">
        <v>2321</v>
      </c>
      <c r="T126" s="151">
        <v>5.48</v>
      </c>
      <c r="U126" s="151">
        <v>5.7</v>
      </c>
      <c r="V126" s="152">
        <v>15</v>
      </c>
      <c r="AE126" s="165"/>
      <c r="AF126" s="165"/>
      <c r="AG126" s="165"/>
    </row>
    <row r="127" spans="8:33" ht="15" hidden="1" customHeight="1" x14ac:dyDescent="0.2">
      <c r="K127" s="169" t="s">
        <v>26</v>
      </c>
      <c r="L127" s="170" t="s">
        <v>2273</v>
      </c>
      <c r="M127" s="171" t="s">
        <v>2272</v>
      </c>
      <c r="S127" s="150" t="s">
        <v>2323</v>
      </c>
      <c r="T127" s="151">
        <v>5.25</v>
      </c>
      <c r="U127" s="151">
        <v>5.47</v>
      </c>
      <c r="V127" s="152">
        <v>10</v>
      </c>
    </row>
    <row r="128" spans="8:33" ht="15" hidden="1" customHeight="1" x14ac:dyDescent="0.2">
      <c r="K128" s="169" t="s">
        <v>38</v>
      </c>
      <c r="L128" s="170" t="s">
        <v>2273</v>
      </c>
      <c r="M128" s="171" t="s">
        <v>2272</v>
      </c>
      <c r="S128" s="153" t="s">
        <v>2322</v>
      </c>
      <c r="T128" s="154">
        <v>5</v>
      </c>
      <c r="U128" s="154">
        <v>5.24</v>
      </c>
      <c r="V128" s="155">
        <v>5</v>
      </c>
    </row>
    <row r="129" spans="11:22" ht="15" hidden="1" customHeight="1" x14ac:dyDescent="0.2">
      <c r="K129" s="169" t="s">
        <v>27</v>
      </c>
      <c r="L129" s="170" t="s">
        <v>2273</v>
      </c>
      <c r="M129" s="171" t="s">
        <v>2272</v>
      </c>
      <c r="S129" s="147" t="s">
        <v>2314</v>
      </c>
      <c r="T129" s="148">
        <v>5.85</v>
      </c>
      <c r="U129" s="148">
        <v>6</v>
      </c>
      <c r="V129" s="149">
        <v>25</v>
      </c>
    </row>
    <row r="130" spans="11:22" ht="15" hidden="1" customHeight="1" x14ac:dyDescent="0.2">
      <c r="K130" s="169" t="s">
        <v>28</v>
      </c>
      <c r="L130" s="170" t="s">
        <v>2273</v>
      </c>
      <c r="M130" s="171" t="s">
        <v>2272</v>
      </c>
      <c r="S130" s="150" t="s">
        <v>2324</v>
      </c>
      <c r="T130" s="151">
        <v>5.71</v>
      </c>
      <c r="U130" s="151">
        <v>5.84</v>
      </c>
      <c r="V130" s="152">
        <v>20</v>
      </c>
    </row>
    <row r="131" spans="11:22" ht="15" hidden="1" customHeight="1" x14ac:dyDescent="0.2">
      <c r="K131" s="169" t="s">
        <v>29</v>
      </c>
      <c r="L131" s="170" t="s">
        <v>2273</v>
      </c>
      <c r="M131" s="171" t="s">
        <v>2272</v>
      </c>
      <c r="S131" s="150" t="s">
        <v>2325</v>
      </c>
      <c r="T131" s="151">
        <v>5.48</v>
      </c>
      <c r="U131" s="151">
        <v>5.7</v>
      </c>
      <c r="V131" s="152">
        <v>15</v>
      </c>
    </row>
    <row r="132" spans="11:22" ht="15" hidden="1" customHeight="1" x14ac:dyDescent="0.2">
      <c r="K132" s="169" t="s">
        <v>30</v>
      </c>
      <c r="L132" s="170" t="s">
        <v>2273</v>
      </c>
      <c r="M132" s="171" t="s">
        <v>2272</v>
      </c>
      <c r="S132" s="150" t="s">
        <v>2327</v>
      </c>
      <c r="T132" s="151">
        <v>5.25</v>
      </c>
      <c r="U132" s="151">
        <v>5.47</v>
      </c>
      <c r="V132" s="152">
        <v>10</v>
      </c>
    </row>
    <row r="133" spans="11:22" ht="15" hidden="1" customHeight="1" x14ac:dyDescent="0.2">
      <c r="K133" s="169" t="s">
        <v>22</v>
      </c>
      <c r="L133" s="170" t="s">
        <v>2273</v>
      </c>
      <c r="M133" s="171" t="s">
        <v>2272</v>
      </c>
      <c r="S133" s="153" t="s">
        <v>2326</v>
      </c>
      <c r="T133" s="154">
        <v>5</v>
      </c>
      <c r="U133" s="154">
        <v>5.24</v>
      </c>
      <c r="V133" s="155">
        <v>5</v>
      </c>
    </row>
    <row r="134" spans="11:22" ht="15" hidden="1" customHeight="1" x14ac:dyDescent="0.2">
      <c r="K134" s="169" t="s">
        <v>31</v>
      </c>
      <c r="L134" s="170" t="s">
        <v>2273</v>
      </c>
      <c r="M134" s="171" t="s">
        <v>2272</v>
      </c>
      <c r="S134" s="147" t="s">
        <v>2307</v>
      </c>
      <c r="T134" s="148">
        <v>5.85</v>
      </c>
      <c r="U134" s="148">
        <v>6</v>
      </c>
      <c r="V134" s="149">
        <v>25</v>
      </c>
    </row>
    <row r="135" spans="11:22" ht="15" hidden="1" customHeight="1" x14ac:dyDescent="0.2">
      <c r="K135" s="169" t="s">
        <v>23</v>
      </c>
      <c r="L135" s="170" t="s">
        <v>2273</v>
      </c>
      <c r="M135" s="171" t="s">
        <v>2272</v>
      </c>
      <c r="S135" s="150" t="s">
        <v>2308</v>
      </c>
      <c r="T135" s="151">
        <v>5.71</v>
      </c>
      <c r="U135" s="151">
        <v>5.84</v>
      </c>
      <c r="V135" s="152">
        <v>20</v>
      </c>
    </row>
    <row r="136" spans="11:22" ht="15" hidden="1" customHeight="1" x14ac:dyDescent="0.2">
      <c r="K136" s="169" t="s">
        <v>35</v>
      </c>
      <c r="L136" s="170" t="s">
        <v>2273</v>
      </c>
      <c r="M136" s="171" t="s">
        <v>2272</v>
      </c>
      <c r="S136" s="150" t="s">
        <v>2309</v>
      </c>
      <c r="T136" s="151">
        <v>5.48</v>
      </c>
      <c r="U136" s="151">
        <v>5.7</v>
      </c>
      <c r="V136" s="152">
        <v>15</v>
      </c>
    </row>
    <row r="137" spans="11:22" ht="15" hidden="1" customHeight="1" thickBot="1" x14ac:dyDescent="0.25">
      <c r="K137" s="172" t="s">
        <v>34</v>
      </c>
      <c r="L137" s="173" t="s">
        <v>2273</v>
      </c>
      <c r="M137" s="174" t="s">
        <v>2272</v>
      </c>
      <c r="S137" s="150" t="s">
        <v>2310</v>
      </c>
      <c r="T137" s="151">
        <v>5.25</v>
      </c>
      <c r="U137" s="151">
        <v>5.47</v>
      </c>
      <c r="V137" s="152">
        <v>10</v>
      </c>
    </row>
    <row r="138" spans="11:22" ht="15" hidden="1" customHeight="1" x14ac:dyDescent="0.2">
      <c r="K138" s="175" t="s">
        <v>18</v>
      </c>
      <c r="L138" s="176" t="s">
        <v>2274</v>
      </c>
      <c r="M138" s="177" t="s">
        <v>2273</v>
      </c>
      <c r="S138" s="153" t="s">
        <v>2311</v>
      </c>
      <c r="T138" s="154">
        <v>5</v>
      </c>
      <c r="U138" s="154">
        <v>5.24</v>
      </c>
      <c r="V138" s="155">
        <v>5</v>
      </c>
    </row>
    <row r="139" spans="11:22" ht="15" hidden="1" customHeight="1" x14ac:dyDescent="0.2">
      <c r="K139" s="162" t="s">
        <v>2076</v>
      </c>
      <c r="L139" s="178" t="s">
        <v>2274</v>
      </c>
      <c r="M139" s="163" t="s">
        <v>2273</v>
      </c>
      <c r="S139" s="147" t="s">
        <v>2315</v>
      </c>
      <c r="T139" s="148">
        <v>5.85</v>
      </c>
      <c r="U139" s="148">
        <v>6</v>
      </c>
      <c r="V139" s="149">
        <v>25</v>
      </c>
    </row>
    <row r="140" spans="11:22" ht="15" hidden="1" customHeight="1" x14ac:dyDescent="0.2">
      <c r="K140" s="162" t="s">
        <v>2077</v>
      </c>
      <c r="L140" s="178" t="s">
        <v>2274</v>
      </c>
      <c r="M140" s="163" t="s">
        <v>2273</v>
      </c>
      <c r="S140" s="150" t="s">
        <v>2328</v>
      </c>
      <c r="T140" s="151">
        <v>5.71</v>
      </c>
      <c r="U140" s="151">
        <v>5.84</v>
      </c>
      <c r="V140" s="152">
        <v>20</v>
      </c>
    </row>
    <row r="141" spans="11:22" ht="15" hidden="1" customHeight="1" x14ac:dyDescent="0.2">
      <c r="K141" s="162" t="s">
        <v>37</v>
      </c>
      <c r="L141" s="178" t="s">
        <v>2274</v>
      </c>
      <c r="M141" s="163" t="s">
        <v>2273</v>
      </c>
      <c r="S141" s="150" t="s">
        <v>2329</v>
      </c>
      <c r="T141" s="151">
        <v>5.48</v>
      </c>
      <c r="U141" s="151">
        <v>5.7</v>
      </c>
      <c r="V141" s="152">
        <v>15</v>
      </c>
    </row>
    <row r="142" spans="11:22" ht="15" hidden="1" customHeight="1" x14ac:dyDescent="0.2">
      <c r="K142" s="162" t="s">
        <v>36</v>
      </c>
      <c r="L142" s="178" t="s">
        <v>2274</v>
      </c>
      <c r="M142" s="163" t="s">
        <v>2273</v>
      </c>
      <c r="S142" s="150" t="s">
        <v>2331</v>
      </c>
      <c r="T142" s="151">
        <v>5.25</v>
      </c>
      <c r="U142" s="151">
        <v>5.47</v>
      </c>
      <c r="V142" s="152">
        <v>10</v>
      </c>
    </row>
    <row r="143" spans="11:22" ht="15" hidden="1" customHeight="1" x14ac:dyDescent="0.2">
      <c r="K143" s="162" t="s">
        <v>25</v>
      </c>
      <c r="L143" s="178" t="s">
        <v>2274</v>
      </c>
      <c r="M143" s="163" t="s">
        <v>2273</v>
      </c>
      <c r="S143" s="153" t="s">
        <v>2330</v>
      </c>
      <c r="T143" s="154">
        <v>5</v>
      </c>
      <c r="U143" s="154">
        <v>5.24</v>
      </c>
      <c r="V143" s="155">
        <v>5</v>
      </c>
    </row>
    <row r="144" spans="11:22" ht="15" hidden="1" customHeight="1" x14ac:dyDescent="0.2">
      <c r="K144" s="162" t="s">
        <v>38</v>
      </c>
      <c r="L144" s="178" t="s">
        <v>2274</v>
      </c>
      <c r="M144" s="163" t="s">
        <v>2273</v>
      </c>
      <c r="T144" s="165"/>
      <c r="U144" s="165"/>
      <c r="V144" s="165"/>
    </row>
    <row r="145" spans="11:22" ht="15" hidden="1" customHeight="1" x14ac:dyDescent="0.2">
      <c r="K145" s="162" t="s">
        <v>27</v>
      </c>
      <c r="L145" s="178" t="s">
        <v>2274</v>
      </c>
      <c r="M145" s="163" t="s">
        <v>2273</v>
      </c>
      <c r="T145" s="165"/>
      <c r="U145" s="165"/>
      <c r="V145" s="165"/>
    </row>
    <row r="146" spans="11:22" ht="15" hidden="1" customHeight="1" x14ac:dyDescent="0.2">
      <c r="K146" s="162" t="s">
        <v>28</v>
      </c>
      <c r="L146" s="178" t="s">
        <v>2274</v>
      </c>
      <c r="M146" s="163" t="s">
        <v>2273</v>
      </c>
      <c r="T146" s="165"/>
      <c r="U146" s="165"/>
      <c r="V146" s="165"/>
    </row>
    <row r="147" spans="11:22" ht="15" hidden="1" customHeight="1" x14ac:dyDescent="0.2">
      <c r="K147" s="162" t="s">
        <v>29</v>
      </c>
      <c r="L147" s="178" t="s">
        <v>2274</v>
      </c>
      <c r="M147" s="163" t="s">
        <v>2273</v>
      </c>
    </row>
    <row r="148" spans="11:22" ht="15" hidden="1" customHeight="1" x14ac:dyDescent="0.2">
      <c r="K148" s="162" t="s">
        <v>30</v>
      </c>
      <c r="L148" s="178" t="s">
        <v>2274</v>
      </c>
      <c r="M148" s="163" t="s">
        <v>2273</v>
      </c>
    </row>
    <row r="149" spans="11:22" ht="15" hidden="1" customHeight="1" x14ac:dyDescent="0.2">
      <c r="K149" s="162" t="s">
        <v>22</v>
      </c>
      <c r="L149" s="178" t="s">
        <v>2274</v>
      </c>
      <c r="M149" s="163" t="s">
        <v>2273</v>
      </c>
    </row>
    <row r="150" spans="11:22" ht="15" hidden="1" customHeight="1" x14ac:dyDescent="0.2">
      <c r="K150" s="162" t="s">
        <v>31</v>
      </c>
      <c r="L150" s="178" t="s">
        <v>2274</v>
      </c>
      <c r="M150" s="163" t="s">
        <v>2273</v>
      </c>
    </row>
    <row r="151" spans="11:22" ht="15" hidden="1" customHeight="1" x14ac:dyDescent="0.2">
      <c r="K151" s="162" t="s">
        <v>23</v>
      </c>
      <c r="L151" s="178" t="s">
        <v>2274</v>
      </c>
      <c r="M151" s="163" t="s">
        <v>2273</v>
      </c>
    </row>
    <row r="152" spans="11:22" ht="15" hidden="1" customHeight="1" x14ac:dyDescent="0.2">
      <c r="K152" s="162" t="s">
        <v>35</v>
      </c>
      <c r="L152" s="178" t="s">
        <v>2274</v>
      </c>
      <c r="M152" s="163" t="s">
        <v>2273</v>
      </c>
    </row>
    <row r="153" spans="11:22" ht="15" hidden="1" customHeight="1" thickBot="1" x14ac:dyDescent="0.25">
      <c r="K153" s="179" t="s">
        <v>34</v>
      </c>
      <c r="L153" s="180" t="s">
        <v>2274</v>
      </c>
      <c r="M153" s="181" t="s">
        <v>2273</v>
      </c>
    </row>
    <row r="154" spans="11:22" ht="15" hidden="1" customHeight="1" x14ac:dyDescent="0.2">
      <c r="K154" s="162" t="s">
        <v>18</v>
      </c>
      <c r="L154" s="178" t="s">
        <v>2276</v>
      </c>
      <c r="M154" s="182" t="s">
        <v>2191</v>
      </c>
    </row>
    <row r="155" spans="11:22" ht="15" hidden="1" customHeight="1" x14ac:dyDescent="0.2">
      <c r="K155" s="162" t="s">
        <v>2076</v>
      </c>
      <c r="L155" s="178" t="s">
        <v>2276</v>
      </c>
      <c r="M155" s="182" t="s">
        <v>2191</v>
      </c>
    </row>
    <row r="156" spans="11:22" ht="15" hidden="1" customHeight="1" x14ac:dyDescent="0.2">
      <c r="K156" s="162" t="s">
        <v>2077</v>
      </c>
      <c r="L156" s="178" t="s">
        <v>2276</v>
      </c>
      <c r="M156" s="182" t="s">
        <v>2191</v>
      </c>
    </row>
    <row r="157" spans="11:22" ht="15" hidden="1" customHeight="1" x14ac:dyDescent="0.2">
      <c r="K157" s="162" t="s">
        <v>25</v>
      </c>
      <c r="L157" s="178" t="s">
        <v>2276</v>
      </c>
      <c r="M157" s="182" t="s">
        <v>2191</v>
      </c>
    </row>
    <row r="158" spans="11:22" ht="15" hidden="1" customHeight="1" x14ac:dyDescent="0.2">
      <c r="K158" s="162" t="s">
        <v>26</v>
      </c>
      <c r="L158" s="178" t="s">
        <v>2276</v>
      </c>
      <c r="M158" s="182" t="s">
        <v>2191</v>
      </c>
    </row>
    <row r="159" spans="11:22" ht="15" hidden="1" customHeight="1" x14ac:dyDescent="0.2">
      <c r="K159" s="162" t="s">
        <v>27</v>
      </c>
      <c r="L159" s="178" t="s">
        <v>2276</v>
      </c>
      <c r="M159" s="182" t="s">
        <v>2191</v>
      </c>
    </row>
    <row r="160" spans="11:22" ht="15" hidden="1" customHeight="1" x14ac:dyDescent="0.2">
      <c r="K160" s="162" t="s">
        <v>28</v>
      </c>
      <c r="L160" s="178" t="s">
        <v>2276</v>
      </c>
      <c r="M160" s="182" t="s">
        <v>2191</v>
      </c>
    </row>
    <row r="161" spans="11:13" ht="15" hidden="1" customHeight="1" x14ac:dyDescent="0.2">
      <c r="K161" s="162" t="s">
        <v>29</v>
      </c>
      <c r="L161" s="178" t="s">
        <v>2276</v>
      </c>
      <c r="M161" s="182" t="s">
        <v>2191</v>
      </c>
    </row>
    <row r="162" spans="11:13" ht="15" hidden="1" customHeight="1" x14ac:dyDescent="0.2">
      <c r="K162" s="162" t="s">
        <v>30</v>
      </c>
      <c r="L162" s="178" t="s">
        <v>2276</v>
      </c>
      <c r="M162" s="182" t="s">
        <v>2191</v>
      </c>
    </row>
    <row r="163" spans="11:13" ht="15" hidden="1" customHeight="1" x14ac:dyDescent="0.2">
      <c r="K163" s="162" t="s">
        <v>22</v>
      </c>
      <c r="L163" s="178" t="s">
        <v>2276</v>
      </c>
      <c r="M163" s="182" t="s">
        <v>2191</v>
      </c>
    </row>
    <row r="164" spans="11:13" ht="15" hidden="1" customHeight="1" x14ac:dyDescent="0.2">
      <c r="K164" s="162" t="s">
        <v>31</v>
      </c>
      <c r="L164" s="178" t="s">
        <v>2276</v>
      </c>
      <c r="M164" s="182" t="s">
        <v>2191</v>
      </c>
    </row>
    <row r="165" spans="11:13" ht="15" hidden="1" customHeight="1" x14ac:dyDescent="0.2">
      <c r="K165" s="162" t="s">
        <v>23</v>
      </c>
      <c r="L165" s="178" t="s">
        <v>2276</v>
      </c>
      <c r="M165" s="182" t="s">
        <v>2191</v>
      </c>
    </row>
    <row r="166" spans="11:13" ht="15" hidden="1" customHeight="1" thickBot="1" x14ac:dyDescent="0.25">
      <c r="K166" s="162" t="s">
        <v>33</v>
      </c>
      <c r="L166" s="178" t="s">
        <v>2276</v>
      </c>
      <c r="M166" s="182" t="s">
        <v>2191</v>
      </c>
    </row>
    <row r="167" spans="11:13" ht="15" hidden="1" customHeight="1" x14ac:dyDescent="0.2">
      <c r="K167" s="175" t="s">
        <v>18</v>
      </c>
      <c r="L167" s="176" t="s">
        <v>2277</v>
      </c>
      <c r="M167" s="177" t="s">
        <v>2276</v>
      </c>
    </row>
    <row r="168" spans="11:13" ht="15" hidden="1" customHeight="1" x14ac:dyDescent="0.2">
      <c r="K168" s="162" t="s">
        <v>2076</v>
      </c>
      <c r="L168" s="178" t="s">
        <v>2277</v>
      </c>
      <c r="M168" s="163" t="s">
        <v>2276</v>
      </c>
    </row>
    <row r="169" spans="11:13" ht="15" hidden="1" customHeight="1" x14ac:dyDescent="0.2">
      <c r="K169" s="162" t="s">
        <v>2077</v>
      </c>
      <c r="L169" s="178" t="s">
        <v>2277</v>
      </c>
      <c r="M169" s="163" t="s">
        <v>2276</v>
      </c>
    </row>
    <row r="170" spans="11:13" ht="15" hidden="1" customHeight="1" x14ac:dyDescent="0.2">
      <c r="K170" s="162" t="s">
        <v>37</v>
      </c>
      <c r="L170" s="178" t="s">
        <v>2277</v>
      </c>
      <c r="M170" s="163" t="s">
        <v>2276</v>
      </c>
    </row>
    <row r="171" spans="11:13" ht="15" hidden="1" customHeight="1" x14ac:dyDescent="0.2">
      <c r="K171" s="162" t="s">
        <v>2187</v>
      </c>
      <c r="L171" s="178" t="s">
        <v>2277</v>
      </c>
      <c r="M171" s="163" t="s">
        <v>2276</v>
      </c>
    </row>
    <row r="172" spans="11:13" ht="15" hidden="1" customHeight="1" x14ac:dyDescent="0.2">
      <c r="K172" s="162" t="s">
        <v>19</v>
      </c>
      <c r="L172" s="178" t="s">
        <v>2277</v>
      </c>
      <c r="M172" s="163" t="s">
        <v>2276</v>
      </c>
    </row>
    <row r="173" spans="11:13" ht="15" hidden="1" customHeight="1" x14ac:dyDescent="0.2">
      <c r="K173" s="162" t="s">
        <v>36</v>
      </c>
      <c r="L173" s="178" t="s">
        <v>2277</v>
      </c>
      <c r="M173" s="163" t="s">
        <v>2276</v>
      </c>
    </row>
    <row r="174" spans="11:13" ht="15" hidden="1" customHeight="1" x14ac:dyDescent="0.2">
      <c r="K174" s="162" t="s">
        <v>25</v>
      </c>
      <c r="L174" s="178" t="s">
        <v>2277</v>
      </c>
      <c r="M174" s="163" t="s">
        <v>2276</v>
      </c>
    </row>
    <row r="175" spans="11:13" ht="15" hidden="1" customHeight="1" x14ac:dyDescent="0.2">
      <c r="K175" s="162" t="s">
        <v>27</v>
      </c>
      <c r="L175" s="178" t="s">
        <v>2277</v>
      </c>
      <c r="M175" s="163" t="s">
        <v>2276</v>
      </c>
    </row>
    <row r="176" spans="11:13" ht="15" hidden="1" customHeight="1" x14ac:dyDescent="0.2">
      <c r="K176" s="162" t="s">
        <v>28</v>
      </c>
      <c r="L176" s="178" t="s">
        <v>2277</v>
      </c>
      <c r="M176" s="163" t="s">
        <v>2276</v>
      </c>
    </row>
    <row r="177" spans="11:13" ht="15" hidden="1" customHeight="1" x14ac:dyDescent="0.2">
      <c r="K177" s="162" t="s">
        <v>29</v>
      </c>
      <c r="L177" s="178" t="s">
        <v>2277</v>
      </c>
      <c r="M177" s="163" t="s">
        <v>2276</v>
      </c>
    </row>
    <row r="178" spans="11:13" ht="15" hidden="1" customHeight="1" x14ac:dyDescent="0.2">
      <c r="K178" s="162" t="s">
        <v>30</v>
      </c>
      <c r="L178" s="178" t="s">
        <v>2277</v>
      </c>
      <c r="M178" s="163" t="s">
        <v>2276</v>
      </c>
    </row>
    <row r="179" spans="11:13" ht="15" hidden="1" customHeight="1" x14ac:dyDescent="0.2">
      <c r="K179" s="162" t="s">
        <v>22</v>
      </c>
      <c r="L179" s="178" t="s">
        <v>2277</v>
      </c>
      <c r="M179" s="163" t="s">
        <v>2276</v>
      </c>
    </row>
    <row r="180" spans="11:13" ht="15" hidden="1" customHeight="1" x14ac:dyDescent="0.2">
      <c r="K180" s="162" t="s">
        <v>31</v>
      </c>
      <c r="L180" s="178" t="s">
        <v>2277</v>
      </c>
      <c r="M180" s="163" t="s">
        <v>2276</v>
      </c>
    </row>
    <row r="181" spans="11:13" ht="15" hidden="1" customHeight="1" x14ac:dyDescent="0.2">
      <c r="K181" s="162" t="s">
        <v>23</v>
      </c>
      <c r="L181" s="178" t="s">
        <v>2277</v>
      </c>
      <c r="M181" s="163" t="s">
        <v>2276</v>
      </c>
    </row>
    <row r="182" spans="11:13" ht="15" hidden="1" customHeight="1" x14ac:dyDescent="0.2">
      <c r="K182" s="162" t="s">
        <v>33</v>
      </c>
      <c r="L182" s="178" t="s">
        <v>2277</v>
      </c>
      <c r="M182" s="182" t="s">
        <v>2276</v>
      </c>
    </row>
    <row r="183" spans="11:13" ht="15" hidden="1" customHeight="1" thickBot="1" x14ac:dyDescent="0.25">
      <c r="K183" s="179" t="s">
        <v>2275</v>
      </c>
      <c r="L183" s="180" t="s">
        <v>2277</v>
      </c>
      <c r="M183" s="181" t="s">
        <v>2276</v>
      </c>
    </row>
    <row r="184" spans="11:13" ht="15" hidden="1" customHeight="1" x14ac:dyDescent="0.2">
      <c r="K184" s="175" t="s">
        <v>18</v>
      </c>
      <c r="L184" s="183" t="s">
        <v>2278</v>
      </c>
      <c r="M184" s="177" t="s">
        <v>2277</v>
      </c>
    </row>
    <row r="185" spans="11:13" ht="15" hidden="1" customHeight="1" x14ac:dyDescent="0.2">
      <c r="K185" s="162" t="s">
        <v>2076</v>
      </c>
      <c r="L185" s="184" t="s">
        <v>2278</v>
      </c>
      <c r="M185" s="163" t="s">
        <v>2277</v>
      </c>
    </row>
    <row r="186" spans="11:13" ht="15" hidden="1" customHeight="1" x14ac:dyDescent="0.2">
      <c r="K186" s="162" t="s">
        <v>2077</v>
      </c>
      <c r="L186" s="184" t="s">
        <v>2278</v>
      </c>
      <c r="M186" s="163" t="s">
        <v>2277</v>
      </c>
    </row>
    <row r="187" spans="11:13" ht="15" hidden="1" customHeight="1" x14ac:dyDescent="0.2">
      <c r="K187" s="162" t="s">
        <v>25</v>
      </c>
      <c r="L187" s="184" t="s">
        <v>2278</v>
      </c>
      <c r="M187" s="163" t="s">
        <v>2277</v>
      </c>
    </row>
    <row r="188" spans="11:13" ht="15" hidden="1" customHeight="1" x14ac:dyDescent="0.2">
      <c r="K188" s="162" t="s">
        <v>38</v>
      </c>
      <c r="L188" s="184" t="s">
        <v>2278</v>
      </c>
      <c r="M188" s="163" t="s">
        <v>2277</v>
      </c>
    </row>
    <row r="189" spans="11:13" ht="15" hidden="1" customHeight="1" x14ac:dyDescent="0.2">
      <c r="K189" s="162" t="s">
        <v>27</v>
      </c>
      <c r="L189" s="184" t="s">
        <v>2278</v>
      </c>
      <c r="M189" s="163" t="s">
        <v>2277</v>
      </c>
    </row>
    <row r="190" spans="11:13" ht="15" hidden="1" customHeight="1" x14ac:dyDescent="0.2">
      <c r="K190" s="162" t="s">
        <v>28</v>
      </c>
      <c r="L190" s="184" t="s">
        <v>2278</v>
      </c>
      <c r="M190" s="163" t="s">
        <v>2277</v>
      </c>
    </row>
    <row r="191" spans="11:13" ht="15" hidden="1" customHeight="1" x14ac:dyDescent="0.2">
      <c r="K191" s="162" t="s">
        <v>29</v>
      </c>
      <c r="L191" s="184" t="s">
        <v>2278</v>
      </c>
      <c r="M191" s="163" t="s">
        <v>2277</v>
      </c>
    </row>
    <row r="192" spans="11:13" ht="15" hidden="1" customHeight="1" x14ac:dyDescent="0.2">
      <c r="K192" s="162" t="s">
        <v>30</v>
      </c>
      <c r="L192" s="184" t="s">
        <v>2278</v>
      </c>
      <c r="M192" s="163" t="s">
        <v>2277</v>
      </c>
    </row>
    <row r="193" spans="11:13" ht="15" hidden="1" customHeight="1" x14ac:dyDescent="0.2">
      <c r="K193" s="162" t="s">
        <v>22</v>
      </c>
      <c r="L193" s="184" t="s">
        <v>2278</v>
      </c>
      <c r="M193" s="163" t="s">
        <v>2277</v>
      </c>
    </row>
    <row r="194" spans="11:13" ht="15" hidden="1" customHeight="1" x14ac:dyDescent="0.2">
      <c r="K194" s="162" t="s">
        <v>31</v>
      </c>
      <c r="L194" s="184" t="s">
        <v>2278</v>
      </c>
      <c r="M194" s="163" t="s">
        <v>2277</v>
      </c>
    </row>
    <row r="195" spans="11:13" ht="15" hidden="1" customHeight="1" thickBot="1" x14ac:dyDescent="0.25">
      <c r="K195" s="162" t="s">
        <v>23</v>
      </c>
      <c r="L195" s="184" t="s">
        <v>2278</v>
      </c>
      <c r="M195" s="163" t="s">
        <v>2277</v>
      </c>
    </row>
    <row r="196" spans="11:13" ht="15" hidden="1" customHeight="1" x14ac:dyDescent="0.2">
      <c r="K196" s="175" t="s">
        <v>18</v>
      </c>
      <c r="L196" s="183" t="s">
        <v>2279</v>
      </c>
      <c r="M196" s="177" t="s">
        <v>2278</v>
      </c>
    </row>
    <row r="197" spans="11:13" ht="15" hidden="1" customHeight="1" x14ac:dyDescent="0.2">
      <c r="K197" s="162" t="s">
        <v>2076</v>
      </c>
      <c r="L197" s="184" t="s">
        <v>2279</v>
      </c>
      <c r="M197" s="163" t="s">
        <v>2278</v>
      </c>
    </row>
    <row r="198" spans="11:13" ht="15" hidden="1" customHeight="1" x14ac:dyDescent="0.2">
      <c r="K198" s="162" t="s">
        <v>2077</v>
      </c>
      <c r="L198" s="184" t="s">
        <v>2279</v>
      </c>
      <c r="M198" s="163" t="s">
        <v>2278</v>
      </c>
    </row>
    <row r="199" spans="11:13" ht="15" hidden="1" customHeight="1" x14ac:dyDescent="0.2">
      <c r="K199" s="162" t="s">
        <v>25</v>
      </c>
      <c r="L199" s="184" t="s">
        <v>2279</v>
      </c>
      <c r="M199" s="163" t="s">
        <v>2278</v>
      </c>
    </row>
    <row r="200" spans="11:13" ht="15" hidden="1" customHeight="1" x14ac:dyDescent="0.2">
      <c r="K200" s="162" t="s">
        <v>26</v>
      </c>
      <c r="L200" s="184" t="s">
        <v>2279</v>
      </c>
      <c r="M200" s="163" t="s">
        <v>2278</v>
      </c>
    </row>
    <row r="201" spans="11:13" ht="15" hidden="1" customHeight="1" x14ac:dyDescent="0.2">
      <c r="K201" s="162" t="s">
        <v>27</v>
      </c>
      <c r="L201" s="184" t="s">
        <v>2279</v>
      </c>
      <c r="M201" s="163" t="s">
        <v>2278</v>
      </c>
    </row>
    <row r="202" spans="11:13" ht="15" hidden="1" customHeight="1" x14ac:dyDescent="0.2">
      <c r="K202" s="162" t="s">
        <v>28</v>
      </c>
      <c r="L202" s="184" t="s">
        <v>2279</v>
      </c>
      <c r="M202" s="163" t="s">
        <v>2278</v>
      </c>
    </row>
    <row r="203" spans="11:13" ht="15" hidden="1" customHeight="1" x14ac:dyDescent="0.2">
      <c r="K203" s="162" t="s">
        <v>29</v>
      </c>
      <c r="L203" s="184" t="s">
        <v>2279</v>
      </c>
      <c r="M203" s="163" t="s">
        <v>2278</v>
      </c>
    </row>
    <row r="204" spans="11:13" ht="15" hidden="1" customHeight="1" x14ac:dyDescent="0.2">
      <c r="K204" s="162" t="s">
        <v>30</v>
      </c>
      <c r="L204" s="184" t="s">
        <v>2279</v>
      </c>
      <c r="M204" s="163" t="s">
        <v>2278</v>
      </c>
    </row>
    <row r="205" spans="11:13" ht="15" hidden="1" customHeight="1" x14ac:dyDescent="0.2">
      <c r="K205" s="162" t="s">
        <v>22</v>
      </c>
      <c r="L205" s="184" t="s">
        <v>2279</v>
      </c>
      <c r="M205" s="163" t="s">
        <v>2278</v>
      </c>
    </row>
    <row r="206" spans="11:13" ht="15" hidden="1" customHeight="1" thickBot="1" x14ac:dyDescent="0.25">
      <c r="K206" s="179" t="s">
        <v>23</v>
      </c>
      <c r="L206" s="185" t="s">
        <v>2279</v>
      </c>
      <c r="M206" s="181" t="s">
        <v>2278</v>
      </c>
    </row>
    <row r="207" spans="11:13" ht="15" hidden="1" customHeight="1" x14ac:dyDescent="0.2">
      <c r="K207" s="175" t="s">
        <v>18</v>
      </c>
      <c r="L207" s="183" t="s">
        <v>2280</v>
      </c>
      <c r="M207" s="177" t="s">
        <v>2279</v>
      </c>
    </row>
    <row r="208" spans="11:13" ht="15" hidden="1" customHeight="1" x14ac:dyDescent="0.2">
      <c r="K208" s="162" t="s">
        <v>2076</v>
      </c>
      <c r="L208" s="184" t="s">
        <v>2280</v>
      </c>
      <c r="M208" s="163" t="s">
        <v>2279</v>
      </c>
    </row>
    <row r="209" spans="11:13" ht="15" hidden="1" customHeight="1" x14ac:dyDescent="0.2">
      <c r="K209" s="162" t="s">
        <v>2077</v>
      </c>
      <c r="L209" s="184" t="s">
        <v>2280</v>
      </c>
      <c r="M209" s="163" t="s">
        <v>2279</v>
      </c>
    </row>
    <row r="210" spans="11:13" ht="15" hidden="1" customHeight="1" x14ac:dyDescent="0.2">
      <c r="K210" s="162" t="s">
        <v>25</v>
      </c>
      <c r="L210" s="184" t="s">
        <v>2280</v>
      </c>
      <c r="M210" s="163" t="s">
        <v>2279</v>
      </c>
    </row>
    <row r="211" spans="11:13" ht="15" hidden="1" customHeight="1" x14ac:dyDescent="0.2">
      <c r="K211" s="162" t="s">
        <v>26</v>
      </c>
      <c r="L211" s="184" t="s">
        <v>2280</v>
      </c>
      <c r="M211" s="163" t="s">
        <v>2279</v>
      </c>
    </row>
    <row r="212" spans="11:13" ht="15" hidden="1" customHeight="1" x14ac:dyDescent="0.2">
      <c r="K212" s="162" t="s">
        <v>27</v>
      </c>
      <c r="L212" s="184" t="s">
        <v>2280</v>
      </c>
      <c r="M212" s="163" t="s">
        <v>2279</v>
      </c>
    </row>
    <row r="213" spans="11:13" ht="15" hidden="1" customHeight="1" x14ac:dyDescent="0.2">
      <c r="K213" s="162" t="s">
        <v>28</v>
      </c>
      <c r="L213" s="184" t="s">
        <v>2280</v>
      </c>
      <c r="M213" s="163" t="s">
        <v>2279</v>
      </c>
    </row>
    <row r="214" spans="11:13" ht="15" hidden="1" customHeight="1" x14ac:dyDescent="0.2">
      <c r="K214" s="162" t="s">
        <v>29</v>
      </c>
      <c r="L214" s="184" t="s">
        <v>2280</v>
      </c>
      <c r="M214" s="163" t="s">
        <v>2279</v>
      </c>
    </row>
    <row r="215" spans="11:13" ht="15" hidden="1" customHeight="1" x14ac:dyDescent="0.2">
      <c r="K215" s="162" t="s">
        <v>30</v>
      </c>
      <c r="L215" s="184" t="s">
        <v>2280</v>
      </c>
      <c r="M215" s="163" t="s">
        <v>2279</v>
      </c>
    </row>
    <row r="216" spans="11:13" ht="15" hidden="1" customHeight="1" x14ac:dyDescent="0.2">
      <c r="K216" s="162" t="s">
        <v>22</v>
      </c>
      <c r="L216" s="184" t="s">
        <v>2280</v>
      </c>
      <c r="M216" s="163" t="s">
        <v>2279</v>
      </c>
    </row>
    <row r="217" spans="11:13" ht="15" hidden="1" customHeight="1" thickBot="1" x14ac:dyDescent="0.25">
      <c r="K217" s="179" t="s">
        <v>23</v>
      </c>
      <c r="L217" s="185" t="s">
        <v>2280</v>
      </c>
      <c r="M217" s="181" t="s">
        <v>2279</v>
      </c>
    </row>
    <row r="218" spans="11:13" ht="15" hidden="1" customHeight="1" x14ac:dyDescent="0.2">
      <c r="K218" s="175" t="s">
        <v>18</v>
      </c>
      <c r="L218" s="176" t="s">
        <v>2192</v>
      </c>
      <c r="M218" s="186" t="s">
        <v>2191</v>
      </c>
    </row>
    <row r="219" spans="11:13" ht="15" hidden="1" customHeight="1" x14ac:dyDescent="0.2">
      <c r="K219" s="162" t="s">
        <v>2076</v>
      </c>
      <c r="L219" s="178" t="s">
        <v>2192</v>
      </c>
      <c r="M219" s="182" t="s">
        <v>2191</v>
      </c>
    </row>
    <row r="220" spans="11:13" ht="15" hidden="1" customHeight="1" x14ac:dyDescent="0.2">
      <c r="K220" s="162" t="s">
        <v>2077</v>
      </c>
      <c r="L220" s="178" t="s">
        <v>2192</v>
      </c>
      <c r="M220" s="182" t="s">
        <v>2191</v>
      </c>
    </row>
    <row r="221" spans="11:13" ht="15" hidden="1" customHeight="1" x14ac:dyDescent="0.2">
      <c r="K221" s="162" t="s">
        <v>25</v>
      </c>
      <c r="L221" s="178" t="s">
        <v>2192</v>
      </c>
      <c r="M221" s="182" t="s">
        <v>2191</v>
      </c>
    </row>
    <row r="222" spans="11:13" ht="15" hidden="1" customHeight="1" x14ac:dyDescent="0.2">
      <c r="K222" s="162" t="s">
        <v>26</v>
      </c>
      <c r="L222" s="178" t="s">
        <v>2192</v>
      </c>
      <c r="M222" s="182" t="s">
        <v>2191</v>
      </c>
    </row>
    <row r="223" spans="11:13" ht="15" hidden="1" customHeight="1" x14ac:dyDescent="0.2">
      <c r="K223" s="162" t="s">
        <v>27</v>
      </c>
      <c r="L223" s="178" t="s">
        <v>2192</v>
      </c>
      <c r="M223" s="182" t="s">
        <v>2191</v>
      </c>
    </row>
    <row r="224" spans="11:13" ht="15" hidden="1" customHeight="1" x14ac:dyDescent="0.2">
      <c r="K224" s="162" t="s">
        <v>28</v>
      </c>
      <c r="L224" s="178" t="s">
        <v>2192</v>
      </c>
      <c r="M224" s="182" t="s">
        <v>2191</v>
      </c>
    </row>
    <row r="225" spans="11:13" ht="15" hidden="1" customHeight="1" x14ac:dyDescent="0.2">
      <c r="K225" s="162" t="s">
        <v>29</v>
      </c>
      <c r="L225" s="178" t="s">
        <v>2192</v>
      </c>
      <c r="M225" s="182" t="s">
        <v>2191</v>
      </c>
    </row>
    <row r="226" spans="11:13" ht="15" hidden="1" customHeight="1" x14ac:dyDescent="0.2">
      <c r="K226" s="162" t="s">
        <v>30</v>
      </c>
      <c r="L226" s="178" t="s">
        <v>2192</v>
      </c>
      <c r="M226" s="182" t="s">
        <v>2191</v>
      </c>
    </row>
    <row r="227" spans="11:13" ht="15" hidden="1" customHeight="1" x14ac:dyDescent="0.2">
      <c r="K227" s="162" t="s">
        <v>22</v>
      </c>
      <c r="L227" s="178" t="s">
        <v>2192</v>
      </c>
      <c r="M227" s="182" t="s">
        <v>2191</v>
      </c>
    </row>
    <row r="228" spans="11:13" ht="15" hidden="1" customHeight="1" x14ac:dyDescent="0.2">
      <c r="K228" s="162" t="s">
        <v>31</v>
      </c>
      <c r="L228" s="178" t="s">
        <v>2192</v>
      </c>
      <c r="M228" s="182" t="s">
        <v>2191</v>
      </c>
    </row>
    <row r="229" spans="11:13" ht="15" hidden="1" customHeight="1" x14ac:dyDescent="0.2">
      <c r="K229" s="162" t="s">
        <v>23</v>
      </c>
      <c r="L229" s="178" t="s">
        <v>2192</v>
      </c>
      <c r="M229" s="182" t="s">
        <v>2191</v>
      </c>
    </row>
    <row r="230" spans="11:13" ht="15" hidden="1" customHeight="1" thickBot="1" x14ac:dyDescent="0.25">
      <c r="K230" s="162" t="s">
        <v>33</v>
      </c>
      <c r="L230" s="178" t="s">
        <v>2192</v>
      </c>
      <c r="M230" s="182" t="s">
        <v>2191</v>
      </c>
    </row>
    <row r="231" spans="11:13" ht="15" hidden="1" customHeight="1" x14ac:dyDescent="0.2">
      <c r="K231" s="175" t="s">
        <v>18</v>
      </c>
      <c r="L231" s="167" t="s">
        <v>2193</v>
      </c>
      <c r="M231" s="177" t="s">
        <v>2192</v>
      </c>
    </row>
    <row r="232" spans="11:13" ht="15" hidden="1" customHeight="1" x14ac:dyDescent="0.2">
      <c r="K232" s="162" t="s">
        <v>2075</v>
      </c>
      <c r="L232" s="170" t="s">
        <v>2193</v>
      </c>
      <c r="M232" s="163" t="s">
        <v>2192</v>
      </c>
    </row>
    <row r="233" spans="11:13" ht="15" hidden="1" customHeight="1" x14ac:dyDescent="0.2">
      <c r="K233" s="162" t="s">
        <v>25</v>
      </c>
      <c r="L233" s="170" t="s">
        <v>2193</v>
      </c>
      <c r="M233" s="163" t="s">
        <v>2192</v>
      </c>
    </row>
    <row r="234" spans="11:13" ht="15" hidden="1" customHeight="1" x14ac:dyDescent="0.2">
      <c r="K234" s="187" t="s">
        <v>38</v>
      </c>
      <c r="L234" s="170" t="s">
        <v>2193</v>
      </c>
      <c r="M234" s="163" t="s">
        <v>2192</v>
      </c>
    </row>
    <row r="235" spans="11:13" ht="15" hidden="1" customHeight="1" x14ac:dyDescent="0.2">
      <c r="K235" s="162" t="s">
        <v>27</v>
      </c>
      <c r="L235" s="170" t="s">
        <v>2193</v>
      </c>
      <c r="M235" s="163" t="s">
        <v>2192</v>
      </c>
    </row>
    <row r="236" spans="11:13" ht="15" hidden="1" customHeight="1" x14ac:dyDescent="0.2">
      <c r="K236" s="162" t="s">
        <v>28</v>
      </c>
      <c r="L236" s="170" t="s">
        <v>2193</v>
      </c>
      <c r="M236" s="163" t="s">
        <v>2192</v>
      </c>
    </row>
    <row r="237" spans="11:13" ht="15" hidden="1" customHeight="1" x14ac:dyDescent="0.2">
      <c r="K237" s="162" t="s">
        <v>29</v>
      </c>
      <c r="L237" s="170" t="s">
        <v>2193</v>
      </c>
      <c r="M237" s="163" t="s">
        <v>2192</v>
      </c>
    </row>
    <row r="238" spans="11:13" ht="15" hidden="1" customHeight="1" x14ac:dyDescent="0.2">
      <c r="K238" s="162" t="s">
        <v>30</v>
      </c>
      <c r="L238" s="170" t="s">
        <v>2193</v>
      </c>
      <c r="M238" s="163" t="s">
        <v>2192</v>
      </c>
    </row>
    <row r="239" spans="11:13" ht="15" hidden="1" customHeight="1" x14ac:dyDescent="0.2">
      <c r="K239" s="162" t="s">
        <v>22</v>
      </c>
      <c r="L239" s="170" t="s">
        <v>2193</v>
      </c>
      <c r="M239" s="163" t="s">
        <v>2192</v>
      </c>
    </row>
    <row r="240" spans="11:13" ht="15" hidden="1" customHeight="1" x14ac:dyDescent="0.2">
      <c r="K240" s="187" t="s">
        <v>31</v>
      </c>
      <c r="L240" s="170" t="s">
        <v>2193</v>
      </c>
      <c r="M240" s="163" t="s">
        <v>2192</v>
      </c>
    </row>
    <row r="241" spans="11:13" ht="15" hidden="1" customHeight="1" x14ac:dyDescent="0.2">
      <c r="K241" s="187" t="s">
        <v>23</v>
      </c>
      <c r="L241" s="170" t="s">
        <v>2193</v>
      </c>
      <c r="M241" s="163" t="s">
        <v>2192</v>
      </c>
    </row>
    <row r="242" spans="11:13" ht="15" hidden="1" customHeight="1" thickBot="1" x14ac:dyDescent="0.25">
      <c r="K242" s="187" t="s">
        <v>2275</v>
      </c>
      <c r="L242" s="160" t="s">
        <v>2193</v>
      </c>
      <c r="M242" s="163" t="s">
        <v>2192</v>
      </c>
    </row>
    <row r="243" spans="11:13" ht="15" hidden="1" customHeight="1" x14ac:dyDescent="0.2">
      <c r="K243" s="175" t="s">
        <v>18</v>
      </c>
      <c r="L243" s="167" t="s">
        <v>2281</v>
      </c>
      <c r="M243" s="186" t="s">
        <v>2193</v>
      </c>
    </row>
    <row r="244" spans="11:13" ht="15" hidden="1" customHeight="1" x14ac:dyDescent="0.2">
      <c r="K244" s="162" t="s">
        <v>2075</v>
      </c>
      <c r="L244" s="170" t="s">
        <v>2281</v>
      </c>
      <c r="M244" s="182" t="s">
        <v>2193</v>
      </c>
    </row>
    <row r="245" spans="11:13" ht="15" hidden="1" customHeight="1" x14ac:dyDescent="0.2">
      <c r="K245" s="162" t="s">
        <v>25</v>
      </c>
      <c r="L245" s="170" t="s">
        <v>2281</v>
      </c>
      <c r="M245" s="182" t="s">
        <v>2193</v>
      </c>
    </row>
    <row r="246" spans="11:13" ht="15" hidden="1" customHeight="1" x14ac:dyDescent="0.2">
      <c r="K246" s="162" t="s">
        <v>22</v>
      </c>
      <c r="L246" s="170" t="s">
        <v>2281</v>
      </c>
      <c r="M246" s="182" t="s">
        <v>2193</v>
      </c>
    </row>
    <row r="247" spans="11:13" ht="15" hidden="1" customHeight="1" thickBot="1" x14ac:dyDescent="0.25">
      <c r="K247" s="162" t="s">
        <v>23</v>
      </c>
      <c r="L247" s="160" t="s">
        <v>2281</v>
      </c>
      <c r="M247" s="182" t="s">
        <v>2193</v>
      </c>
    </row>
    <row r="248" spans="11:13" ht="15" hidden="1" customHeight="1" x14ac:dyDescent="0.2">
      <c r="K248" s="175" t="s">
        <v>18</v>
      </c>
      <c r="L248" s="167" t="s">
        <v>2208</v>
      </c>
      <c r="M248" s="177" t="s">
        <v>2281</v>
      </c>
    </row>
    <row r="249" spans="11:13" ht="15" hidden="1" customHeight="1" x14ac:dyDescent="0.2">
      <c r="K249" s="162" t="s">
        <v>2075</v>
      </c>
      <c r="L249" s="170" t="s">
        <v>2208</v>
      </c>
      <c r="M249" s="161" t="s">
        <v>2281</v>
      </c>
    </row>
    <row r="250" spans="11:13" ht="15" hidden="1" customHeight="1" x14ac:dyDescent="0.2">
      <c r="K250" s="162" t="s">
        <v>22</v>
      </c>
      <c r="L250" s="170" t="s">
        <v>2208</v>
      </c>
      <c r="M250" s="161" t="s">
        <v>2281</v>
      </c>
    </row>
    <row r="251" spans="11:13" ht="15" hidden="1" customHeight="1" x14ac:dyDescent="0.2">
      <c r="K251" s="162" t="s">
        <v>31</v>
      </c>
      <c r="L251" s="170" t="s">
        <v>2208</v>
      </c>
      <c r="M251" s="161" t="s">
        <v>2281</v>
      </c>
    </row>
    <row r="252" spans="11:13" ht="15" hidden="1" customHeight="1" x14ac:dyDescent="0.2">
      <c r="K252" s="162" t="s">
        <v>26</v>
      </c>
      <c r="L252" s="170" t="s">
        <v>2208</v>
      </c>
      <c r="M252" s="161" t="s">
        <v>2281</v>
      </c>
    </row>
    <row r="253" spans="11:13" ht="15" hidden="1" customHeight="1" thickBot="1" x14ac:dyDescent="0.25">
      <c r="K253" s="162" t="s">
        <v>23</v>
      </c>
      <c r="L253" s="160" t="s">
        <v>2208</v>
      </c>
      <c r="M253" s="161" t="s">
        <v>2281</v>
      </c>
    </row>
    <row r="254" spans="11:13" ht="15" hidden="1" customHeight="1" x14ac:dyDescent="0.2">
      <c r="K254" s="175" t="s">
        <v>18</v>
      </c>
      <c r="L254" s="167" t="s">
        <v>2209</v>
      </c>
      <c r="M254" s="186" t="s">
        <v>2208</v>
      </c>
    </row>
    <row r="255" spans="11:13" ht="15" hidden="1" customHeight="1" x14ac:dyDescent="0.2">
      <c r="K255" s="162" t="s">
        <v>2075</v>
      </c>
      <c r="L255" s="170" t="s">
        <v>2209</v>
      </c>
      <c r="M255" s="182" t="s">
        <v>2208</v>
      </c>
    </row>
    <row r="256" spans="11:13" ht="15" hidden="1" customHeight="1" x14ac:dyDescent="0.2">
      <c r="K256" s="162" t="s">
        <v>22</v>
      </c>
      <c r="L256" s="170" t="s">
        <v>2209</v>
      </c>
      <c r="M256" s="182" t="s">
        <v>2208</v>
      </c>
    </row>
    <row r="257" spans="11:13" ht="15" hidden="1" customHeight="1" x14ac:dyDescent="0.2">
      <c r="K257" s="162" t="s">
        <v>31</v>
      </c>
      <c r="L257" s="170" t="s">
        <v>2209</v>
      </c>
      <c r="M257" s="182" t="s">
        <v>2208</v>
      </c>
    </row>
    <row r="258" spans="11:13" ht="15" hidden="1" customHeight="1" x14ac:dyDescent="0.2">
      <c r="K258" s="162" t="s">
        <v>26</v>
      </c>
      <c r="L258" s="170" t="s">
        <v>2209</v>
      </c>
      <c r="M258" s="182" t="s">
        <v>2208</v>
      </c>
    </row>
    <row r="259" spans="11:13" ht="15" hidden="1" customHeight="1" thickBot="1" x14ac:dyDescent="0.25">
      <c r="K259" s="179" t="s">
        <v>23</v>
      </c>
      <c r="L259" s="173" t="s">
        <v>2209</v>
      </c>
      <c r="M259" s="188" t="s">
        <v>2208</v>
      </c>
    </row>
    <row r="260" spans="11:13" ht="15" hidden="1" customHeight="1" x14ac:dyDescent="0.2"/>
    <row r="261" spans="11:13" ht="15" hidden="1" customHeight="1" x14ac:dyDescent="0.2">
      <c r="M261" s="98">
        <v>5</v>
      </c>
    </row>
    <row r="262" spans="11:13" ht="15" hidden="1" customHeight="1" x14ac:dyDescent="0.2">
      <c r="M262" s="98">
        <v>4</v>
      </c>
    </row>
    <row r="263" spans="11:13" ht="15" hidden="1" customHeight="1" x14ac:dyDescent="0.2">
      <c r="M263" s="98">
        <v>3</v>
      </c>
    </row>
    <row r="264" spans="11:13" ht="15" hidden="1" customHeight="1" x14ac:dyDescent="0.2">
      <c r="M264" s="98">
        <v>2</v>
      </c>
    </row>
    <row r="265" spans="11:13" ht="15" hidden="1" customHeight="1" x14ac:dyDescent="0.2">
      <c r="M265" s="98">
        <v>1</v>
      </c>
    </row>
    <row r="266" spans="11:13" ht="15" hidden="1" customHeight="1" x14ac:dyDescent="0.2">
      <c r="M266" s="73"/>
    </row>
    <row r="267" spans="11:13" ht="15" hidden="1" customHeight="1" x14ac:dyDescent="0.2">
      <c r="M267" s="73"/>
    </row>
    <row r="268" spans="11:13" ht="15" hidden="1" customHeight="1" x14ac:dyDescent="0.2">
      <c r="M268" s="55"/>
    </row>
    <row r="269" spans="11:13" ht="15" hidden="1" customHeight="1" x14ac:dyDescent="0.2"/>
    <row r="270" spans="11:13" ht="15" hidden="1" customHeight="1" x14ac:dyDescent="0.2"/>
    <row r="271" spans="11:13" ht="15" hidden="1" customHeight="1" x14ac:dyDescent="0.2"/>
    <row r="272" spans="11:13" ht="15" hidden="1" customHeight="1" x14ac:dyDescent="0.2"/>
    <row r="273" spans="13:13" ht="15" hidden="1" customHeight="1" x14ac:dyDescent="0.2"/>
    <row r="274" spans="13:13" ht="15" hidden="1" customHeight="1" x14ac:dyDescent="0.2"/>
    <row r="275" spans="13:13" ht="15" hidden="1" customHeight="1" x14ac:dyDescent="0.2"/>
    <row r="276" spans="13:13" ht="15" hidden="1" customHeight="1" x14ac:dyDescent="0.2"/>
    <row r="277" spans="13:13" ht="15" hidden="1" customHeight="1" x14ac:dyDescent="0.2"/>
    <row r="278" spans="13:13" ht="15" hidden="1" customHeight="1" x14ac:dyDescent="0.2"/>
    <row r="279" spans="13:13" ht="15" hidden="1" customHeight="1" x14ac:dyDescent="0.2"/>
    <row r="280" spans="13:13" ht="15" hidden="1" customHeight="1" x14ac:dyDescent="0.2">
      <c r="M280" s="55"/>
    </row>
    <row r="281" spans="13:13" ht="15" hidden="1" customHeight="1" x14ac:dyDescent="0.2">
      <c r="M281" s="55"/>
    </row>
    <row r="282" spans="13:13" ht="15" hidden="1" customHeight="1" x14ac:dyDescent="0.2">
      <c r="M282" s="55"/>
    </row>
    <row r="283" spans="13:13" ht="15" hidden="1" customHeight="1" x14ac:dyDescent="0.2">
      <c r="M283" s="55"/>
    </row>
    <row r="284" spans="13:13" ht="15" hidden="1" customHeight="1" x14ac:dyDescent="0.2">
      <c r="M284" s="55"/>
    </row>
    <row r="285" spans="13:13" ht="15" hidden="1" customHeight="1" x14ac:dyDescent="0.2">
      <c r="M285" s="55"/>
    </row>
    <row r="286" spans="13:13" ht="15" hidden="1" customHeight="1" x14ac:dyDescent="0.2">
      <c r="M286" s="55"/>
    </row>
    <row r="287" spans="13:13" ht="15" hidden="1" customHeight="1" x14ac:dyDescent="0.2">
      <c r="M287" s="55"/>
    </row>
    <row r="288" spans="13:13" ht="15" hidden="1" customHeight="1" x14ac:dyDescent="0.2"/>
    <row r="289" spans="13:13" ht="15" hidden="1" customHeight="1" x14ac:dyDescent="0.2"/>
    <row r="290" spans="13:13" ht="15" hidden="1" customHeight="1" x14ac:dyDescent="0.2"/>
    <row r="291" spans="13:13" ht="15" hidden="1" customHeight="1" x14ac:dyDescent="0.2"/>
    <row r="292" spans="13:13" ht="15" hidden="1" customHeight="1" x14ac:dyDescent="0.2"/>
    <row r="293" spans="13:13" ht="15" hidden="1" customHeight="1" x14ac:dyDescent="0.2">
      <c r="M293" s="55"/>
    </row>
    <row r="294" spans="13:13" ht="15" hidden="1" customHeight="1" x14ac:dyDescent="0.2">
      <c r="M294" s="55"/>
    </row>
    <row r="295" spans="13:13" ht="15" hidden="1" customHeight="1" x14ac:dyDescent="0.2">
      <c r="M295" s="55"/>
    </row>
  </sheetData>
  <sheetProtection algorithmName="SHA-512" hashValue="tqq2rt6YFXjk5Bsf4PKX66oNoP2fMp+D595nE3/EufhMcjxGekxgxmF/avuIsGAbNU0vzr86GBy+pSPVWyZapQ==" saltValue="xdJ6dKnZRAzmVmF1d5MyNw==" spinCount="100000" sheet="1" selectLockedCells="1"/>
  <protectedRanges>
    <protectedRange algorithmName="SHA-512" hashValue="iy4I9E8VSjouRXSef6W3Ov/GgVPyqa0Xoc0Tk91rKd68r/wwH8gaOMfiMWwI5nPi5ow5EkitPoQy4gijotochQ==" saltValue="5jLkRs93b12jQemD739w4w==" spinCount="100000" sqref="F4:F26" name="Rozstęp1"/>
  </protectedRanges>
  <mergeCells count="61">
    <mergeCell ref="B29:F29"/>
    <mergeCell ref="B4:C4"/>
    <mergeCell ref="T48:U48"/>
    <mergeCell ref="B28:E28"/>
    <mergeCell ref="B27:E27"/>
    <mergeCell ref="O48:P48"/>
    <mergeCell ref="O47:Q47"/>
    <mergeCell ref="T47:V47"/>
    <mergeCell ref="B37:F37"/>
    <mergeCell ref="B5:C5"/>
    <mergeCell ref="B6:C6"/>
    <mergeCell ref="B7:C7"/>
    <mergeCell ref="B8:C8"/>
    <mergeCell ref="D14:E14"/>
    <mergeCell ref="B14:C14"/>
    <mergeCell ref="D9:E9"/>
    <mergeCell ref="D10:E10"/>
    <mergeCell ref="D11:E11"/>
    <mergeCell ref="D12:E12"/>
    <mergeCell ref="D13:E13"/>
    <mergeCell ref="B9:C9"/>
    <mergeCell ref="B10:C10"/>
    <mergeCell ref="B11:C11"/>
    <mergeCell ref="B12:C12"/>
    <mergeCell ref="B13:C13"/>
    <mergeCell ref="D15:E15"/>
    <mergeCell ref="D16:E16"/>
    <mergeCell ref="B21:C21"/>
    <mergeCell ref="B22:C22"/>
    <mergeCell ref="B16:C16"/>
    <mergeCell ref="B17:C17"/>
    <mergeCell ref="B18:C18"/>
    <mergeCell ref="B19:C19"/>
    <mergeCell ref="B20:C20"/>
    <mergeCell ref="B15:C15"/>
    <mergeCell ref="D17:E17"/>
    <mergeCell ref="D18:E18"/>
    <mergeCell ref="D19:E19"/>
    <mergeCell ref="D20:E20"/>
    <mergeCell ref="D21:E21"/>
    <mergeCell ref="D4:E4"/>
    <mergeCell ref="D5:E5"/>
    <mergeCell ref="D6:E6"/>
    <mergeCell ref="D7:E7"/>
    <mergeCell ref="D8:E8"/>
    <mergeCell ref="B2:F3"/>
    <mergeCell ref="B34:F34"/>
    <mergeCell ref="B36:E36"/>
    <mergeCell ref="D22:E22"/>
    <mergeCell ref="D23:E23"/>
    <mergeCell ref="D24:E24"/>
    <mergeCell ref="D25:E25"/>
    <mergeCell ref="D26:E26"/>
    <mergeCell ref="B26:C26"/>
    <mergeCell ref="E33:F33"/>
    <mergeCell ref="B33:C33"/>
    <mergeCell ref="B23:C23"/>
    <mergeCell ref="B24:C24"/>
    <mergeCell ref="B25:C25"/>
    <mergeCell ref="B31:F32"/>
    <mergeCell ref="B35:F35"/>
  </mergeCells>
  <phoneticPr fontId="19" type="noConversion"/>
  <conditionalFormatting sqref="D33">
    <cfRule type="containsText" dxfId="57" priority="7" operator="containsText" text="wybierz">
      <formula>NOT(ISERROR(SEARCH("wybierz",D33)))</formula>
    </cfRule>
  </conditionalFormatting>
  <conditionalFormatting sqref="B4:F26">
    <cfRule type="containsBlanks" dxfId="56" priority="5">
      <formula>LEN(TRIM(B4))=0</formula>
    </cfRule>
  </conditionalFormatting>
  <conditionalFormatting sqref="F4:F26">
    <cfRule type="expression" dxfId="55" priority="3">
      <formula>D4="Ocena:"</formula>
    </cfRule>
  </conditionalFormatting>
  <conditionalFormatting sqref="B35:F35">
    <cfRule type="expression" dxfId="54" priority="46">
      <formula>$D$33=$H$40</formula>
    </cfRule>
  </conditionalFormatting>
  <conditionalFormatting sqref="F4:F26">
    <cfRule type="notContainsBlanks" dxfId="53" priority="2">
      <formula>LEN(TRIM(F4))&gt;0</formula>
    </cfRule>
  </conditionalFormatting>
  <conditionalFormatting sqref="B29:F29">
    <cfRule type="containsBlanks" dxfId="52" priority="47">
      <formula>LEN(TRIM(B29))=0</formula>
    </cfRule>
  </conditionalFormatting>
  <dataValidations count="2">
    <dataValidation type="whole" allowBlank="1" showInputMessage="1" showErrorMessage="1" error="Błąd! należy wpisać uzyskaną na koniec roku ocenę z przedmiotu w formacie liczb arabskich (tj. od 1 do 6)." sqref="F4:F26">
      <formula1>1</formula1>
      <formula2>6</formula2>
    </dataValidation>
    <dataValidation type="list" allowBlank="1" showErrorMessage="1" sqref="D33">
      <formula1>$H$40:$H$42</formula1>
    </dataValidation>
  </dataValidations>
  <pageMargins left="0.25" right="0.25" top="0.75" bottom="0.75" header="0.3" footer="0.3"/>
  <pageSetup paperSize="9" fitToWidth="0"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containsText" priority="17" operator="containsText" id="{FA38D206-4BDD-448C-98B9-75D299901B16}">
            <xm:f>NOT(ISERROR(SEARCH("-",F28)))</xm:f>
            <xm:f>"-"</xm:f>
            <x14:dxf>
              <font>
                <b/>
                <i val="0"/>
              </font>
              <fill>
                <patternFill>
                  <bgColor rgb="FFFF0000"/>
                </patternFill>
              </fill>
            </x14:dxf>
          </x14:cfRule>
          <xm:sqref>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0070C0"/>
  </sheetPr>
  <dimension ref="A1:AJ253"/>
  <sheetViews>
    <sheetView showGridLines="0" zoomScale="85" zoomScaleNormal="85" workbookViewId="0">
      <selection activeCell="D3" sqref="D3"/>
    </sheetView>
  </sheetViews>
  <sheetFormatPr defaultColWidth="0" defaultRowHeight="15" customHeight="1" zeroHeight="1" x14ac:dyDescent="0.2"/>
  <cols>
    <col min="1" max="1" width="4.7109375" style="73" customWidth="1"/>
    <col min="2" max="2" width="36.85546875" style="73" customWidth="1"/>
    <col min="3" max="3" width="9.85546875" style="73" customWidth="1"/>
    <col min="4" max="4" width="15.85546875" style="73" customWidth="1"/>
    <col min="5" max="5" width="16.140625" style="73" customWidth="1"/>
    <col min="6" max="6" width="14.42578125" style="73" customWidth="1"/>
    <col min="7" max="7" width="15.28515625" style="73" customWidth="1"/>
    <col min="8" max="8" width="22.7109375" style="73" customWidth="1"/>
    <col min="9" max="9" width="8.7109375" style="73" customWidth="1"/>
    <col min="10" max="10" width="15.7109375" style="73" customWidth="1"/>
    <col min="11" max="19" width="15.7109375" style="73" hidden="1" customWidth="1"/>
    <col min="20" max="20" width="15.7109375" style="191" hidden="1" customWidth="1"/>
    <col min="21" max="22" width="15.7109375" style="73" hidden="1" customWidth="1"/>
    <col min="23" max="25" width="15.7109375" style="123" hidden="1" customWidth="1"/>
    <col min="26" max="16384" width="15.7109375" style="73" hidden="1"/>
  </cols>
  <sheetData>
    <row r="1" spans="1:36" ht="15" customHeight="1" thickBot="1" x14ac:dyDescent="0.25">
      <c r="A1" s="189"/>
      <c r="B1" s="189"/>
      <c r="C1" s="189"/>
      <c r="D1" s="189"/>
      <c r="E1" s="189"/>
      <c r="F1" s="189"/>
      <c r="G1" s="189"/>
      <c r="H1" s="189"/>
      <c r="I1" s="189"/>
      <c r="J1" s="189"/>
    </row>
    <row r="2" spans="1:36" ht="30" customHeight="1" thickBot="1" x14ac:dyDescent="0.25">
      <c r="B2" s="235" t="s">
        <v>2348</v>
      </c>
      <c r="C2" s="236"/>
      <c r="D2" s="236"/>
      <c r="E2" s="236"/>
      <c r="F2" s="236"/>
      <c r="G2" s="236"/>
      <c r="H2" s="236"/>
      <c r="I2" s="237"/>
      <c r="S2" s="192" t="s">
        <v>68</v>
      </c>
    </row>
    <row r="3" spans="1:36" ht="21.75" customHeight="1" x14ac:dyDescent="0.2">
      <c r="B3" s="230" t="s">
        <v>62</v>
      </c>
      <c r="C3" s="231"/>
      <c r="D3" s="92" t="s">
        <v>68</v>
      </c>
      <c r="E3" s="444" t="s">
        <v>2382</v>
      </c>
      <c r="F3" s="444"/>
      <c r="G3" s="444"/>
      <c r="H3" s="444"/>
      <c r="I3" s="445"/>
      <c r="S3" s="73" t="s">
        <v>63</v>
      </c>
    </row>
    <row r="4" spans="1:36" ht="17.25" customHeight="1" x14ac:dyDescent="0.2">
      <c r="B4" s="371" t="s">
        <v>2383</v>
      </c>
      <c r="C4" s="372"/>
      <c r="D4" s="372"/>
      <c r="E4" s="372"/>
      <c r="F4" s="372"/>
      <c r="G4" s="372"/>
      <c r="H4" s="372"/>
      <c r="I4" s="373"/>
      <c r="S4" s="73" t="s">
        <v>64</v>
      </c>
    </row>
    <row r="5" spans="1:36" ht="23.25" customHeight="1" x14ac:dyDescent="0.2">
      <c r="B5" s="433" t="s">
        <v>2355</v>
      </c>
      <c r="C5" s="434"/>
      <c r="D5" s="434"/>
      <c r="E5" s="434"/>
      <c r="F5" s="434"/>
      <c r="G5" s="434"/>
      <c r="H5" s="434"/>
      <c r="I5" s="435"/>
    </row>
    <row r="6" spans="1:36" ht="7.5" customHeight="1" x14ac:dyDescent="0.2">
      <c r="B6" s="436"/>
      <c r="C6" s="437"/>
      <c r="D6" s="437"/>
      <c r="E6" s="437"/>
      <c r="F6" s="437"/>
      <c r="G6" s="437"/>
      <c r="H6" s="437"/>
      <c r="I6" s="438"/>
    </row>
    <row r="7" spans="1:36" ht="30" customHeight="1" x14ac:dyDescent="0.2">
      <c r="B7" s="439" t="str">
        <f>IF(D3=G28,'STRONA 4'!U30,"")</f>
        <v>&gt; Należy wybrać:"nie ubiegam się" lub "ubiegam się" z listy rozwijanej.</v>
      </c>
      <c r="C7" s="440"/>
      <c r="D7" s="440"/>
      <c r="E7" s="440"/>
      <c r="F7" s="440"/>
      <c r="G7" s="440"/>
      <c r="H7" s="440"/>
      <c r="I7" s="441"/>
    </row>
    <row r="8" spans="1:36" ht="30" customHeight="1" x14ac:dyDescent="0.2">
      <c r="B8" s="288" t="s">
        <v>2347</v>
      </c>
      <c r="C8" s="289"/>
      <c r="D8" s="289"/>
      <c r="E8" s="289"/>
      <c r="F8" s="289"/>
      <c r="G8" s="289"/>
      <c r="H8" s="289"/>
      <c r="I8" s="290"/>
      <c r="U8" s="123"/>
      <c r="V8" s="123"/>
      <c r="X8" s="73"/>
      <c r="Y8" s="73"/>
    </row>
    <row r="9" spans="1:36" ht="48" customHeight="1" x14ac:dyDescent="0.2">
      <c r="B9" s="442" t="s">
        <v>2395</v>
      </c>
      <c r="C9" s="443"/>
      <c r="D9" s="221" t="s">
        <v>2243</v>
      </c>
      <c r="E9" s="69" t="s">
        <v>2241</v>
      </c>
      <c r="F9" s="222" t="s">
        <v>2356</v>
      </c>
      <c r="G9" s="223" t="s">
        <v>2357</v>
      </c>
      <c r="H9" s="224" t="s">
        <v>2242</v>
      </c>
      <c r="I9" s="225" t="s">
        <v>67</v>
      </c>
      <c r="R9" s="123"/>
      <c r="S9" s="123"/>
      <c r="T9" s="123"/>
      <c r="U9" s="123"/>
      <c r="V9" s="123"/>
      <c r="X9" s="73"/>
      <c r="Z9" s="193"/>
      <c r="AA9" s="193"/>
      <c r="AB9" s="193"/>
      <c r="AC9" s="194" t="s">
        <v>2263</v>
      </c>
      <c r="AD9" s="194" t="s">
        <v>2258</v>
      </c>
      <c r="AF9" s="195" t="s">
        <v>2260</v>
      </c>
      <c r="AG9" s="195" t="s">
        <v>2261</v>
      </c>
      <c r="AH9" s="194" t="s">
        <v>2255</v>
      </c>
      <c r="AI9" s="194" t="s">
        <v>2256</v>
      </c>
      <c r="AJ9" s="194" t="s">
        <v>2257</v>
      </c>
    </row>
    <row r="10" spans="1:36" ht="30" customHeight="1" x14ac:dyDescent="0.2">
      <c r="A10" s="123"/>
      <c r="B10" s="431"/>
      <c r="C10" s="432"/>
      <c r="D10" s="232" t="s">
        <v>68</v>
      </c>
      <c r="E10" s="232" t="s">
        <v>68</v>
      </c>
      <c r="F10" s="232" t="s">
        <v>68</v>
      </c>
      <c r="G10" s="232" t="s">
        <v>68</v>
      </c>
      <c r="H10" s="233" t="s">
        <v>68</v>
      </c>
      <c r="I10" s="234" t="str">
        <f>IFERROR(IF(Q10=0,"",Q10),"")</f>
        <v/>
      </c>
      <c r="K10" s="73">
        <f t="shared" ref="K10:K23" si="0">IF($D$3="ubiegam się",1,0)</f>
        <v>0</v>
      </c>
      <c r="L10" s="73">
        <f>IF(D10="- wybierz -",0,1)</f>
        <v>0</v>
      </c>
      <c r="M10" s="73">
        <f>IF(E10="- wybierz -",0,1)</f>
        <v>0</v>
      </c>
      <c r="N10" s="73">
        <f>IF(F10="- wybierz -",0,1)</f>
        <v>0</v>
      </c>
      <c r="O10" s="73">
        <f>IF(G10="- wybierz -",0,1)</f>
        <v>0</v>
      </c>
      <c r="P10" s="73">
        <f t="shared" ref="P10" si="1">IF(H10="- wybierz -",0,1)</f>
        <v>0</v>
      </c>
      <c r="Q10" s="73" t="e">
        <f>K10*L10*M10*N10*O10*P10*X10</f>
        <v>#VALUE!</v>
      </c>
      <c r="S10" s="73">
        <f>IF(I10&lt;&gt;"",1,0)</f>
        <v>0</v>
      </c>
      <c r="T10" s="123"/>
      <c r="U10" s="123" t="str">
        <f>D10</f>
        <v>- wybierz -</v>
      </c>
      <c r="V10" s="123" t="str">
        <f>E10</f>
        <v>- wybierz -</v>
      </c>
      <c r="W10" s="123" t="str">
        <f>F10</f>
        <v>- wybierz -</v>
      </c>
      <c r="X10" s="123" t="e">
        <f>IF(D10="Konkurs",VLOOKUP(V10,$AC$10:$AJ$15,Y10,FALSE),VLOOKUP(V10,$AC$16:$AJ$19,Y10,FALSE))</f>
        <v>#VALUE!</v>
      </c>
      <c r="Y10" s="123">
        <f>IFERROR(VLOOKUP(W10,$Z$10:$AA$16,2,FALSE),0)</f>
        <v>0</v>
      </c>
      <c r="Z10" s="123" t="s">
        <v>2264</v>
      </c>
      <c r="AA10" s="123">
        <v>6</v>
      </c>
      <c r="AB10" s="123"/>
      <c r="AC10" s="194" t="s">
        <v>2249</v>
      </c>
      <c r="AD10" s="194">
        <v>1</v>
      </c>
      <c r="AE10" s="195"/>
      <c r="AG10" s="195"/>
      <c r="AH10" s="194">
        <v>6</v>
      </c>
      <c r="AI10" s="194">
        <v>4</v>
      </c>
      <c r="AJ10" s="194">
        <v>2</v>
      </c>
    </row>
    <row r="11" spans="1:36" s="123" customFormat="1" ht="30" customHeight="1" x14ac:dyDescent="0.2">
      <c r="A11" s="73"/>
      <c r="B11" s="431"/>
      <c r="C11" s="432"/>
      <c r="D11" s="232" t="s">
        <v>68</v>
      </c>
      <c r="E11" s="232" t="s">
        <v>68</v>
      </c>
      <c r="F11" s="232" t="s">
        <v>68</v>
      </c>
      <c r="G11" s="232" t="s">
        <v>68</v>
      </c>
      <c r="H11" s="233" t="s">
        <v>68</v>
      </c>
      <c r="I11" s="234" t="str">
        <f t="shared" ref="I11:I23" si="2">IFERROR(IF(Q11=0,"",Q11),"")</f>
        <v/>
      </c>
      <c r="K11" s="73">
        <f t="shared" si="0"/>
        <v>0</v>
      </c>
      <c r="L11" s="73">
        <f t="shared" ref="L11:L23" si="3">IF(D11="- wybierz -",0,1)</f>
        <v>0</v>
      </c>
      <c r="M11" s="73">
        <f t="shared" ref="M11:M23" si="4">IF(E11="- wybierz -",0,1)</f>
        <v>0</v>
      </c>
      <c r="N11" s="73">
        <f t="shared" ref="N11:O23" si="5">IF(F11="- wybierz -",0,1)</f>
        <v>0</v>
      </c>
      <c r="O11" s="73">
        <f t="shared" si="5"/>
        <v>0</v>
      </c>
      <c r="P11" s="73">
        <f t="shared" ref="P11:P23" si="6">IF(H11="- wybierz -",0,1)</f>
        <v>0</v>
      </c>
      <c r="Q11" s="73" t="e">
        <f t="shared" ref="Q11:Q23" si="7">K11*L11*M11*N11*O11*P11*X11</f>
        <v>#VALUE!</v>
      </c>
      <c r="R11" s="73"/>
      <c r="S11" s="73">
        <f t="shared" ref="S11:S23" si="8">IF(I11&lt;&gt;"",1,0)</f>
        <v>0</v>
      </c>
      <c r="U11" s="123" t="str">
        <f t="shared" ref="U11:U23" si="9">D11</f>
        <v>- wybierz -</v>
      </c>
      <c r="V11" s="123" t="str">
        <f t="shared" ref="V11:V23" si="10">E11</f>
        <v>- wybierz -</v>
      </c>
      <c r="W11" s="123" t="str">
        <f t="shared" ref="W11:W23" si="11">F11</f>
        <v>- wybierz -</v>
      </c>
      <c r="X11" s="123" t="e">
        <f t="shared" ref="X11:X23" si="12">IF(D11="Konkurs",VLOOKUP(V11,$AC$10:$AJ$15,Y11,FALSE),VLOOKUP(V11,$AC$16:$AJ$19,Y11,FALSE))</f>
        <v>#VALUE!</v>
      </c>
      <c r="Y11" s="123">
        <f t="shared" ref="Y11:Y23" si="13">IFERROR(VLOOKUP(W11,$Z$10:$AA$16,2,FALSE),0)</f>
        <v>0</v>
      </c>
      <c r="Z11" s="123" t="s">
        <v>2265</v>
      </c>
      <c r="AA11" s="123">
        <v>7</v>
      </c>
      <c r="AC11" s="194" t="s">
        <v>2250</v>
      </c>
      <c r="AD11" s="194">
        <v>2</v>
      </c>
      <c r="AE11" s="195"/>
      <c r="AG11" s="195"/>
      <c r="AH11" s="194">
        <v>8</v>
      </c>
      <c r="AI11" s="194">
        <v>6</v>
      </c>
      <c r="AJ11" s="194">
        <v>4</v>
      </c>
    </row>
    <row r="12" spans="1:36" ht="30" customHeight="1" x14ac:dyDescent="0.2">
      <c r="B12" s="431"/>
      <c r="C12" s="432"/>
      <c r="D12" s="232" t="s">
        <v>68</v>
      </c>
      <c r="E12" s="232" t="s">
        <v>68</v>
      </c>
      <c r="F12" s="232" t="s">
        <v>68</v>
      </c>
      <c r="G12" s="232" t="s">
        <v>68</v>
      </c>
      <c r="H12" s="233" t="s">
        <v>68</v>
      </c>
      <c r="I12" s="234" t="str">
        <f t="shared" si="2"/>
        <v/>
      </c>
      <c r="K12" s="73">
        <f t="shared" si="0"/>
        <v>0</v>
      </c>
      <c r="L12" s="73">
        <f t="shared" si="3"/>
        <v>0</v>
      </c>
      <c r="M12" s="73">
        <f t="shared" si="4"/>
        <v>0</v>
      </c>
      <c r="N12" s="73">
        <f t="shared" si="5"/>
        <v>0</v>
      </c>
      <c r="O12" s="73">
        <f t="shared" si="5"/>
        <v>0</v>
      </c>
      <c r="P12" s="73">
        <f t="shared" si="6"/>
        <v>0</v>
      </c>
      <c r="Q12" s="73" t="e">
        <f t="shared" si="7"/>
        <v>#VALUE!</v>
      </c>
      <c r="S12" s="73">
        <f t="shared" si="8"/>
        <v>0</v>
      </c>
      <c r="U12" s="123" t="str">
        <f t="shared" si="9"/>
        <v>- wybierz -</v>
      </c>
      <c r="V12" s="123" t="str">
        <f t="shared" si="10"/>
        <v>- wybierz -</v>
      </c>
      <c r="W12" s="123" t="str">
        <f t="shared" si="11"/>
        <v>- wybierz -</v>
      </c>
      <c r="X12" s="123" t="e">
        <f t="shared" si="12"/>
        <v>#VALUE!</v>
      </c>
      <c r="Y12" s="123">
        <f t="shared" si="13"/>
        <v>0</v>
      </c>
      <c r="Z12" s="123" t="s">
        <v>2266</v>
      </c>
      <c r="AA12" s="123">
        <v>8</v>
      </c>
      <c r="AB12" s="123"/>
      <c r="AC12" s="194" t="s">
        <v>2251</v>
      </c>
      <c r="AD12" s="194">
        <v>4</v>
      </c>
      <c r="AE12" s="195">
        <v>10</v>
      </c>
      <c r="AF12" s="254">
        <v>10</v>
      </c>
      <c r="AG12" s="195">
        <v>5</v>
      </c>
      <c r="AH12" s="194" t="e">
        <f>IF($E$28=0,12,10)</f>
        <v>#N/A</v>
      </c>
      <c r="AI12" s="194" t="e">
        <f>IF($E$28=0,10,5)</f>
        <v>#N/A</v>
      </c>
      <c r="AJ12" s="194" t="e">
        <f>IF($E$28=0,6,5)</f>
        <v>#N/A</v>
      </c>
    </row>
    <row r="13" spans="1:36" ht="30" customHeight="1" x14ac:dyDescent="0.2">
      <c r="B13" s="431"/>
      <c r="C13" s="432"/>
      <c r="D13" s="232" t="s">
        <v>68</v>
      </c>
      <c r="E13" s="232" t="s">
        <v>68</v>
      </c>
      <c r="F13" s="232" t="s">
        <v>68</v>
      </c>
      <c r="G13" s="232" t="s">
        <v>68</v>
      </c>
      <c r="H13" s="233" t="s">
        <v>68</v>
      </c>
      <c r="I13" s="234" t="str">
        <f t="shared" si="2"/>
        <v/>
      </c>
      <c r="K13" s="73">
        <f t="shared" si="0"/>
        <v>0</v>
      </c>
      <c r="L13" s="73">
        <f t="shared" si="3"/>
        <v>0</v>
      </c>
      <c r="M13" s="73">
        <f t="shared" si="4"/>
        <v>0</v>
      </c>
      <c r="N13" s="73">
        <f t="shared" si="5"/>
        <v>0</v>
      </c>
      <c r="O13" s="73">
        <f t="shared" si="5"/>
        <v>0</v>
      </c>
      <c r="P13" s="73">
        <f t="shared" si="6"/>
        <v>0</v>
      </c>
      <c r="Q13" s="73" t="e">
        <f>K13*L13*M13*N13*O13*P13*X13</f>
        <v>#VALUE!</v>
      </c>
      <c r="S13" s="73">
        <f t="shared" si="8"/>
        <v>0</v>
      </c>
      <c r="U13" s="123" t="str">
        <f t="shared" si="9"/>
        <v>- wybierz -</v>
      </c>
      <c r="V13" s="123" t="str">
        <f t="shared" si="10"/>
        <v>- wybierz -</v>
      </c>
      <c r="W13" s="123" t="str">
        <f t="shared" si="11"/>
        <v>- wybierz -</v>
      </c>
      <c r="X13" s="123" t="e">
        <f>IF(D13="Konkurs",VLOOKUP(V13,$AC$10:$AJ$15,Y13,FALSE),VLOOKUP(V13,$AC$16:$AJ$19,Y13,FALSE))</f>
        <v>#VALUE!</v>
      </c>
      <c r="Y13" s="123">
        <f t="shared" si="13"/>
        <v>0</v>
      </c>
      <c r="Z13" s="123" t="s">
        <v>2267</v>
      </c>
      <c r="AA13" s="123">
        <v>2</v>
      </c>
      <c r="AC13" s="194" t="s">
        <v>2252</v>
      </c>
      <c r="AD13" s="194">
        <v>6</v>
      </c>
      <c r="AE13" s="195">
        <v>20</v>
      </c>
      <c r="AF13" s="254">
        <v>20</v>
      </c>
      <c r="AG13" s="195">
        <v>15</v>
      </c>
      <c r="AH13" s="194" t="e">
        <f>IF($E$28=0,16,20)</f>
        <v>#N/A</v>
      </c>
      <c r="AI13" s="194" t="e">
        <f>IF($E$28=0,12,15)</f>
        <v>#N/A</v>
      </c>
      <c r="AJ13" s="194" t="e">
        <f>IF($E$28=0,8,15)</f>
        <v>#N/A</v>
      </c>
    </row>
    <row r="14" spans="1:36" ht="30" customHeight="1" x14ac:dyDescent="0.2">
      <c r="B14" s="431"/>
      <c r="C14" s="432"/>
      <c r="D14" s="232" t="s">
        <v>68</v>
      </c>
      <c r="E14" s="232" t="s">
        <v>68</v>
      </c>
      <c r="F14" s="232" t="s">
        <v>68</v>
      </c>
      <c r="G14" s="232" t="s">
        <v>68</v>
      </c>
      <c r="H14" s="233" t="s">
        <v>68</v>
      </c>
      <c r="I14" s="234" t="str">
        <f t="shared" si="2"/>
        <v/>
      </c>
      <c r="K14" s="73">
        <f t="shared" si="0"/>
        <v>0</v>
      </c>
      <c r="L14" s="73">
        <f t="shared" si="3"/>
        <v>0</v>
      </c>
      <c r="M14" s="73">
        <f t="shared" si="4"/>
        <v>0</v>
      </c>
      <c r="N14" s="73">
        <f t="shared" si="5"/>
        <v>0</v>
      </c>
      <c r="O14" s="73">
        <f t="shared" si="5"/>
        <v>0</v>
      </c>
      <c r="P14" s="73">
        <f t="shared" si="6"/>
        <v>0</v>
      </c>
      <c r="Q14" s="73" t="e">
        <f>K14*L14*M14*N14*O14*P14*X14</f>
        <v>#VALUE!</v>
      </c>
      <c r="S14" s="73">
        <f t="shared" si="8"/>
        <v>0</v>
      </c>
      <c r="U14" s="123" t="str">
        <f t="shared" si="9"/>
        <v>- wybierz -</v>
      </c>
      <c r="V14" s="123" t="str">
        <f t="shared" si="10"/>
        <v>- wybierz -</v>
      </c>
      <c r="W14" s="123" t="str">
        <f t="shared" si="11"/>
        <v>- wybierz -</v>
      </c>
      <c r="X14" s="123" t="e">
        <f t="shared" si="12"/>
        <v>#VALUE!</v>
      </c>
      <c r="Y14" s="123">
        <f t="shared" si="13"/>
        <v>0</v>
      </c>
      <c r="Z14" s="123" t="s">
        <v>69</v>
      </c>
      <c r="AA14" s="123">
        <v>4</v>
      </c>
      <c r="AC14" s="194" t="s">
        <v>2253</v>
      </c>
      <c r="AD14" s="194">
        <v>8</v>
      </c>
      <c r="AE14" s="195">
        <v>30</v>
      </c>
      <c r="AF14" s="254">
        <v>30</v>
      </c>
      <c r="AG14" s="195">
        <v>25</v>
      </c>
      <c r="AH14" s="194" t="e">
        <f>IF($E$28=0,20,30)</f>
        <v>#N/A</v>
      </c>
      <c r="AI14" s="194" t="e">
        <f>IF($E$28=0,16,25)</f>
        <v>#N/A</v>
      </c>
      <c r="AJ14" s="194" t="e">
        <f>IF($E$28=0,12,25)</f>
        <v>#N/A</v>
      </c>
    </row>
    <row r="15" spans="1:36" ht="30" customHeight="1" x14ac:dyDescent="0.2">
      <c r="B15" s="431"/>
      <c r="C15" s="432"/>
      <c r="D15" s="232" t="s">
        <v>68</v>
      </c>
      <c r="E15" s="232" t="s">
        <v>68</v>
      </c>
      <c r="F15" s="232" t="s">
        <v>68</v>
      </c>
      <c r="G15" s="232" t="s">
        <v>68</v>
      </c>
      <c r="H15" s="233" t="s">
        <v>68</v>
      </c>
      <c r="I15" s="234" t="str">
        <f t="shared" si="2"/>
        <v/>
      </c>
      <c r="K15" s="73">
        <f t="shared" si="0"/>
        <v>0</v>
      </c>
      <c r="L15" s="73">
        <f t="shared" si="3"/>
        <v>0</v>
      </c>
      <c r="M15" s="73">
        <f t="shared" si="4"/>
        <v>0</v>
      </c>
      <c r="N15" s="73">
        <f t="shared" si="5"/>
        <v>0</v>
      </c>
      <c r="O15" s="73">
        <f t="shared" si="5"/>
        <v>0</v>
      </c>
      <c r="P15" s="73">
        <f t="shared" si="6"/>
        <v>0</v>
      </c>
      <c r="Q15" s="73" t="e">
        <f t="shared" si="7"/>
        <v>#VALUE!</v>
      </c>
      <c r="S15" s="73">
        <f t="shared" si="8"/>
        <v>0</v>
      </c>
      <c r="U15" s="123" t="str">
        <f t="shared" si="9"/>
        <v>- wybierz -</v>
      </c>
      <c r="V15" s="123" t="str">
        <f t="shared" si="10"/>
        <v>- wybierz -</v>
      </c>
      <c r="W15" s="123" t="str">
        <f t="shared" si="11"/>
        <v>- wybierz -</v>
      </c>
      <c r="X15" s="123" t="e">
        <f t="shared" si="12"/>
        <v>#VALUE!</v>
      </c>
      <c r="Y15" s="123">
        <f t="shared" si="13"/>
        <v>0</v>
      </c>
      <c r="Z15" s="123" t="s">
        <v>70</v>
      </c>
      <c r="AA15" s="123">
        <v>5</v>
      </c>
      <c r="AC15" s="196" t="s">
        <v>68</v>
      </c>
      <c r="AJ15" s="123"/>
    </row>
    <row r="16" spans="1:36" ht="30" customHeight="1" x14ac:dyDescent="0.2">
      <c r="B16" s="431"/>
      <c r="C16" s="432"/>
      <c r="D16" s="232" t="s">
        <v>68</v>
      </c>
      <c r="E16" s="232" t="s">
        <v>68</v>
      </c>
      <c r="F16" s="232" t="s">
        <v>68</v>
      </c>
      <c r="G16" s="232" t="s">
        <v>68</v>
      </c>
      <c r="H16" s="233" t="s">
        <v>68</v>
      </c>
      <c r="I16" s="234" t="str">
        <f t="shared" si="2"/>
        <v/>
      </c>
      <c r="K16" s="73">
        <f t="shared" si="0"/>
        <v>0</v>
      </c>
      <c r="L16" s="73">
        <f t="shared" si="3"/>
        <v>0</v>
      </c>
      <c r="M16" s="73">
        <f t="shared" si="4"/>
        <v>0</v>
      </c>
      <c r="N16" s="73">
        <f t="shared" si="5"/>
        <v>0</v>
      </c>
      <c r="O16" s="73">
        <f t="shared" si="5"/>
        <v>0</v>
      </c>
      <c r="P16" s="73">
        <f t="shared" si="6"/>
        <v>0</v>
      </c>
      <c r="Q16" s="73" t="e">
        <f t="shared" si="7"/>
        <v>#VALUE!</v>
      </c>
      <c r="S16" s="73">
        <f t="shared" si="8"/>
        <v>0</v>
      </c>
      <c r="T16" s="73"/>
      <c r="U16" s="123" t="str">
        <f t="shared" si="9"/>
        <v>- wybierz -</v>
      </c>
      <c r="V16" s="123" t="str">
        <f t="shared" si="10"/>
        <v>- wybierz -</v>
      </c>
      <c r="W16" s="123" t="str">
        <f t="shared" si="11"/>
        <v>- wybierz -</v>
      </c>
      <c r="X16" s="123" t="e">
        <f t="shared" si="12"/>
        <v>#VALUE!</v>
      </c>
      <c r="Y16" s="123">
        <f t="shared" si="13"/>
        <v>0</v>
      </c>
      <c r="Z16" s="123" t="s">
        <v>2259</v>
      </c>
      <c r="AA16" s="123">
        <v>3</v>
      </c>
      <c r="AC16" s="123"/>
      <c r="AD16" s="123" t="s">
        <v>2258</v>
      </c>
      <c r="AE16" s="123" t="s">
        <v>2259</v>
      </c>
      <c r="AF16" s="123" t="s">
        <v>2260</v>
      </c>
      <c r="AG16" s="123" t="s">
        <v>2261</v>
      </c>
      <c r="AH16" s="123"/>
    </row>
    <row r="17" spans="1:36" ht="30" customHeight="1" x14ac:dyDescent="0.2">
      <c r="B17" s="431"/>
      <c r="C17" s="432"/>
      <c r="D17" s="232" t="s">
        <v>68</v>
      </c>
      <c r="E17" s="232" t="s">
        <v>68</v>
      </c>
      <c r="F17" s="232" t="s">
        <v>68</v>
      </c>
      <c r="G17" s="232" t="s">
        <v>68</v>
      </c>
      <c r="H17" s="233" t="s">
        <v>68</v>
      </c>
      <c r="I17" s="234" t="str">
        <f t="shared" si="2"/>
        <v/>
      </c>
      <c r="K17" s="73">
        <f t="shared" si="0"/>
        <v>0</v>
      </c>
      <c r="L17" s="73">
        <f t="shared" si="3"/>
        <v>0</v>
      </c>
      <c r="M17" s="73">
        <f t="shared" si="4"/>
        <v>0</v>
      </c>
      <c r="N17" s="73">
        <f t="shared" si="5"/>
        <v>0</v>
      </c>
      <c r="O17" s="73">
        <f t="shared" si="5"/>
        <v>0</v>
      </c>
      <c r="P17" s="73">
        <f t="shared" si="6"/>
        <v>0</v>
      </c>
      <c r="Q17" s="73" t="e">
        <f t="shared" si="7"/>
        <v>#VALUE!</v>
      </c>
      <c r="S17" s="73">
        <f t="shared" si="8"/>
        <v>0</v>
      </c>
      <c r="T17" s="193"/>
      <c r="U17" s="123" t="str">
        <f t="shared" si="9"/>
        <v>- wybierz -</v>
      </c>
      <c r="V17" s="123" t="str">
        <f t="shared" si="10"/>
        <v>- wybierz -</v>
      </c>
      <c r="W17" s="123" t="str">
        <f t="shared" si="11"/>
        <v>- wybierz -</v>
      </c>
      <c r="X17" s="123" t="e">
        <f t="shared" si="12"/>
        <v>#VALUE!</v>
      </c>
      <c r="Y17" s="123">
        <f t="shared" si="13"/>
        <v>0</v>
      </c>
      <c r="AC17" s="123" t="s">
        <v>2254</v>
      </c>
      <c r="AD17" s="123">
        <v>0</v>
      </c>
      <c r="AE17" s="123">
        <v>0</v>
      </c>
      <c r="AF17" s="123">
        <v>30</v>
      </c>
      <c r="AG17" s="123">
        <v>20</v>
      </c>
      <c r="AH17" s="123"/>
    </row>
    <row r="18" spans="1:36" ht="30" customHeight="1" x14ac:dyDescent="0.2">
      <c r="B18" s="431"/>
      <c r="C18" s="432"/>
      <c r="D18" s="232" t="s">
        <v>68</v>
      </c>
      <c r="E18" s="232" t="s">
        <v>68</v>
      </c>
      <c r="F18" s="232" t="s">
        <v>68</v>
      </c>
      <c r="G18" s="232" t="s">
        <v>68</v>
      </c>
      <c r="H18" s="233" t="s">
        <v>68</v>
      </c>
      <c r="I18" s="234" t="str">
        <f t="shared" si="2"/>
        <v/>
      </c>
      <c r="K18" s="73">
        <f t="shared" si="0"/>
        <v>0</v>
      </c>
      <c r="L18" s="73">
        <f t="shared" si="3"/>
        <v>0</v>
      </c>
      <c r="M18" s="73">
        <f t="shared" si="4"/>
        <v>0</v>
      </c>
      <c r="N18" s="73">
        <f t="shared" si="5"/>
        <v>0</v>
      </c>
      <c r="O18" s="73">
        <f t="shared" si="5"/>
        <v>0</v>
      </c>
      <c r="P18" s="73">
        <f t="shared" si="6"/>
        <v>0</v>
      </c>
      <c r="Q18" s="73" t="e">
        <f t="shared" si="7"/>
        <v>#VALUE!</v>
      </c>
      <c r="S18" s="73">
        <f t="shared" si="8"/>
        <v>0</v>
      </c>
      <c r="T18" s="197"/>
      <c r="U18" s="123" t="str">
        <f t="shared" si="9"/>
        <v>- wybierz -</v>
      </c>
      <c r="V18" s="123" t="str">
        <f t="shared" si="10"/>
        <v>- wybierz -</v>
      </c>
      <c r="W18" s="123" t="str">
        <f t="shared" si="11"/>
        <v>- wybierz -</v>
      </c>
      <c r="X18" s="123" t="e">
        <f t="shared" si="12"/>
        <v>#VALUE!</v>
      </c>
      <c r="Y18" s="123">
        <f t="shared" si="13"/>
        <v>0</v>
      </c>
      <c r="AC18" s="193" t="s">
        <v>2253</v>
      </c>
      <c r="AD18" s="123">
        <v>40</v>
      </c>
      <c r="AE18" s="123">
        <v>40</v>
      </c>
      <c r="AF18" s="123">
        <v>40</v>
      </c>
      <c r="AG18" s="123">
        <v>40</v>
      </c>
      <c r="AH18" s="123"/>
    </row>
    <row r="19" spans="1:36" ht="30" customHeight="1" x14ac:dyDescent="0.2">
      <c r="B19" s="431"/>
      <c r="C19" s="432"/>
      <c r="D19" s="232" t="s">
        <v>68</v>
      </c>
      <c r="E19" s="232" t="s">
        <v>68</v>
      </c>
      <c r="F19" s="232" t="s">
        <v>68</v>
      </c>
      <c r="G19" s="232" t="s">
        <v>68</v>
      </c>
      <c r="H19" s="233" t="s">
        <v>68</v>
      </c>
      <c r="I19" s="234" t="str">
        <f t="shared" si="2"/>
        <v/>
      </c>
      <c r="K19" s="73">
        <f t="shared" si="0"/>
        <v>0</v>
      </c>
      <c r="L19" s="73">
        <f t="shared" si="3"/>
        <v>0</v>
      </c>
      <c r="M19" s="73">
        <f t="shared" si="4"/>
        <v>0</v>
      </c>
      <c r="N19" s="73">
        <f t="shared" si="5"/>
        <v>0</v>
      </c>
      <c r="O19" s="73">
        <f t="shared" si="5"/>
        <v>0</v>
      </c>
      <c r="P19" s="73">
        <f t="shared" si="6"/>
        <v>0</v>
      </c>
      <c r="Q19" s="73" t="e">
        <f t="shared" si="7"/>
        <v>#VALUE!</v>
      </c>
      <c r="S19" s="73">
        <f t="shared" si="8"/>
        <v>0</v>
      </c>
      <c r="T19" s="197"/>
      <c r="U19" s="123" t="str">
        <f t="shared" si="9"/>
        <v>- wybierz -</v>
      </c>
      <c r="V19" s="123" t="str">
        <f t="shared" si="10"/>
        <v>- wybierz -</v>
      </c>
      <c r="W19" s="123" t="str">
        <f t="shared" si="11"/>
        <v>- wybierz -</v>
      </c>
      <c r="X19" s="123" t="e">
        <f t="shared" si="12"/>
        <v>#VALUE!</v>
      </c>
      <c r="Y19" s="123">
        <f t="shared" si="13"/>
        <v>0</v>
      </c>
      <c r="AC19" s="196" t="s">
        <v>68</v>
      </c>
      <c r="AD19" s="123"/>
      <c r="AE19" s="123"/>
      <c r="AF19" s="123"/>
      <c r="AG19" s="123"/>
      <c r="AH19" s="123"/>
    </row>
    <row r="20" spans="1:36" ht="30" customHeight="1" x14ac:dyDescent="0.2">
      <c r="B20" s="431"/>
      <c r="C20" s="432"/>
      <c r="D20" s="232" t="s">
        <v>68</v>
      </c>
      <c r="E20" s="232" t="s">
        <v>68</v>
      </c>
      <c r="F20" s="232" t="s">
        <v>68</v>
      </c>
      <c r="G20" s="232" t="s">
        <v>68</v>
      </c>
      <c r="H20" s="233" t="s">
        <v>68</v>
      </c>
      <c r="I20" s="234" t="str">
        <f t="shared" si="2"/>
        <v/>
      </c>
      <c r="K20" s="73">
        <f t="shared" si="0"/>
        <v>0</v>
      </c>
      <c r="L20" s="73">
        <f t="shared" si="3"/>
        <v>0</v>
      </c>
      <c r="M20" s="73">
        <f t="shared" si="4"/>
        <v>0</v>
      </c>
      <c r="N20" s="73">
        <f t="shared" si="5"/>
        <v>0</v>
      </c>
      <c r="O20" s="73">
        <f t="shared" si="5"/>
        <v>0</v>
      </c>
      <c r="P20" s="73">
        <f t="shared" si="6"/>
        <v>0</v>
      </c>
      <c r="Q20" s="73" t="e">
        <f t="shared" si="7"/>
        <v>#VALUE!</v>
      </c>
      <c r="S20" s="73">
        <f t="shared" si="8"/>
        <v>0</v>
      </c>
      <c r="T20" s="197"/>
      <c r="U20" s="123" t="str">
        <f t="shared" si="9"/>
        <v>- wybierz -</v>
      </c>
      <c r="V20" s="123" t="str">
        <f t="shared" si="10"/>
        <v>- wybierz -</v>
      </c>
      <c r="W20" s="123" t="str">
        <f t="shared" si="11"/>
        <v>- wybierz -</v>
      </c>
      <c r="X20" s="123" t="e">
        <f t="shared" si="12"/>
        <v>#VALUE!</v>
      </c>
      <c r="Y20" s="123">
        <f t="shared" si="13"/>
        <v>0</v>
      </c>
    </row>
    <row r="21" spans="1:36" ht="30" customHeight="1" x14ac:dyDescent="0.2">
      <c r="B21" s="431"/>
      <c r="C21" s="432"/>
      <c r="D21" s="232" t="s">
        <v>68</v>
      </c>
      <c r="E21" s="232" t="s">
        <v>68</v>
      </c>
      <c r="F21" s="232" t="s">
        <v>68</v>
      </c>
      <c r="G21" s="232" t="s">
        <v>68</v>
      </c>
      <c r="H21" s="233" t="s">
        <v>68</v>
      </c>
      <c r="I21" s="234" t="str">
        <f t="shared" si="2"/>
        <v/>
      </c>
      <c r="K21" s="73">
        <f t="shared" si="0"/>
        <v>0</v>
      </c>
      <c r="L21" s="73">
        <f t="shared" si="3"/>
        <v>0</v>
      </c>
      <c r="M21" s="73">
        <f t="shared" si="4"/>
        <v>0</v>
      </c>
      <c r="N21" s="73">
        <f t="shared" si="5"/>
        <v>0</v>
      </c>
      <c r="O21" s="73">
        <f t="shared" si="5"/>
        <v>0</v>
      </c>
      <c r="P21" s="73">
        <f t="shared" si="6"/>
        <v>0</v>
      </c>
      <c r="Q21" s="73" t="e">
        <f t="shared" si="7"/>
        <v>#VALUE!</v>
      </c>
      <c r="S21" s="73">
        <f t="shared" si="8"/>
        <v>0</v>
      </c>
      <c r="T21" s="197"/>
      <c r="U21" s="123" t="str">
        <f t="shared" si="9"/>
        <v>- wybierz -</v>
      </c>
      <c r="V21" s="123" t="str">
        <f t="shared" si="10"/>
        <v>- wybierz -</v>
      </c>
      <c r="W21" s="123" t="str">
        <f t="shared" si="11"/>
        <v>- wybierz -</v>
      </c>
      <c r="X21" s="123" t="e">
        <f t="shared" si="12"/>
        <v>#VALUE!</v>
      </c>
      <c r="Y21" s="123">
        <f t="shared" si="13"/>
        <v>0</v>
      </c>
    </row>
    <row r="22" spans="1:36" ht="30" customHeight="1" x14ac:dyDescent="0.2">
      <c r="B22" s="431"/>
      <c r="C22" s="432"/>
      <c r="D22" s="232" t="s">
        <v>68</v>
      </c>
      <c r="E22" s="232" t="s">
        <v>68</v>
      </c>
      <c r="F22" s="232" t="s">
        <v>68</v>
      </c>
      <c r="G22" s="232" t="s">
        <v>68</v>
      </c>
      <c r="H22" s="233" t="s">
        <v>68</v>
      </c>
      <c r="I22" s="234" t="str">
        <f t="shared" si="2"/>
        <v/>
      </c>
      <c r="K22" s="73">
        <f t="shared" si="0"/>
        <v>0</v>
      </c>
      <c r="L22" s="73">
        <f t="shared" si="3"/>
        <v>0</v>
      </c>
      <c r="M22" s="73">
        <f t="shared" si="4"/>
        <v>0</v>
      </c>
      <c r="N22" s="73">
        <f t="shared" si="5"/>
        <v>0</v>
      </c>
      <c r="O22" s="73">
        <f t="shared" si="5"/>
        <v>0</v>
      </c>
      <c r="P22" s="73">
        <f t="shared" si="6"/>
        <v>0</v>
      </c>
      <c r="Q22" s="73" t="e">
        <f t="shared" si="7"/>
        <v>#VALUE!</v>
      </c>
      <c r="S22" s="73">
        <f t="shared" si="8"/>
        <v>0</v>
      </c>
      <c r="U22" s="123" t="str">
        <f t="shared" si="9"/>
        <v>- wybierz -</v>
      </c>
      <c r="V22" s="123" t="str">
        <f t="shared" si="10"/>
        <v>- wybierz -</v>
      </c>
      <c r="W22" s="123" t="str">
        <f t="shared" si="11"/>
        <v>- wybierz -</v>
      </c>
      <c r="X22" s="123" t="e">
        <f t="shared" si="12"/>
        <v>#VALUE!</v>
      </c>
      <c r="Y22" s="123">
        <f t="shared" si="13"/>
        <v>0</v>
      </c>
    </row>
    <row r="23" spans="1:36" ht="30" customHeight="1" x14ac:dyDescent="0.2">
      <c r="B23" s="431"/>
      <c r="C23" s="432"/>
      <c r="D23" s="232" t="s">
        <v>68</v>
      </c>
      <c r="E23" s="232" t="s">
        <v>68</v>
      </c>
      <c r="F23" s="232" t="s">
        <v>68</v>
      </c>
      <c r="G23" s="232" t="s">
        <v>68</v>
      </c>
      <c r="H23" s="233" t="s">
        <v>68</v>
      </c>
      <c r="I23" s="234" t="str">
        <f t="shared" si="2"/>
        <v/>
      </c>
      <c r="K23" s="73">
        <f t="shared" si="0"/>
        <v>0</v>
      </c>
      <c r="L23" s="73">
        <f t="shared" si="3"/>
        <v>0</v>
      </c>
      <c r="M23" s="73">
        <f t="shared" si="4"/>
        <v>0</v>
      </c>
      <c r="N23" s="73">
        <f t="shared" si="5"/>
        <v>0</v>
      </c>
      <c r="O23" s="73">
        <f t="shared" si="5"/>
        <v>0</v>
      </c>
      <c r="P23" s="73">
        <f t="shared" si="6"/>
        <v>0</v>
      </c>
      <c r="Q23" s="73" t="e">
        <f t="shared" si="7"/>
        <v>#VALUE!</v>
      </c>
      <c r="S23" s="73">
        <f t="shared" si="8"/>
        <v>0</v>
      </c>
      <c r="U23" s="123" t="str">
        <f t="shared" si="9"/>
        <v>- wybierz -</v>
      </c>
      <c r="V23" s="123" t="str">
        <f t="shared" si="10"/>
        <v>- wybierz -</v>
      </c>
      <c r="W23" s="123" t="str">
        <f t="shared" si="11"/>
        <v>- wybierz -</v>
      </c>
      <c r="X23" s="123" t="e">
        <f t="shared" si="12"/>
        <v>#VALUE!</v>
      </c>
      <c r="Y23" s="123">
        <f t="shared" si="13"/>
        <v>0</v>
      </c>
    </row>
    <row r="24" spans="1:36" ht="30" customHeight="1" x14ac:dyDescent="0.2">
      <c r="B24" s="449" t="s">
        <v>72</v>
      </c>
      <c r="C24" s="450"/>
      <c r="D24" s="450"/>
      <c r="E24" s="450"/>
      <c r="F24" s="450"/>
      <c r="G24" s="450"/>
      <c r="H24" s="450"/>
      <c r="I24" s="226">
        <f>SUM(I10:I23)</f>
        <v>0</v>
      </c>
      <c r="S24" s="73">
        <f>SUM(S10:S23)</f>
        <v>0</v>
      </c>
    </row>
    <row r="25" spans="1:36" ht="30" customHeight="1" thickBot="1" x14ac:dyDescent="0.25">
      <c r="B25" s="446" t="s">
        <v>2339</v>
      </c>
      <c r="C25" s="447"/>
      <c r="D25" s="447"/>
      <c r="E25" s="447"/>
      <c r="F25" s="447"/>
      <c r="G25" s="447"/>
      <c r="H25" s="447"/>
      <c r="I25" s="448"/>
    </row>
    <row r="26" spans="1:36" ht="15" customHeight="1" x14ac:dyDescent="0.2">
      <c r="A26" s="55"/>
      <c r="B26" s="55"/>
      <c r="C26" s="55"/>
      <c r="D26" s="55"/>
      <c r="E26" s="55"/>
      <c r="F26" s="55"/>
      <c r="G26" s="55"/>
      <c r="H26" s="55"/>
      <c r="I26" s="55"/>
      <c r="K26" s="55"/>
      <c r="L26" s="55"/>
      <c r="M26" s="55"/>
      <c r="N26" s="55"/>
      <c r="O26" s="55"/>
      <c r="P26" s="55"/>
      <c r="Q26" s="55"/>
      <c r="AG26" s="194" t="s">
        <v>2263</v>
      </c>
      <c r="AH26" s="194" t="s">
        <v>2251</v>
      </c>
      <c r="AI26" s="194" t="s">
        <v>2252</v>
      </c>
      <c r="AJ26" s="194" t="s">
        <v>2253</v>
      </c>
    </row>
    <row r="27" spans="1:36" ht="15" hidden="1" customHeight="1" x14ac:dyDescent="0.2">
      <c r="A27" s="55"/>
      <c r="B27" s="55"/>
      <c r="C27" s="55"/>
      <c r="D27" s="55"/>
      <c r="E27" s="55"/>
      <c r="F27" s="55"/>
      <c r="G27" s="55"/>
      <c r="H27" s="55"/>
      <c r="I27" s="55"/>
      <c r="AA27" s="123" t="s">
        <v>2335</v>
      </c>
      <c r="AB27" s="123" t="s">
        <v>2336</v>
      </c>
      <c r="AC27" s="123" t="s">
        <v>2333</v>
      </c>
      <c r="AD27" s="123" t="s">
        <v>2334</v>
      </c>
    </row>
    <row r="28" spans="1:36" ht="15" hidden="1" customHeight="1" x14ac:dyDescent="0.2">
      <c r="A28" s="55"/>
      <c r="B28" s="55"/>
      <c r="C28" s="55" t="str">
        <f>OKŁADKA!I19</f>
        <v/>
      </c>
      <c r="D28" s="55" t="e">
        <f>VLOOKUP(C28,I28:K49,2,FALSE)</f>
        <v>#N/A</v>
      </c>
      <c r="E28" s="55" t="e">
        <f>VLOOKUP(D28,J28:K49,2,FALSE)</f>
        <v>#N/A</v>
      </c>
      <c r="F28" s="73" t="e">
        <f>IF($E$28=0,$T31,$U31)</f>
        <v>#N/A</v>
      </c>
      <c r="G28" s="190" t="s">
        <v>68</v>
      </c>
      <c r="H28" s="55"/>
      <c r="I28" s="84" t="s">
        <v>68</v>
      </c>
      <c r="J28" s="73">
        <v>0</v>
      </c>
      <c r="K28" s="73">
        <v>0</v>
      </c>
      <c r="T28" s="73"/>
      <c r="W28" s="73"/>
      <c r="X28" s="73"/>
      <c r="Y28" s="73"/>
      <c r="AA28" s="190" t="s">
        <v>68</v>
      </c>
      <c r="AB28" s="190" t="s">
        <v>68</v>
      </c>
      <c r="AC28" s="190" t="s">
        <v>68</v>
      </c>
      <c r="AD28" s="190" t="s">
        <v>68</v>
      </c>
      <c r="AG28" s="192" t="s">
        <v>68</v>
      </c>
      <c r="AH28" s="192" t="s">
        <v>68</v>
      </c>
      <c r="AI28" s="192"/>
    </row>
    <row r="29" spans="1:36" ht="15" hidden="1" customHeight="1" x14ac:dyDescent="0.2">
      <c r="B29" s="198"/>
      <c r="D29" s="198"/>
      <c r="E29" s="198"/>
      <c r="F29" s="73" t="e">
        <f>IF($E$28=0,$T32,$U32)</f>
        <v>#N/A</v>
      </c>
      <c r="G29" s="123" t="s">
        <v>2254</v>
      </c>
      <c r="H29" s="198"/>
      <c r="I29" s="73" t="s">
        <v>2231</v>
      </c>
      <c r="J29" s="83" t="s">
        <v>2230</v>
      </c>
      <c r="K29" s="73">
        <v>0</v>
      </c>
      <c r="T29" s="73"/>
      <c r="W29" s="73"/>
      <c r="X29" s="73"/>
      <c r="Y29" s="73"/>
      <c r="AA29" s="123" t="s">
        <v>2258</v>
      </c>
      <c r="AB29" s="123" t="s">
        <v>2261</v>
      </c>
      <c r="AC29" s="123" t="s">
        <v>2255</v>
      </c>
      <c r="AD29" s="123" t="s">
        <v>2257</v>
      </c>
      <c r="AG29" s="73" t="e">
        <f>IF($E$28=0,"Konkurs","- wybierz -")</f>
        <v>#N/A</v>
      </c>
      <c r="AH29" s="73" t="e">
        <f>IF($E$28=0,$T32,$U32)</f>
        <v>#N/A</v>
      </c>
      <c r="AI29" s="192"/>
    </row>
    <row r="30" spans="1:36" ht="15" hidden="1" customHeight="1" x14ac:dyDescent="0.2">
      <c r="F30" s="73" t="e">
        <f>IF($E$28=0,$T33,$U33)</f>
        <v>#N/A</v>
      </c>
      <c r="G30" s="193" t="s">
        <v>2253</v>
      </c>
      <c r="I30" s="73" t="s">
        <v>2232</v>
      </c>
      <c r="J30" s="83" t="s">
        <v>2231</v>
      </c>
      <c r="K30" s="73">
        <v>0</v>
      </c>
      <c r="S30" s="197" t="s">
        <v>2243</v>
      </c>
      <c r="T30" s="197" t="s">
        <v>2241</v>
      </c>
      <c r="V30" s="73" t="s">
        <v>71</v>
      </c>
      <c r="W30" s="73" t="s">
        <v>2262</v>
      </c>
      <c r="X30" s="73"/>
      <c r="Y30" s="73"/>
      <c r="AA30" s="123" t="s">
        <v>2261</v>
      </c>
      <c r="AB30" s="123" t="s">
        <v>2260</v>
      </c>
      <c r="AC30" s="123" t="s">
        <v>2256</v>
      </c>
      <c r="AD30" s="123" t="s">
        <v>2256</v>
      </c>
      <c r="AG30" s="73" t="e">
        <f>IF($E$28=0,"","Konkurs")</f>
        <v>#N/A</v>
      </c>
      <c r="AH30" s="73" t="e">
        <f>IF($E$28=0,$T33,$U33)</f>
        <v>#N/A</v>
      </c>
    </row>
    <row r="31" spans="1:36" ht="15" hidden="1" customHeight="1" x14ac:dyDescent="0.2">
      <c r="F31" s="73" t="e">
        <f>IF($E$28=0,$T34,$U34)</f>
        <v>#N/A</v>
      </c>
      <c r="I31" s="73" t="s">
        <v>2194</v>
      </c>
      <c r="J31" s="83" t="s">
        <v>2232</v>
      </c>
      <c r="K31" s="73">
        <v>0</v>
      </c>
      <c r="R31" s="199"/>
      <c r="S31" s="190" t="s">
        <v>68</v>
      </c>
      <c r="T31" s="190" t="s">
        <v>68</v>
      </c>
      <c r="U31" s="190" t="s">
        <v>68</v>
      </c>
      <c r="V31" s="190" t="s">
        <v>68</v>
      </c>
      <c r="W31" s="190" t="s">
        <v>68</v>
      </c>
      <c r="X31" s="73"/>
      <c r="Y31" s="73"/>
      <c r="AA31" s="123" t="s">
        <v>2260</v>
      </c>
      <c r="AB31" s="123"/>
      <c r="AC31" s="123" t="s">
        <v>2257</v>
      </c>
      <c r="AD31" s="123" t="s">
        <v>2255</v>
      </c>
      <c r="AG31" s="73" t="e">
        <f>IF($E$28=0,"","Olimpiada")</f>
        <v>#N/A</v>
      </c>
      <c r="AH31" s="73" t="e">
        <f>IF($E$28=0,$T34,U34)</f>
        <v>#N/A</v>
      </c>
    </row>
    <row r="32" spans="1:36" ht="15" hidden="1" customHeight="1" x14ac:dyDescent="0.2">
      <c r="C32" s="96"/>
      <c r="D32" s="73" t="e">
        <f>IF($E$28=0,$T35,$U35)</f>
        <v>#N/A</v>
      </c>
      <c r="E32" s="96"/>
      <c r="F32" s="194" t="s">
        <v>2252</v>
      </c>
      <c r="I32" s="85" t="s">
        <v>2188</v>
      </c>
      <c r="J32" s="83" t="s">
        <v>2194</v>
      </c>
      <c r="K32" s="73">
        <v>1</v>
      </c>
      <c r="R32" s="199"/>
      <c r="S32" s="197" t="s">
        <v>2247</v>
      </c>
      <c r="T32" s="193" t="s">
        <v>2249</v>
      </c>
      <c r="U32" s="193" t="s">
        <v>2251</v>
      </c>
      <c r="V32" s="123" t="s">
        <v>2255</v>
      </c>
      <c r="W32" s="73" t="s">
        <v>2240</v>
      </c>
      <c r="X32" s="73"/>
      <c r="Y32" s="73"/>
      <c r="AA32" s="123" t="s">
        <v>2259</v>
      </c>
      <c r="AB32" s="123"/>
      <c r="AC32" s="123" t="s">
        <v>2258</v>
      </c>
      <c r="AD32" s="123" t="s">
        <v>2261</v>
      </c>
      <c r="AH32" s="73" t="e">
        <f>IF($E$28=0,$T35,U35)</f>
        <v>#N/A</v>
      </c>
    </row>
    <row r="33" spans="2:32" ht="15" hidden="1" customHeight="1" x14ac:dyDescent="0.2">
      <c r="B33" s="73" t="s">
        <v>2085</v>
      </c>
      <c r="C33" s="96"/>
      <c r="D33" s="73" t="e">
        <f>IF($E$28=0,$T36,$U36)</f>
        <v>#N/A</v>
      </c>
      <c r="E33" s="96"/>
      <c r="F33" s="194" t="s">
        <v>2253</v>
      </c>
      <c r="I33" s="85" t="s">
        <v>2189</v>
      </c>
      <c r="J33" s="83" t="s">
        <v>2188</v>
      </c>
      <c r="K33" s="73">
        <v>1</v>
      </c>
      <c r="R33" s="199"/>
      <c r="S33" s="197" t="s">
        <v>2248</v>
      </c>
      <c r="T33" s="193" t="s">
        <v>2250</v>
      </c>
      <c r="U33" s="193" t="s">
        <v>2252</v>
      </c>
      <c r="V33" s="123" t="s">
        <v>2256</v>
      </c>
      <c r="W33" s="73"/>
      <c r="X33" s="73"/>
      <c r="Y33" s="73"/>
      <c r="AA33" s="123" t="e">
        <f>IF($E$28=0,$T36,$U36)</f>
        <v>#N/A</v>
      </c>
      <c r="AB33" s="123"/>
      <c r="AC33" s="123"/>
      <c r="AD33" s="123" t="s">
        <v>2260</v>
      </c>
    </row>
    <row r="34" spans="2:32" ht="15" hidden="1" customHeight="1" x14ac:dyDescent="0.2">
      <c r="B34" s="73" t="s">
        <v>2085</v>
      </c>
      <c r="C34" s="96"/>
      <c r="D34" s="96"/>
      <c r="E34" s="96"/>
      <c r="I34" s="85" t="s">
        <v>2190</v>
      </c>
      <c r="J34" s="83" t="s">
        <v>2189</v>
      </c>
      <c r="K34" s="73">
        <v>1</v>
      </c>
      <c r="R34" s="199"/>
      <c r="S34" s="197"/>
      <c r="T34" s="193" t="s">
        <v>2251</v>
      </c>
      <c r="U34" s="193" t="s">
        <v>2253</v>
      </c>
      <c r="V34" s="123" t="s">
        <v>2257</v>
      </c>
      <c r="W34" s="73"/>
      <c r="X34" s="73"/>
      <c r="Y34" s="73"/>
    </row>
    <row r="35" spans="2:32" ht="15" hidden="1" customHeight="1" x14ac:dyDescent="0.2">
      <c r="B35" s="73" t="s">
        <v>2085</v>
      </c>
      <c r="C35" s="96"/>
      <c r="D35" s="96"/>
      <c r="E35" s="96"/>
      <c r="I35" s="85" t="s">
        <v>2191</v>
      </c>
      <c r="J35" s="83" t="s">
        <v>2190</v>
      </c>
      <c r="K35" s="73">
        <v>1</v>
      </c>
      <c r="R35" s="199"/>
      <c r="S35" s="197"/>
      <c r="T35" s="193" t="s">
        <v>2252</v>
      </c>
      <c r="U35" s="192" t="s">
        <v>9</v>
      </c>
      <c r="V35" s="123" t="s">
        <v>2258</v>
      </c>
      <c r="W35" s="73"/>
      <c r="X35" s="73"/>
      <c r="Y35" s="73"/>
    </row>
    <row r="36" spans="2:32" ht="15" hidden="1" customHeight="1" x14ac:dyDescent="0.2">
      <c r="B36" s="73" t="b">
        <f>B33=B21</f>
        <v>0</v>
      </c>
      <c r="C36" s="96"/>
      <c r="D36" s="96"/>
      <c r="E36" s="96"/>
      <c r="I36" s="86" t="s">
        <v>2271</v>
      </c>
      <c r="J36" s="83" t="s">
        <v>2191</v>
      </c>
      <c r="K36" s="73">
        <v>1</v>
      </c>
      <c r="R36" s="199"/>
      <c r="S36" s="197"/>
      <c r="T36" s="193" t="s">
        <v>2253</v>
      </c>
      <c r="U36" s="196" t="s">
        <v>9</v>
      </c>
      <c r="V36" s="123" t="s">
        <v>2259</v>
      </c>
      <c r="W36" s="73"/>
      <c r="X36" s="73"/>
      <c r="Y36" s="73"/>
    </row>
    <row r="37" spans="2:32" ht="15" hidden="1" customHeight="1" x14ac:dyDescent="0.2">
      <c r="B37" s="73" t="b">
        <f>B34=B22</f>
        <v>0</v>
      </c>
      <c r="C37" s="96"/>
      <c r="D37" s="96"/>
      <c r="E37" s="96"/>
      <c r="I37" s="86" t="s">
        <v>2272</v>
      </c>
      <c r="J37" s="83" t="s">
        <v>2233</v>
      </c>
      <c r="K37" s="73">
        <v>1</v>
      </c>
      <c r="R37" s="199"/>
      <c r="S37" s="123"/>
      <c r="T37" s="123"/>
      <c r="U37" s="123"/>
      <c r="V37" s="123" t="s">
        <v>2260</v>
      </c>
      <c r="W37" s="73"/>
      <c r="X37" s="73"/>
      <c r="Y37" s="73"/>
    </row>
    <row r="38" spans="2:32" ht="15" hidden="1" customHeight="1" x14ac:dyDescent="0.2">
      <c r="B38" s="73" t="b">
        <f>B35=B23</f>
        <v>0</v>
      </c>
      <c r="C38" s="96"/>
      <c r="D38" s="96"/>
      <c r="E38" s="96"/>
      <c r="I38" s="86" t="s">
        <v>2273</v>
      </c>
      <c r="J38" s="83" t="s">
        <v>2234</v>
      </c>
      <c r="K38" s="73">
        <v>1</v>
      </c>
      <c r="R38" s="199"/>
      <c r="S38" s="123"/>
      <c r="T38" s="123"/>
      <c r="U38" s="123"/>
      <c r="V38" s="123" t="s">
        <v>2261</v>
      </c>
      <c r="W38" s="73"/>
      <c r="X38" s="73"/>
      <c r="Y38" s="73"/>
    </row>
    <row r="39" spans="2:32" ht="15" hidden="1" customHeight="1" x14ac:dyDescent="0.2">
      <c r="C39" s="96"/>
      <c r="D39" s="96"/>
      <c r="E39" s="96"/>
      <c r="I39" s="86" t="s">
        <v>2274</v>
      </c>
      <c r="J39" s="83" t="s">
        <v>2235</v>
      </c>
      <c r="K39" s="73">
        <v>1</v>
      </c>
      <c r="R39" s="199"/>
      <c r="S39" s="123"/>
      <c r="T39" s="123"/>
      <c r="U39" s="123"/>
      <c r="V39" s="123"/>
      <c r="W39" s="73"/>
      <c r="X39" s="73"/>
      <c r="Y39" s="73"/>
    </row>
    <row r="40" spans="2:32" ht="15" hidden="1" customHeight="1" x14ac:dyDescent="0.2">
      <c r="C40" s="96"/>
      <c r="D40" s="96"/>
      <c r="E40" s="96"/>
      <c r="I40" s="86" t="s">
        <v>2276</v>
      </c>
      <c r="J40" s="83" t="s">
        <v>2191</v>
      </c>
      <c r="K40" s="73">
        <v>1</v>
      </c>
      <c r="R40" s="199"/>
      <c r="S40" s="123"/>
      <c r="T40" s="123"/>
      <c r="U40" s="123"/>
      <c r="V40" s="123"/>
      <c r="W40" s="73"/>
      <c r="X40" s="73"/>
      <c r="Y40" s="73"/>
      <c r="AD40" s="196" t="s">
        <v>68</v>
      </c>
      <c r="AE40" s="196" t="s">
        <v>68</v>
      </c>
    </row>
    <row r="41" spans="2:32" ht="15" hidden="1" customHeight="1" x14ac:dyDescent="0.2">
      <c r="C41" s="96"/>
      <c r="D41" s="96"/>
      <c r="E41" s="96"/>
      <c r="I41" s="86" t="s">
        <v>2277</v>
      </c>
      <c r="J41" s="87" t="s">
        <v>2276</v>
      </c>
      <c r="K41" s="73">
        <v>1</v>
      </c>
      <c r="R41" s="199"/>
      <c r="S41" s="123"/>
      <c r="T41" s="123"/>
      <c r="U41" s="123"/>
      <c r="V41" s="123"/>
      <c r="W41" s="73"/>
      <c r="X41" s="73"/>
      <c r="Y41" s="73"/>
      <c r="AC41" s="123"/>
      <c r="AD41" s="85" t="s">
        <v>28</v>
      </c>
      <c r="AE41" s="123" t="s">
        <v>2361</v>
      </c>
      <c r="AF41" s="123"/>
    </row>
    <row r="42" spans="2:32" ht="15" hidden="1" customHeight="1" x14ac:dyDescent="0.2">
      <c r="C42" s="96"/>
      <c r="D42" s="96"/>
      <c r="E42" s="96"/>
      <c r="I42" s="86" t="s">
        <v>2278</v>
      </c>
      <c r="J42" s="87" t="s">
        <v>2277</v>
      </c>
      <c r="K42" s="73">
        <v>1</v>
      </c>
      <c r="R42" s="199"/>
      <c r="S42" s="190" t="s">
        <v>68</v>
      </c>
      <c r="T42" s="123">
        <v>0</v>
      </c>
      <c r="U42" s="190" t="s">
        <v>68</v>
      </c>
      <c r="V42" s="123">
        <v>0</v>
      </c>
      <c r="W42" s="190" t="s">
        <v>68</v>
      </c>
      <c r="X42" s="123">
        <v>0</v>
      </c>
      <c r="Y42" s="190" t="s">
        <v>68</v>
      </c>
      <c r="Z42" s="123">
        <v>0</v>
      </c>
      <c r="AA42" s="123"/>
      <c r="AB42" s="123"/>
      <c r="AC42" s="123"/>
      <c r="AD42" s="85" t="s">
        <v>29</v>
      </c>
      <c r="AE42" s="123"/>
      <c r="AF42" s="123"/>
    </row>
    <row r="43" spans="2:32" ht="15" hidden="1" customHeight="1" x14ac:dyDescent="0.2">
      <c r="C43" s="96"/>
      <c r="D43" s="96"/>
      <c r="E43" s="96"/>
      <c r="I43" s="73" t="s">
        <v>2279</v>
      </c>
      <c r="J43" s="83" t="s">
        <v>2278</v>
      </c>
      <c r="K43" s="73">
        <v>1</v>
      </c>
      <c r="R43" s="199"/>
      <c r="S43" s="123" t="s">
        <v>2240</v>
      </c>
      <c r="T43" s="123">
        <v>1</v>
      </c>
      <c r="U43" s="197" t="s">
        <v>2247</v>
      </c>
      <c r="V43" s="123">
        <v>1</v>
      </c>
      <c r="W43" s="123" t="s">
        <v>2255</v>
      </c>
      <c r="X43" s="123">
        <v>1</v>
      </c>
      <c r="Y43" s="193" t="s">
        <v>2249</v>
      </c>
      <c r="Z43" s="123">
        <v>1</v>
      </c>
      <c r="AA43" s="123"/>
      <c r="AB43" s="123"/>
      <c r="AC43" s="123"/>
      <c r="AD43" s="86" t="s">
        <v>33</v>
      </c>
      <c r="AE43" s="123"/>
      <c r="AF43" s="123"/>
    </row>
    <row r="44" spans="2:32" ht="15" hidden="1" customHeight="1" x14ac:dyDescent="0.2">
      <c r="C44" s="96"/>
      <c r="D44" s="96"/>
      <c r="E44" s="96"/>
      <c r="I44" s="73" t="s">
        <v>2280</v>
      </c>
      <c r="J44" s="83" t="s">
        <v>2279</v>
      </c>
      <c r="K44" s="73">
        <v>1</v>
      </c>
      <c r="R44" s="199"/>
      <c r="U44" s="197"/>
      <c r="V44" s="123"/>
      <c r="W44" s="123" t="s">
        <v>2256</v>
      </c>
      <c r="X44" s="123">
        <v>2</v>
      </c>
      <c r="Y44" s="193" t="s">
        <v>2250</v>
      </c>
      <c r="Z44" s="123">
        <v>2</v>
      </c>
      <c r="AA44" s="123"/>
      <c r="AB44" s="123"/>
      <c r="AC44" s="123"/>
      <c r="AD44" s="86" t="s">
        <v>37</v>
      </c>
      <c r="AE44" s="123"/>
      <c r="AF44" s="123"/>
    </row>
    <row r="45" spans="2:32" ht="15" hidden="1" customHeight="1" x14ac:dyDescent="0.2">
      <c r="I45" s="86" t="s">
        <v>2192</v>
      </c>
      <c r="J45" s="83" t="s">
        <v>2191</v>
      </c>
      <c r="K45" s="73">
        <v>1</v>
      </c>
      <c r="R45" s="199"/>
      <c r="S45" s="197"/>
      <c r="T45" s="123"/>
      <c r="W45" s="123" t="s">
        <v>2257</v>
      </c>
      <c r="X45" s="123">
        <v>3</v>
      </c>
      <c r="Y45" s="193" t="s">
        <v>2251</v>
      </c>
      <c r="Z45" s="123">
        <v>3</v>
      </c>
      <c r="AA45" s="123"/>
      <c r="AB45" s="123"/>
      <c r="AC45" s="123"/>
      <c r="AD45" s="85" t="s">
        <v>30</v>
      </c>
      <c r="AE45" s="123"/>
      <c r="AF45" s="123"/>
    </row>
    <row r="46" spans="2:32" ht="15" hidden="1" customHeight="1" x14ac:dyDescent="0.2">
      <c r="I46" s="86" t="s">
        <v>2193</v>
      </c>
      <c r="J46" s="87" t="s">
        <v>2192</v>
      </c>
      <c r="K46" s="73">
        <v>1</v>
      </c>
      <c r="R46" s="199"/>
      <c r="S46" s="197"/>
      <c r="T46" s="123"/>
      <c r="W46" s="123" t="s">
        <v>2258</v>
      </c>
      <c r="X46" s="123">
        <v>4</v>
      </c>
      <c r="Y46" s="193" t="s">
        <v>2252</v>
      </c>
      <c r="Z46" s="123">
        <v>4</v>
      </c>
      <c r="AA46" s="123"/>
      <c r="AB46" s="123"/>
      <c r="AC46" s="123"/>
      <c r="AD46" s="85" t="s">
        <v>27</v>
      </c>
      <c r="AE46" s="123"/>
      <c r="AF46" s="123"/>
    </row>
    <row r="47" spans="2:32" ht="15" hidden="1" customHeight="1" x14ac:dyDescent="0.2">
      <c r="I47" s="86" t="s">
        <v>2281</v>
      </c>
      <c r="J47" s="87" t="s">
        <v>2193</v>
      </c>
      <c r="K47" s="73">
        <v>1</v>
      </c>
      <c r="R47" s="199"/>
      <c r="S47" s="197"/>
      <c r="T47" s="123"/>
      <c r="Y47" s="193" t="s">
        <v>2253</v>
      </c>
      <c r="Z47" s="123">
        <v>5</v>
      </c>
      <c r="AA47" s="123"/>
      <c r="AB47" s="123"/>
      <c r="AC47" s="123"/>
      <c r="AD47" s="85" t="s">
        <v>25</v>
      </c>
      <c r="AE47" s="123"/>
      <c r="AF47" s="123"/>
    </row>
    <row r="48" spans="2:32" ht="15" hidden="1" customHeight="1" x14ac:dyDescent="0.2">
      <c r="I48" s="86" t="s">
        <v>2208</v>
      </c>
      <c r="J48" s="87" t="s">
        <v>2281</v>
      </c>
      <c r="K48" s="73">
        <v>1</v>
      </c>
      <c r="R48" s="199"/>
      <c r="S48" s="123"/>
      <c r="T48" s="123"/>
      <c r="Y48" s="193"/>
      <c r="Z48" s="123"/>
      <c r="AA48" s="123"/>
      <c r="AB48" s="123"/>
      <c r="AC48" s="123"/>
      <c r="AD48" s="86" t="s">
        <v>2275</v>
      </c>
      <c r="AE48" s="123"/>
      <c r="AF48" s="123"/>
    </row>
    <row r="49" spans="9:32" ht="15" hidden="1" customHeight="1" x14ac:dyDescent="0.2">
      <c r="I49" s="86" t="s">
        <v>2209</v>
      </c>
      <c r="J49" s="87" t="s">
        <v>2208</v>
      </c>
      <c r="K49" s="73">
        <v>1</v>
      </c>
      <c r="R49" s="199"/>
      <c r="S49" s="123"/>
      <c r="T49" s="123"/>
      <c r="Y49" s="193"/>
      <c r="Z49" s="123"/>
      <c r="AA49" s="123"/>
      <c r="AB49" s="123"/>
      <c r="AC49" s="123"/>
      <c r="AD49" s="86" t="s">
        <v>34</v>
      </c>
      <c r="AE49" s="123"/>
      <c r="AF49" s="123"/>
    </row>
    <row r="50" spans="9:32" ht="15" hidden="1" customHeight="1" x14ac:dyDescent="0.2">
      <c r="R50" s="199"/>
      <c r="S50" s="123"/>
      <c r="T50" s="123"/>
      <c r="Z50" s="123"/>
      <c r="AA50" s="123"/>
      <c r="AB50" s="123"/>
      <c r="AC50" s="123"/>
      <c r="AD50" s="86" t="s">
        <v>35</v>
      </c>
      <c r="AE50" s="123"/>
      <c r="AF50" s="123"/>
    </row>
    <row r="51" spans="9:32" ht="15" hidden="1" customHeight="1" x14ac:dyDescent="0.2">
      <c r="R51" s="199"/>
      <c r="S51" s="123"/>
      <c r="T51" s="123"/>
      <c r="Y51" s="193"/>
      <c r="Z51" s="123"/>
      <c r="AA51" s="123"/>
      <c r="AB51" s="123"/>
      <c r="AD51" s="85" t="s">
        <v>31</v>
      </c>
    </row>
    <row r="52" spans="9:32" ht="15" hidden="1" customHeight="1" x14ac:dyDescent="0.2">
      <c r="R52" s="199"/>
      <c r="S52" s="123"/>
      <c r="T52" s="123"/>
      <c r="U52" s="123"/>
      <c r="V52" s="123"/>
      <c r="W52" s="73"/>
      <c r="X52" s="73"/>
      <c r="Y52" s="73"/>
      <c r="AD52" s="86" t="s">
        <v>36</v>
      </c>
    </row>
    <row r="53" spans="9:32" ht="15" hidden="1" customHeight="1" x14ac:dyDescent="0.2">
      <c r="R53" s="199"/>
      <c r="S53" s="123"/>
      <c r="T53" s="123"/>
      <c r="U53" s="123"/>
      <c r="V53" s="123"/>
      <c r="W53" s="73"/>
      <c r="X53" s="73"/>
      <c r="Y53" s="73"/>
      <c r="AD53" s="85" t="s">
        <v>2075</v>
      </c>
    </row>
    <row r="54" spans="9:32" ht="15" hidden="1" customHeight="1" x14ac:dyDescent="0.2">
      <c r="R54" s="199"/>
      <c r="S54" s="123"/>
      <c r="T54" s="123"/>
      <c r="U54" s="123"/>
      <c r="V54" s="123"/>
      <c r="W54" s="73"/>
      <c r="X54" s="73"/>
      <c r="Y54" s="73"/>
      <c r="AD54" s="85" t="s">
        <v>18</v>
      </c>
    </row>
    <row r="55" spans="9:32" ht="15" hidden="1" customHeight="1" x14ac:dyDescent="0.2">
      <c r="R55" s="199"/>
      <c r="S55" s="123"/>
      <c r="T55" s="123"/>
      <c r="U55" s="123"/>
      <c r="V55" s="123"/>
      <c r="W55" s="73"/>
      <c r="X55" s="73"/>
      <c r="Y55" s="73"/>
      <c r="AD55" s="85" t="s">
        <v>22</v>
      </c>
    </row>
    <row r="56" spans="9:32" ht="15" hidden="1" customHeight="1" x14ac:dyDescent="0.2">
      <c r="R56" s="199"/>
      <c r="S56" s="123"/>
      <c r="T56" s="123"/>
      <c r="U56" s="123"/>
      <c r="V56" s="123"/>
      <c r="W56" s="73"/>
      <c r="X56" s="73"/>
      <c r="Y56" s="73"/>
      <c r="AD56" s="85" t="s">
        <v>19</v>
      </c>
    </row>
    <row r="57" spans="9:32" ht="15" hidden="1" customHeight="1" x14ac:dyDescent="0.2">
      <c r="R57" s="199"/>
      <c r="S57" s="123"/>
      <c r="T57" s="123"/>
      <c r="U57" s="123"/>
      <c r="V57" s="123"/>
      <c r="W57" s="73"/>
      <c r="X57" s="73"/>
      <c r="Y57" s="73"/>
      <c r="AD57" s="85" t="s">
        <v>2187</v>
      </c>
    </row>
    <row r="58" spans="9:32" ht="15" hidden="1" customHeight="1" x14ac:dyDescent="0.2">
      <c r="R58" s="199"/>
      <c r="S58" s="123"/>
      <c r="T58" s="123"/>
      <c r="U58" s="123"/>
      <c r="V58" s="123"/>
      <c r="W58" s="73"/>
      <c r="X58" s="73"/>
      <c r="Y58" s="73"/>
      <c r="AD58" s="86" t="s">
        <v>38</v>
      </c>
    </row>
    <row r="59" spans="9:32" ht="15" hidden="1" customHeight="1" x14ac:dyDescent="0.2">
      <c r="R59" s="199"/>
      <c r="S59" s="123"/>
      <c r="T59" s="123"/>
      <c r="U59" s="123"/>
      <c r="V59" s="123"/>
      <c r="W59" s="73"/>
      <c r="X59" s="73"/>
      <c r="Y59" s="73"/>
      <c r="AD59" s="85" t="s">
        <v>21</v>
      </c>
    </row>
    <row r="60" spans="9:32" ht="15" hidden="1" customHeight="1" x14ac:dyDescent="0.2">
      <c r="R60" s="199"/>
      <c r="S60" s="123"/>
      <c r="T60" s="123"/>
      <c r="U60" s="123"/>
      <c r="V60" s="123"/>
      <c r="W60" s="73"/>
      <c r="X60" s="73"/>
      <c r="Y60" s="73"/>
      <c r="AD60" s="85" t="s">
        <v>32</v>
      </c>
    </row>
    <row r="61" spans="9:32" ht="15" hidden="1" customHeight="1" x14ac:dyDescent="0.2">
      <c r="R61" s="199"/>
      <c r="S61" s="123"/>
      <c r="T61" s="123"/>
      <c r="U61" s="123"/>
      <c r="V61" s="123"/>
      <c r="W61" s="73"/>
      <c r="X61" s="73"/>
      <c r="Y61" s="73"/>
      <c r="AD61" s="86" t="s">
        <v>26</v>
      </c>
    </row>
    <row r="62" spans="9:32" ht="15" hidden="1" customHeight="1" x14ac:dyDescent="0.2">
      <c r="R62" s="199"/>
      <c r="S62" s="123"/>
      <c r="T62" s="123"/>
      <c r="U62" s="123"/>
      <c r="V62" s="123"/>
      <c r="W62" s="73"/>
      <c r="X62" s="73"/>
      <c r="Y62" s="73"/>
      <c r="AD62" s="85" t="s">
        <v>23</v>
      </c>
    </row>
    <row r="63" spans="9:32" ht="15" hidden="1" customHeight="1" x14ac:dyDescent="0.2">
      <c r="R63" s="199"/>
      <c r="S63" s="123"/>
      <c r="T63" s="123"/>
      <c r="U63" s="123"/>
      <c r="V63" s="123"/>
      <c r="W63" s="73"/>
      <c r="X63" s="73"/>
      <c r="Y63" s="73"/>
      <c r="AD63" s="55"/>
    </row>
    <row r="64" spans="9:32" ht="15" hidden="1" customHeight="1" x14ac:dyDescent="0.2">
      <c r="R64" s="199"/>
      <c r="S64" s="123"/>
      <c r="T64" s="123"/>
      <c r="U64" s="123"/>
      <c r="V64" s="123"/>
      <c r="W64" s="73"/>
      <c r="X64" s="73"/>
      <c r="Y64" s="73"/>
      <c r="AD64" s="55"/>
    </row>
    <row r="65" spans="18:30" ht="15" hidden="1" customHeight="1" x14ac:dyDescent="0.2">
      <c r="R65" s="199"/>
      <c r="S65" s="123"/>
      <c r="T65" s="123"/>
      <c r="U65" s="123"/>
      <c r="V65" s="123"/>
      <c r="W65" s="73"/>
      <c r="X65" s="73"/>
      <c r="Y65" s="73"/>
      <c r="AD65" s="55"/>
    </row>
    <row r="66" spans="18:30" ht="15" hidden="1" customHeight="1" x14ac:dyDescent="0.2">
      <c r="R66" s="199"/>
      <c r="S66" s="123"/>
      <c r="T66" s="123"/>
      <c r="U66" s="123"/>
      <c r="V66" s="123"/>
      <c r="W66" s="73"/>
      <c r="X66" s="73"/>
      <c r="Y66" s="73"/>
      <c r="AD66" s="55"/>
    </row>
    <row r="67" spans="18:30" ht="15" hidden="1" customHeight="1" x14ac:dyDescent="0.2">
      <c r="R67" s="199"/>
      <c r="S67" s="123"/>
      <c r="T67" s="123"/>
      <c r="U67" s="123"/>
      <c r="V67" s="123"/>
      <c r="W67" s="73"/>
      <c r="X67" s="73"/>
      <c r="Y67" s="73"/>
      <c r="AD67" s="55"/>
    </row>
    <row r="68" spans="18:30" ht="15" hidden="1" customHeight="1" x14ac:dyDescent="0.2">
      <c r="R68" s="199"/>
      <c r="S68" s="123"/>
      <c r="T68" s="123"/>
      <c r="U68" s="123"/>
      <c r="V68" s="123"/>
      <c r="W68" s="73"/>
      <c r="X68" s="73"/>
      <c r="Y68" s="73"/>
      <c r="AD68" s="55"/>
    </row>
    <row r="69" spans="18:30" ht="15" hidden="1" customHeight="1" x14ac:dyDescent="0.2">
      <c r="R69" s="199"/>
      <c r="S69" s="123"/>
      <c r="T69" s="123"/>
      <c r="U69" s="123"/>
      <c r="V69" s="123"/>
      <c r="W69" s="73"/>
      <c r="X69" s="73"/>
      <c r="Y69" s="73"/>
      <c r="AD69" s="55"/>
    </row>
    <row r="70" spans="18:30" ht="15" hidden="1" customHeight="1" x14ac:dyDescent="0.2">
      <c r="R70" s="199"/>
      <c r="S70" s="123"/>
      <c r="T70" s="123"/>
      <c r="U70" s="123"/>
      <c r="V70" s="123"/>
      <c r="W70" s="73"/>
      <c r="X70" s="73"/>
      <c r="Y70" s="73"/>
      <c r="AD70" s="55"/>
    </row>
    <row r="71" spans="18:30" ht="15" hidden="1" customHeight="1" x14ac:dyDescent="0.2">
      <c r="R71" s="199"/>
      <c r="S71" s="123"/>
      <c r="T71" s="123"/>
      <c r="U71" s="123"/>
      <c r="V71" s="123"/>
      <c r="W71" s="73"/>
      <c r="X71" s="73"/>
      <c r="Y71" s="73"/>
      <c r="AD71" s="55"/>
    </row>
    <row r="72" spans="18:30" ht="15" hidden="1" customHeight="1" x14ac:dyDescent="0.2">
      <c r="R72" s="199"/>
      <c r="S72" s="123"/>
      <c r="T72" s="123"/>
      <c r="U72" s="123"/>
      <c r="V72" s="123"/>
      <c r="W72" s="73"/>
      <c r="X72" s="73"/>
      <c r="Y72" s="73"/>
      <c r="AD72" s="55"/>
    </row>
    <row r="73" spans="18:30" ht="15" hidden="1" customHeight="1" x14ac:dyDescent="0.2">
      <c r="R73" s="199"/>
      <c r="S73" s="123"/>
      <c r="T73" s="123"/>
      <c r="U73" s="123"/>
      <c r="V73" s="123"/>
      <c r="W73" s="73"/>
      <c r="X73" s="73"/>
      <c r="Y73" s="73"/>
      <c r="AD73" s="55"/>
    </row>
    <row r="74" spans="18:30" ht="15" hidden="1" customHeight="1" x14ac:dyDescent="0.2">
      <c r="T74" s="73"/>
      <c r="W74" s="73"/>
      <c r="X74" s="73"/>
      <c r="Y74" s="73"/>
      <c r="AD74" s="55"/>
    </row>
    <row r="75" spans="18:30" ht="15" hidden="1" customHeight="1" x14ac:dyDescent="0.2">
      <c r="T75" s="73"/>
      <c r="W75" s="73"/>
      <c r="X75" s="73"/>
      <c r="Y75" s="73"/>
      <c r="AD75" s="55"/>
    </row>
    <row r="76" spans="18:30" ht="15" hidden="1" customHeight="1" x14ac:dyDescent="0.2">
      <c r="T76" s="73"/>
      <c r="W76" s="73"/>
      <c r="X76" s="73"/>
      <c r="Y76" s="73"/>
      <c r="AD76" s="55"/>
    </row>
    <row r="77" spans="18:30" ht="15" hidden="1" customHeight="1" x14ac:dyDescent="0.2">
      <c r="T77" s="73"/>
      <c r="W77" s="73"/>
      <c r="X77" s="73"/>
      <c r="Y77" s="73"/>
      <c r="AD77" s="55"/>
    </row>
    <row r="78" spans="18:30" ht="15" hidden="1" customHeight="1" x14ac:dyDescent="0.2">
      <c r="T78" s="73"/>
      <c r="W78" s="73"/>
      <c r="X78" s="73"/>
      <c r="Y78" s="73"/>
      <c r="AD78" s="55"/>
    </row>
    <row r="79" spans="18:30" ht="15" hidden="1" customHeight="1" x14ac:dyDescent="0.2">
      <c r="T79" s="73"/>
      <c r="W79" s="73"/>
      <c r="X79" s="73"/>
      <c r="Y79" s="73"/>
      <c r="AD79" s="55"/>
    </row>
    <row r="80" spans="18:30" ht="15" hidden="1" customHeight="1" x14ac:dyDescent="0.2">
      <c r="T80" s="73"/>
      <c r="W80" s="73"/>
      <c r="X80" s="73"/>
      <c r="Y80" s="73"/>
      <c r="AD80" s="55"/>
    </row>
    <row r="81" spans="20:30" ht="15" hidden="1" customHeight="1" x14ac:dyDescent="0.2">
      <c r="T81" s="73"/>
      <c r="W81" s="73"/>
      <c r="X81" s="73"/>
      <c r="Y81" s="73"/>
      <c r="AD81" s="55"/>
    </row>
    <row r="82" spans="20:30" ht="15" hidden="1" customHeight="1" x14ac:dyDescent="0.2">
      <c r="T82" s="73"/>
      <c r="W82" s="73"/>
      <c r="X82" s="73"/>
      <c r="Y82" s="73"/>
      <c r="AD82" s="55"/>
    </row>
    <row r="83" spans="20:30" ht="15" hidden="1" customHeight="1" x14ac:dyDescent="0.2">
      <c r="T83" s="73"/>
      <c r="W83" s="73"/>
      <c r="X83" s="73"/>
      <c r="Y83" s="73"/>
      <c r="AD83" s="55"/>
    </row>
    <row r="84" spans="20:30" ht="15" hidden="1" customHeight="1" x14ac:dyDescent="0.2">
      <c r="T84" s="73"/>
      <c r="W84" s="73"/>
      <c r="X84" s="73"/>
      <c r="Y84" s="73"/>
      <c r="AD84" s="55"/>
    </row>
    <row r="85" spans="20:30" ht="15" hidden="1" customHeight="1" x14ac:dyDescent="0.2">
      <c r="T85" s="73"/>
      <c r="Y85" s="200"/>
      <c r="AD85" s="55"/>
    </row>
    <row r="86" spans="20:30" ht="15" hidden="1" customHeight="1" x14ac:dyDescent="0.2">
      <c r="T86" s="73"/>
      <c r="V86" s="201"/>
      <c r="Y86" s="200"/>
      <c r="AD86" s="55"/>
    </row>
    <row r="87" spans="20:30" ht="15" hidden="1" customHeight="1" x14ac:dyDescent="0.2">
      <c r="T87" s="73"/>
      <c r="V87" s="201"/>
      <c r="Y87" s="200"/>
      <c r="AD87" s="55"/>
    </row>
    <row r="88" spans="20:30" ht="15" hidden="1" customHeight="1" x14ac:dyDescent="0.2">
      <c r="T88" s="73"/>
      <c r="V88" s="201"/>
      <c r="Y88" s="200"/>
      <c r="AD88" s="55"/>
    </row>
    <row r="89" spans="20:30" ht="15" hidden="1" customHeight="1" x14ac:dyDescent="0.2">
      <c r="T89" s="73"/>
      <c r="V89" s="201"/>
      <c r="Y89" s="200"/>
      <c r="AD89" s="55"/>
    </row>
    <row r="90" spans="20:30" ht="15" hidden="1" customHeight="1" x14ac:dyDescent="0.2">
      <c r="T90" s="73"/>
      <c r="V90" s="201"/>
      <c r="Y90" s="200"/>
      <c r="AD90" s="55"/>
    </row>
    <row r="91" spans="20:30" ht="15" hidden="1" customHeight="1" x14ac:dyDescent="0.2">
      <c r="T91" s="73"/>
      <c r="V91" s="201"/>
      <c r="Y91" s="200"/>
      <c r="AD91" s="55"/>
    </row>
    <row r="92" spans="20:30" ht="15" hidden="1" customHeight="1" x14ac:dyDescent="0.2">
      <c r="T92" s="73"/>
      <c r="V92" s="201"/>
      <c r="Y92" s="200"/>
      <c r="AD92" s="55"/>
    </row>
    <row r="93" spans="20:30" ht="15" hidden="1" customHeight="1" x14ac:dyDescent="0.2">
      <c r="U93" s="201"/>
      <c r="V93" s="201"/>
      <c r="Y93" s="200"/>
      <c r="AD93" s="55"/>
    </row>
    <row r="94" spans="20:30" ht="15" hidden="1" customHeight="1" x14ac:dyDescent="0.2">
      <c r="U94" s="201"/>
      <c r="V94" s="201"/>
      <c r="Y94" s="200"/>
      <c r="AD94" s="55"/>
    </row>
    <row r="95" spans="20:30" ht="15" hidden="1" customHeight="1" x14ac:dyDescent="0.2">
      <c r="U95" s="201"/>
      <c r="V95" s="201"/>
      <c r="Y95" s="200"/>
      <c r="AD95" s="55"/>
    </row>
    <row r="96" spans="20:30" ht="15" hidden="1" customHeight="1" x14ac:dyDescent="0.2">
      <c r="V96" s="201"/>
      <c r="Y96" s="200"/>
      <c r="AD96" s="55"/>
    </row>
    <row r="97" spans="21:30" ht="15" hidden="1" customHeight="1" x14ac:dyDescent="0.2">
      <c r="U97" s="74"/>
      <c r="V97" s="201"/>
      <c r="Y97" s="200"/>
      <c r="AD97" s="55"/>
    </row>
    <row r="98" spans="21:30" ht="15" hidden="1" customHeight="1" x14ac:dyDescent="0.2">
      <c r="U98" s="201"/>
      <c r="V98" s="201"/>
      <c r="Y98" s="200"/>
      <c r="AD98" s="55"/>
    </row>
    <row r="99" spans="21:30" ht="15" hidden="1" customHeight="1" x14ac:dyDescent="0.2">
      <c r="V99" s="201"/>
      <c r="Y99" s="200"/>
      <c r="AD99" s="55"/>
    </row>
    <row r="100" spans="21:30" ht="15" hidden="1" customHeight="1" x14ac:dyDescent="0.2">
      <c r="V100" s="201"/>
      <c r="Y100" s="200"/>
      <c r="AD100" s="55"/>
    </row>
    <row r="101" spans="21:30" ht="15" hidden="1" customHeight="1" x14ac:dyDescent="0.2">
      <c r="U101" s="201"/>
      <c r="V101" s="201"/>
      <c r="Y101" s="200"/>
      <c r="AD101" s="55"/>
    </row>
    <row r="102" spans="21:30" ht="15" hidden="1" customHeight="1" x14ac:dyDescent="0.2">
      <c r="V102" s="202"/>
      <c r="Y102" s="200"/>
      <c r="AD102" s="55"/>
    </row>
    <row r="103" spans="21:30" ht="15" hidden="1" customHeight="1" x14ac:dyDescent="0.2">
      <c r="U103" s="201"/>
      <c r="V103" s="202"/>
      <c r="Y103" s="200"/>
      <c r="AD103" s="55"/>
    </row>
    <row r="104" spans="21:30" ht="15" hidden="1" customHeight="1" x14ac:dyDescent="0.2">
      <c r="V104" s="202"/>
      <c r="Y104" s="200"/>
      <c r="AD104" s="55"/>
    </row>
    <row r="105" spans="21:30" ht="15" hidden="1" customHeight="1" x14ac:dyDescent="0.2">
      <c r="U105" s="201"/>
      <c r="V105" s="202"/>
      <c r="Y105" s="200"/>
      <c r="AD105" s="55"/>
    </row>
    <row r="106" spans="21:30" ht="15" hidden="1" customHeight="1" x14ac:dyDescent="0.2">
      <c r="V106" s="202"/>
      <c r="Y106" s="200"/>
      <c r="AD106" s="55"/>
    </row>
    <row r="107" spans="21:30" ht="15" hidden="1" customHeight="1" x14ac:dyDescent="0.2">
      <c r="U107" s="201"/>
      <c r="V107" s="202"/>
      <c r="Y107" s="200"/>
      <c r="AD107" s="55"/>
    </row>
    <row r="108" spans="21:30" ht="15" hidden="1" customHeight="1" x14ac:dyDescent="0.2">
      <c r="U108" s="201"/>
      <c r="V108" s="202"/>
      <c r="Y108" s="200"/>
      <c r="AD108" s="55"/>
    </row>
    <row r="109" spans="21:30" ht="15" hidden="1" customHeight="1" x14ac:dyDescent="0.2">
      <c r="U109" s="123"/>
      <c r="V109" s="202"/>
      <c r="Y109" s="200"/>
      <c r="AD109" s="55"/>
    </row>
    <row r="110" spans="21:30" ht="15" hidden="1" customHeight="1" x14ac:dyDescent="0.2">
      <c r="U110" s="123"/>
      <c r="V110" s="202"/>
      <c r="Y110" s="200"/>
      <c r="AD110" s="55"/>
    </row>
    <row r="111" spans="21:30" ht="15" hidden="1" customHeight="1" x14ac:dyDescent="0.2">
      <c r="U111" s="123"/>
      <c r="V111" s="202"/>
      <c r="Y111" s="200"/>
      <c r="AD111" s="55"/>
    </row>
    <row r="112" spans="21:30" ht="15" hidden="1" customHeight="1" x14ac:dyDescent="0.2">
      <c r="U112" s="123"/>
      <c r="V112" s="202"/>
      <c r="Y112" s="200"/>
      <c r="AD112" s="55"/>
    </row>
    <row r="113" spans="21:30" ht="15" hidden="1" customHeight="1" x14ac:dyDescent="0.2">
      <c r="U113" s="123"/>
      <c r="V113" s="202"/>
      <c r="Y113" s="200"/>
      <c r="AD113" s="55"/>
    </row>
    <row r="114" spans="21:30" ht="15" hidden="1" customHeight="1" x14ac:dyDescent="0.2">
      <c r="U114" s="123"/>
      <c r="V114" s="199"/>
      <c r="Y114" s="200"/>
      <c r="AD114" s="55"/>
    </row>
    <row r="115" spans="21:30" ht="15" hidden="1" customHeight="1" x14ac:dyDescent="0.2">
      <c r="U115" s="123"/>
      <c r="V115" s="199"/>
      <c r="Y115" s="200"/>
      <c r="AD115" s="55"/>
    </row>
    <row r="116" spans="21:30" ht="15" hidden="1" customHeight="1" x14ac:dyDescent="0.2">
      <c r="U116" s="123"/>
      <c r="V116" s="199"/>
      <c r="Y116" s="200"/>
      <c r="AD116" s="55"/>
    </row>
    <row r="117" spans="21:30" ht="15" hidden="1" customHeight="1" x14ac:dyDescent="0.2">
      <c r="U117" s="123"/>
      <c r="V117" s="199"/>
      <c r="Y117" s="200"/>
      <c r="AD117" s="55"/>
    </row>
    <row r="118" spans="21:30" ht="15" hidden="1" customHeight="1" x14ac:dyDescent="0.2">
      <c r="U118" s="123"/>
      <c r="V118" s="199"/>
      <c r="Y118" s="200"/>
      <c r="AD118" s="55"/>
    </row>
    <row r="119" spans="21:30" ht="15" hidden="1" customHeight="1" x14ac:dyDescent="0.2">
      <c r="U119" s="123"/>
      <c r="V119" s="199"/>
      <c r="Y119" s="200"/>
      <c r="AD119" s="55"/>
    </row>
    <row r="120" spans="21:30" ht="15" hidden="1" customHeight="1" x14ac:dyDescent="0.2">
      <c r="U120" s="123"/>
      <c r="V120" s="201"/>
      <c r="Y120" s="200"/>
      <c r="AD120" s="55"/>
    </row>
    <row r="121" spans="21:30" ht="15" hidden="1" customHeight="1" x14ac:dyDescent="0.2">
      <c r="U121" s="123"/>
      <c r="V121" s="201"/>
      <c r="Y121" s="200"/>
      <c r="AD121" s="55"/>
    </row>
    <row r="122" spans="21:30" ht="15" hidden="1" customHeight="1" x14ac:dyDescent="0.2">
      <c r="U122" s="123"/>
      <c r="V122" s="201"/>
      <c r="Y122" s="200"/>
      <c r="AD122" s="55"/>
    </row>
    <row r="123" spans="21:30" ht="15" hidden="1" customHeight="1" x14ac:dyDescent="0.2">
      <c r="U123" s="123"/>
      <c r="V123" s="201"/>
      <c r="Y123" s="200"/>
      <c r="AD123" s="55"/>
    </row>
    <row r="124" spans="21:30" ht="15" hidden="1" customHeight="1" x14ac:dyDescent="0.2">
      <c r="U124" s="123"/>
      <c r="V124" s="201"/>
      <c r="Y124" s="200"/>
      <c r="AD124" s="55"/>
    </row>
    <row r="125" spans="21:30" ht="15" hidden="1" customHeight="1" x14ac:dyDescent="0.2">
      <c r="U125" s="123"/>
      <c r="V125" s="201"/>
      <c r="Y125" s="200"/>
      <c r="AD125" s="55"/>
    </row>
    <row r="126" spans="21:30" ht="15" hidden="1" customHeight="1" x14ac:dyDescent="0.2">
      <c r="U126" s="123"/>
      <c r="V126" s="201"/>
      <c r="Y126" s="200"/>
      <c r="AD126" s="55"/>
    </row>
    <row r="127" spans="21:30" ht="15" hidden="1" customHeight="1" x14ac:dyDescent="0.2">
      <c r="U127" s="123"/>
      <c r="V127" s="201"/>
      <c r="Y127" s="200"/>
      <c r="AD127" s="55"/>
    </row>
    <row r="128" spans="21:30" ht="15" hidden="1" customHeight="1" x14ac:dyDescent="0.2">
      <c r="U128" s="123"/>
      <c r="V128" s="201"/>
      <c r="Y128" s="200"/>
      <c r="AD128" s="55"/>
    </row>
    <row r="129" spans="21:30" ht="15" hidden="1" customHeight="1" x14ac:dyDescent="0.2">
      <c r="U129" s="123"/>
      <c r="V129" s="201"/>
      <c r="Y129" s="200"/>
      <c r="AD129" s="55"/>
    </row>
    <row r="130" spans="21:30" ht="15" hidden="1" customHeight="1" x14ac:dyDescent="0.2">
      <c r="U130" s="123"/>
      <c r="V130" s="201"/>
      <c r="Y130" s="200"/>
      <c r="AD130" s="55"/>
    </row>
    <row r="131" spans="21:30" ht="15" hidden="1" customHeight="1" x14ac:dyDescent="0.2">
      <c r="U131" s="123"/>
      <c r="V131" s="201"/>
      <c r="Y131" s="200"/>
      <c r="AD131" s="55"/>
    </row>
    <row r="132" spans="21:30" ht="15" hidden="1" customHeight="1" x14ac:dyDescent="0.2">
      <c r="U132" s="123"/>
      <c r="V132" s="201"/>
      <c r="Y132" s="200"/>
      <c r="AD132" s="55"/>
    </row>
    <row r="133" spans="21:30" ht="15" hidden="1" customHeight="1" x14ac:dyDescent="0.2">
      <c r="U133" s="123"/>
      <c r="V133" s="201"/>
      <c r="Y133" s="200"/>
      <c r="AD133" s="55"/>
    </row>
    <row r="134" spans="21:30" ht="15" hidden="1" customHeight="1" x14ac:dyDescent="0.2">
      <c r="U134" s="123"/>
      <c r="V134" s="201"/>
      <c r="Y134" s="200"/>
      <c r="AD134" s="55"/>
    </row>
    <row r="135" spans="21:30" ht="15" hidden="1" customHeight="1" x14ac:dyDescent="0.2">
      <c r="U135" s="123"/>
      <c r="V135" s="201"/>
      <c r="Y135" s="200"/>
      <c r="AD135" s="55"/>
    </row>
    <row r="136" spans="21:30" ht="15" hidden="1" customHeight="1" x14ac:dyDescent="0.2">
      <c r="U136" s="123"/>
      <c r="V136" s="201"/>
      <c r="Y136" s="200"/>
      <c r="AD136" s="55"/>
    </row>
    <row r="137" spans="21:30" ht="15" hidden="1" customHeight="1" x14ac:dyDescent="0.2">
      <c r="U137" s="123"/>
      <c r="V137" s="201"/>
      <c r="Y137" s="200"/>
      <c r="AD137" s="55"/>
    </row>
    <row r="138" spans="21:30" ht="15" hidden="1" customHeight="1" x14ac:dyDescent="0.2">
      <c r="U138" s="123"/>
      <c r="V138" s="201"/>
      <c r="Y138" s="200"/>
      <c r="AD138" s="55"/>
    </row>
    <row r="139" spans="21:30" ht="15" hidden="1" customHeight="1" x14ac:dyDescent="0.2">
      <c r="U139" s="123"/>
      <c r="V139" s="201"/>
      <c r="Y139" s="200"/>
      <c r="AD139" s="55"/>
    </row>
    <row r="140" spans="21:30" ht="15" hidden="1" customHeight="1" x14ac:dyDescent="0.2">
      <c r="U140" s="123"/>
      <c r="V140" s="201"/>
      <c r="Y140" s="200"/>
      <c r="AD140" s="55"/>
    </row>
    <row r="141" spans="21:30" ht="15" hidden="1" customHeight="1" x14ac:dyDescent="0.2">
      <c r="U141" s="123"/>
      <c r="V141" s="201"/>
      <c r="Y141" s="200"/>
      <c r="AD141" s="55"/>
    </row>
    <row r="142" spans="21:30" ht="15" hidden="1" customHeight="1" x14ac:dyDescent="0.2">
      <c r="U142" s="123"/>
      <c r="V142" s="201"/>
      <c r="Y142" s="200"/>
      <c r="AD142" s="55"/>
    </row>
    <row r="143" spans="21:30" ht="15" hidden="1" customHeight="1" x14ac:dyDescent="0.2">
      <c r="U143" s="123"/>
      <c r="V143" s="201"/>
      <c r="Y143" s="200"/>
      <c r="AD143" s="55"/>
    </row>
    <row r="144" spans="21:30" ht="15" hidden="1" customHeight="1" x14ac:dyDescent="0.2">
      <c r="U144" s="123"/>
      <c r="V144" s="201"/>
      <c r="Y144" s="200"/>
      <c r="AD144" s="55"/>
    </row>
    <row r="145" spans="21:30" ht="15" hidden="1" customHeight="1" x14ac:dyDescent="0.2">
      <c r="U145" s="123"/>
      <c r="V145" s="201"/>
      <c r="Y145" s="200"/>
      <c r="AD145" s="55"/>
    </row>
    <row r="146" spans="21:30" ht="15" hidden="1" customHeight="1" x14ac:dyDescent="0.2">
      <c r="U146" s="123"/>
      <c r="V146" s="201"/>
      <c r="Y146" s="200"/>
      <c r="AD146" s="55"/>
    </row>
    <row r="147" spans="21:30" ht="15" hidden="1" customHeight="1" x14ac:dyDescent="0.2">
      <c r="U147" s="123"/>
      <c r="V147" s="201"/>
      <c r="Y147" s="200"/>
      <c r="AD147" s="55"/>
    </row>
    <row r="148" spans="21:30" ht="15" hidden="1" customHeight="1" x14ac:dyDescent="0.2">
      <c r="U148" s="123"/>
      <c r="V148" s="201"/>
      <c r="Y148" s="200"/>
      <c r="AD148" s="55"/>
    </row>
    <row r="149" spans="21:30" ht="15" hidden="1" customHeight="1" x14ac:dyDescent="0.2">
      <c r="U149" s="123"/>
      <c r="V149" s="201"/>
      <c r="Y149" s="200"/>
      <c r="AD149" s="55"/>
    </row>
    <row r="150" spans="21:30" ht="15" hidden="1" customHeight="1" x14ac:dyDescent="0.2">
      <c r="U150" s="123"/>
      <c r="V150" s="201"/>
      <c r="Y150" s="200"/>
      <c r="AD150" s="55"/>
    </row>
    <row r="151" spans="21:30" ht="15" hidden="1" customHeight="1" x14ac:dyDescent="0.2">
      <c r="U151" s="123"/>
      <c r="V151" s="201"/>
      <c r="Y151" s="200"/>
      <c r="AD151" s="55"/>
    </row>
    <row r="152" spans="21:30" ht="15" hidden="1" customHeight="1" x14ac:dyDescent="0.2">
      <c r="U152" s="123"/>
      <c r="V152" s="201"/>
      <c r="Y152" s="200"/>
      <c r="AD152" s="55"/>
    </row>
    <row r="153" spans="21:30" ht="15" hidden="1" customHeight="1" x14ac:dyDescent="0.2">
      <c r="U153" s="123"/>
      <c r="V153" s="201"/>
      <c r="Y153" s="200"/>
      <c r="AD153" s="55"/>
    </row>
    <row r="154" spans="21:30" ht="15" hidden="1" customHeight="1" x14ac:dyDescent="0.2">
      <c r="U154" s="123"/>
      <c r="V154" s="201"/>
      <c r="Y154" s="200"/>
      <c r="AD154" s="55"/>
    </row>
    <row r="155" spans="21:30" ht="15" hidden="1" customHeight="1" x14ac:dyDescent="0.2">
      <c r="U155" s="123"/>
      <c r="V155" s="201"/>
      <c r="Y155" s="200"/>
      <c r="AD155" s="55"/>
    </row>
    <row r="156" spans="21:30" ht="15" hidden="1" customHeight="1" x14ac:dyDescent="0.2">
      <c r="U156" s="123"/>
      <c r="V156" s="201"/>
      <c r="Y156" s="200"/>
      <c r="AD156" s="55"/>
    </row>
    <row r="157" spans="21:30" ht="15" hidden="1" customHeight="1" x14ac:dyDescent="0.2">
      <c r="U157" s="123"/>
      <c r="V157" s="201"/>
      <c r="Y157" s="200"/>
      <c r="AD157" s="55"/>
    </row>
    <row r="158" spans="21:30" ht="15" hidden="1" customHeight="1" x14ac:dyDescent="0.2">
      <c r="U158" s="123"/>
      <c r="V158" s="201"/>
      <c r="Y158" s="200"/>
      <c r="AD158" s="55"/>
    </row>
    <row r="159" spans="21:30" ht="15" hidden="1" customHeight="1" x14ac:dyDescent="0.2">
      <c r="U159" s="123"/>
      <c r="V159" s="201"/>
      <c r="Y159" s="200"/>
      <c r="AD159" s="55"/>
    </row>
    <row r="160" spans="21:30" ht="15" hidden="1" customHeight="1" x14ac:dyDescent="0.2">
      <c r="U160" s="123"/>
      <c r="V160" s="201"/>
      <c r="Y160" s="200"/>
      <c r="AD160" s="55"/>
    </row>
    <row r="161" spans="21:30" ht="15" hidden="1" customHeight="1" x14ac:dyDescent="0.2">
      <c r="U161" s="123"/>
      <c r="V161" s="201"/>
      <c r="Y161" s="200"/>
      <c r="AD161" s="55"/>
    </row>
    <row r="162" spans="21:30" ht="15" hidden="1" customHeight="1" x14ac:dyDescent="0.2">
      <c r="U162" s="123"/>
      <c r="V162" s="201"/>
      <c r="Y162" s="200"/>
      <c r="AD162" s="55"/>
    </row>
    <row r="163" spans="21:30" ht="15" hidden="1" customHeight="1" x14ac:dyDescent="0.2">
      <c r="U163" s="123"/>
      <c r="V163" s="201"/>
      <c r="Y163" s="200"/>
      <c r="AD163" s="55"/>
    </row>
    <row r="164" spans="21:30" ht="15" hidden="1" customHeight="1" x14ac:dyDescent="0.2">
      <c r="U164" s="123"/>
      <c r="V164" s="201"/>
      <c r="Y164" s="200"/>
      <c r="AD164" s="55"/>
    </row>
    <row r="165" spans="21:30" ht="15" hidden="1" customHeight="1" x14ac:dyDescent="0.2">
      <c r="U165" s="123"/>
      <c r="V165" s="201"/>
      <c r="Y165" s="200"/>
      <c r="AD165" s="55"/>
    </row>
    <row r="166" spans="21:30" ht="15" hidden="1" customHeight="1" x14ac:dyDescent="0.2">
      <c r="U166" s="123"/>
      <c r="V166" s="201"/>
      <c r="Y166" s="200"/>
      <c r="AD166" s="55"/>
    </row>
    <row r="167" spans="21:30" ht="15" hidden="1" customHeight="1" x14ac:dyDescent="0.2">
      <c r="U167" s="123"/>
      <c r="V167" s="201"/>
      <c r="Y167" s="200"/>
      <c r="AD167" s="55"/>
    </row>
    <row r="168" spans="21:30" ht="15" hidden="1" customHeight="1" x14ac:dyDescent="0.2">
      <c r="U168" s="123"/>
      <c r="V168" s="201"/>
      <c r="Y168" s="200"/>
      <c r="AD168" s="55"/>
    </row>
    <row r="169" spans="21:30" ht="15" hidden="1" customHeight="1" x14ac:dyDescent="0.2">
      <c r="U169" s="123"/>
      <c r="V169" s="201"/>
      <c r="Y169" s="200"/>
      <c r="AD169" s="55"/>
    </row>
    <row r="170" spans="21:30" ht="15" hidden="1" customHeight="1" x14ac:dyDescent="0.2">
      <c r="U170" s="123"/>
      <c r="V170" s="201"/>
      <c r="Y170" s="200"/>
      <c r="AD170" s="55"/>
    </row>
    <row r="171" spans="21:30" ht="15" hidden="1" customHeight="1" x14ac:dyDescent="0.2">
      <c r="U171" s="123"/>
      <c r="V171" s="201"/>
      <c r="Y171" s="200"/>
      <c r="AD171" s="55"/>
    </row>
    <row r="172" spans="21:30" ht="15" hidden="1" customHeight="1" x14ac:dyDescent="0.2">
      <c r="U172" s="123"/>
      <c r="V172" s="201"/>
      <c r="Y172" s="200"/>
      <c r="AD172" s="55"/>
    </row>
    <row r="173" spans="21:30" ht="15" hidden="1" customHeight="1" x14ac:dyDescent="0.2">
      <c r="U173" s="123"/>
      <c r="V173" s="201"/>
      <c r="Y173" s="200"/>
      <c r="AD173" s="55"/>
    </row>
    <row r="174" spans="21:30" ht="15" hidden="1" customHeight="1" x14ac:dyDescent="0.2">
      <c r="U174" s="123"/>
      <c r="V174" s="201"/>
      <c r="Y174" s="200"/>
      <c r="AD174" s="55"/>
    </row>
    <row r="175" spans="21:30" ht="15" hidden="1" customHeight="1" x14ac:dyDescent="0.2">
      <c r="U175" s="123"/>
      <c r="V175" s="201"/>
      <c r="Y175" s="200"/>
      <c r="AD175" s="55"/>
    </row>
    <row r="176" spans="21:30" ht="15" hidden="1" customHeight="1" x14ac:dyDescent="0.2">
      <c r="U176" s="123"/>
      <c r="V176" s="201"/>
      <c r="Y176" s="200"/>
      <c r="AD176" s="55"/>
    </row>
    <row r="177" spans="21:30" ht="15" hidden="1" customHeight="1" x14ac:dyDescent="0.2">
      <c r="U177" s="123"/>
      <c r="V177" s="201"/>
      <c r="Y177" s="200"/>
      <c r="AD177" s="55"/>
    </row>
    <row r="178" spans="21:30" ht="15" hidden="1" customHeight="1" x14ac:dyDescent="0.2">
      <c r="U178" s="123"/>
      <c r="V178" s="201"/>
      <c r="Y178" s="200"/>
      <c r="AD178" s="55"/>
    </row>
    <row r="179" spans="21:30" ht="15" hidden="1" customHeight="1" x14ac:dyDescent="0.2">
      <c r="U179" s="123"/>
      <c r="V179" s="201"/>
      <c r="Y179" s="200"/>
      <c r="AD179" s="55"/>
    </row>
    <row r="180" spans="21:30" ht="15" hidden="1" customHeight="1" x14ac:dyDescent="0.2">
      <c r="U180" s="123"/>
      <c r="V180" s="201"/>
      <c r="Y180" s="200"/>
      <c r="AD180" s="55"/>
    </row>
    <row r="181" spans="21:30" ht="15" hidden="1" customHeight="1" x14ac:dyDescent="0.2">
      <c r="U181" s="123"/>
      <c r="V181" s="201"/>
      <c r="Y181" s="200"/>
      <c r="AD181" s="55"/>
    </row>
    <row r="182" spans="21:30" ht="15" hidden="1" customHeight="1" x14ac:dyDescent="0.2">
      <c r="U182" s="123"/>
      <c r="V182" s="201"/>
      <c r="Y182" s="200"/>
      <c r="AD182" s="55"/>
    </row>
    <row r="183" spans="21:30" ht="15" hidden="1" customHeight="1" x14ac:dyDescent="0.2">
      <c r="U183" s="123"/>
      <c r="V183" s="201"/>
      <c r="Y183" s="200"/>
      <c r="AD183" s="55"/>
    </row>
    <row r="184" spans="21:30" ht="15" hidden="1" customHeight="1" x14ac:dyDescent="0.2">
      <c r="U184" s="123"/>
      <c r="V184" s="201"/>
      <c r="Y184" s="200"/>
      <c r="AD184" s="55"/>
    </row>
    <row r="185" spans="21:30" ht="15" hidden="1" customHeight="1" x14ac:dyDescent="0.2">
      <c r="U185" s="123"/>
      <c r="V185" s="201"/>
      <c r="Y185" s="200"/>
      <c r="AD185" s="55"/>
    </row>
    <row r="186" spans="21:30" ht="15" hidden="1" customHeight="1" x14ac:dyDescent="0.2">
      <c r="U186" s="123"/>
      <c r="V186" s="201"/>
      <c r="Y186" s="200"/>
      <c r="AD186" s="55"/>
    </row>
    <row r="187" spans="21:30" ht="15" hidden="1" customHeight="1" x14ac:dyDescent="0.2">
      <c r="U187" s="123"/>
      <c r="V187" s="201"/>
      <c r="Y187" s="200"/>
      <c r="AD187" s="55"/>
    </row>
    <row r="188" spans="21:30" ht="15" hidden="1" customHeight="1" x14ac:dyDescent="0.2">
      <c r="U188" s="123"/>
      <c r="V188" s="201"/>
      <c r="Y188" s="200"/>
      <c r="AD188" s="55"/>
    </row>
    <row r="189" spans="21:30" ht="15" hidden="1" customHeight="1" x14ac:dyDescent="0.2">
      <c r="U189" s="123"/>
      <c r="V189" s="201"/>
      <c r="Y189" s="200"/>
      <c r="AD189" s="55"/>
    </row>
    <row r="190" spans="21:30" ht="15" hidden="1" customHeight="1" x14ac:dyDescent="0.2">
      <c r="U190" s="123"/>
      <c r="V190" s="201"/>
      <c r="Y190" s="200"/>
      <c r="AD190" s="55"/>
    </row>
    <row r="191" spans="21:30" ht="15" hidden="1" customHeight="1" x14ac:dyDescent="0.2">
      <c r="U191" s="123"/>
      <c r="V191" s="201"/>
      <c r="Y191" s="200"/>
      <c r="AD191" s="55"/>
    </row>
    <row r="192" spans="21:30" ht="15" hidden="1" customHeight="1" x14ac:dyDescent="0.2">
      <c r="U192" s="123"/>
      <c r="V192" s="201"/>
      <c r="Y192" s="200"/>
      <c r="AD192" s="55"/>
    </row>
    <row r="193" spans="21:30" ht="15" hidden="1" customHeight="1" x14ac:dyDescent="0.2">
      <c r="U193" s="123"/>
      <c r="V193" s="201"/>
      <c r="Y193" s="200"/>
      <c r="AD193" s="55"/>
    </row>
    <row r="194" spans="21:30" ht="15" hidden="1" customHeight="1" x14ac:dyDescent="0.2">
      <c r="U194" s="123"/>
      <c r="V194" s="201"/>
      <c r="Y194" s="200"/>
      <c r="AD194" s="55"/>
    </row>
    <row r="195" spans="21:30" ht="15" hidden="1" customHeight="1" x14ac:dyDescent="0.2">
      <c r="U195" s="123"/>
      <c r="V195" s="201"/>
      <c r="Y195" s="200"/>
      <c r="AD195" s="55"/>
    </row>
    <row r="196" spans="21:30" ht="15" hidden="1" customHeight="1" x14ac:dyDescent="0.2">
      <c r="U196" s="123"/>
      <c r="V196" s="201"/>
      <c r="Y196" s="200"/>
      <c r="AD196" s="55"/>
    </row>
    <row r="197" spans="21:30" ht="15" hidden="1" customHeight="1" x14ac:dyDescent="0.2">
      <c r="U197" s="123"/>
      <c r="V197" s="201"/>
      <c r="Y197" s="200"/>
      <c r="AD197" s="55"/>
    </row>
    <row r="198" spans="21:30" ht="15" hidden="1" customHeight="1" x14ac:dyDescent="0.2">
      <c r="U198" s="123"/>
      <c r="V198" s="202"/>
      <c r="Y198" s="200"/>
      <c r="AD198" s="55"/>
    </row>
    <row r="199" spans="21:30" ht="15" hidden="1" customHeight="1" x14ac:dyDescent="0.2">
      <c r="U199" s="123"/>
      <c r="V199" s="202"/>
      <c r="Y199" s="200"/>
      <c r="AD199" s="55"/>
    </row>
    <row r="200" spans="21:30" ht="15" hidden="1" customHeight="1" x14ac:dyDescent="0.2">
      <c r="U200" s="123"/>
      <c r="V200" s="202"/>
      <c r="Y200" s="200"/>
      <c r="AD200" s="55"/>
    </row>
    <row r="201" spans="21:30" ht="15" hidden="1" customHeight="1" x14ac:dyDescent="0.2">
      <c r="U201" s="123"/>
      <c r="V201" s="202"/>
      <c r="Y201" s="200"/>
      <c r="AD201" s="55"/>
    </row>
    <row r="202" spans="21:30" ht="15" hidden="1" customHeight="1" x14ac:dyDescent="0.2">
      <c r="U202" s="123"/>
      <c r="V202" s="202"/>
      <c r="Y202" s="200"/>
      <c r="AD202" s="55"/>
    </row>
    <row r="203" spans="21:30" ht="15" hidden="1" customHeight="1" x14ac:dyDescent="0.2">
      <c r="U203" s="123"/>
      <c r="V203" s="202"/>
      <c r="Y203" s="200"/>
      <c r="AD203" s="55"/>
    </row>
    <row r="204" spans="21:30" ht="15" hidden="1" customHeight="1" x14ac:dyDescent="0.2">
      <c r="U204" s="123"/>
      <c r="V204" s="202"/>
      <c r="Y204" s="200"/>
      <c r="AD204" s="55"/>
    </row>
    <row r="205" spans="21:30" ht="15" hidden="1" customHeight="1" x14ac:dyDescent="0.2">
      <c r="U205" s="123"/>
      <c r="V205" s="202"/>
      <c r="Y205" s="200"/>
      <c r="AD205" s="55"/>
    </row>
    <row r="206" spans="21:30" ht="15" hidden="1" customHeight="1" x14ac:dyDescent="0.2">
      <c r="U206" s="123"/>
      <c r="V206" s="202"/>
      <c r="Y206" s="200"/>
      <c r="AD206" s="55"/>
    </row>
    <row r="207" spans="21:30" ht="15" hidden="1" customHeight="1" x14ac:dyDescent="0.2">
      <c r="U207" s="123"/>
      <c r="V207" s="202"/>
      <c r="Y207" s="200"/>
      <c r="AD207" s="55"/>
    </row>
    <row r="208" spans="21:30" ht="15" hidden="1" customHeight="1" x14ac:dyDescent="0.2">
      <c r="U208" s="123"/>
      <c r="V208" s="202"/>
      <c r="Y208" s="200"/>
      <c r="AD208" s="55"/>
    </row>
    <row r="209" spans="21:30" ht="15" hidden="1" customHeight="1" x14ac:dyDescent="0.2">
      <c r="U209" s="123"/>
      <c r="V209" s="202"/>
      <c r="Y209" s="200"/>
      <c r="AD209" s="55"/>
    </row>
    <row r="210" spans="21:30" ht="15" hidden="1" customHeight="1" x14ac:dyDescent="0.2">
      <c r="U210" s="123"/>
      <c r="AD210" s="55"/>
    </row>
    <row r="211" spans="21:30" ht="15" hidden="1" customHeight="1" x14ac:dyDescent="0.2">
      <c r="U211" s="123"/>
      <c r="AD211" s="55"/>
    </row>
    <row r="212" spans="21:30" ht="15" hidden="1" customHeight="1" x14ac:dyDescent="0.2">
      <c r="U212" s="123"/>
      <c r="AD212" s="55"/>
    </row>
    <row r="213" spans="21:30" ht="15" hidden="1" customHeight="1" x14ac:dyDescent="0.2">
      <c r="U213" s="123"/>
      <c r="AD213" s="55"/>
    </row>
    <row r="214" spans="21:30" ht="15" hidden="1" customHeight="1" x14ac:dyDescent="0.2">
      <c r="U214" s="123"/>
      <c r="AD214" s="55"/>
    </row>
    <row r="215" spans="21:30" ht="15" hidden="1" customHeight="1" x14ac:dyDescent="0.2">
      <c r="U215" s="123"/>
      <c r="AD215" s="55"/>
    </row>
    <row r="216" spans="21:30" ht="15" hidden="1" customHeight="1" x14ac:dyDescent="0.2">
      <c r="U216" s="123"/>
      <c r="AD216" s="55"/>
    </row>
    <row r="217" spans="21:30" ht="15" hidden="1" customHeight="1" x14ac:dyDescent="0.2">
      <c r="U217" s="123"/>
      <c r="AD217" s="55"/>
    </row>
    <row r="218" spans="21:30" ht="15" hidden="1" customHeight="1" x14ac:dyDescent="0.2">
      <c r="U218" s="123"/>
      <c r="AD218" s="55"/>
    </row>
    <row r="219" spans="21:30" ht="15" hidden="1" customHeight="1" x14ac:dyDescent="0.2">
      <c r="U219" s="123"/>
      <c r="AD219" s="55"/>
    </row>
    <row r="220" spans="21:30" ht="15" hidden="1" customHeight="1" x14ac:dyDescent="0.2">
      <c r="U220" s="123"/>
      <c r="AD220" s="55"/>
    </row>
    <row r="221" spans="21:30" ht="15" hidden="1" customHeight="1" x14ac:dyDescent="0.2">
      <c r="U221" s="123"/>
      <c r="AD221" s="55"/>
    </row>
    <row r="222" spans="21:30" ht="15" hidden="1" customHeight="1" x14ac:dyDescent="0.2">
      <c r="U222" s="123"/>
      <c r="AD222" s="55"/>
    </row>
    <row r="223" spans="21:30" ht="15" hidden="1" customHeight="1" x14ac:dyDescent="0.2">
      <c r="AD223" s="55"/>
    </row>
    <row r="224" spans="21:30" ht="15" hidden="1" customHeight="1" x14ac:dyDescent="0.2">
      <c r="AD224" s="55"/>
    </row>
    <row r="225" spans="30:30" ht="15" hidden="1" customHeight="1" x14ac:dyDescent="0.2">
      <c r="AD225" s="55"/>
    </row>
    <row r="226" spans="30:30" ht="15" hidden="1" customHeight="1" x14ac:dyDescent="0.2">
      <c r="AD226" s="55"/>
    </row>
    <row r="227" spans="30:30" ht="15" hidden="1" customHeight="1" x14ac:dyDescent="0.2">
      <c r="AD227" s="55"/>
    </row>
    <row r="228" spans="30:30" ht="15" hidden="1" customHeight="1" x14ac:dyDescent="0.2">
      <c r="AD228" s="55"/>
    </row>
    <row r="229" spans="30:30" ht="15" hidden="1" customHeight="1" x14ac:dyDescent="0.2">
      <c r="AD229" s="55"/>
    </row>
    <row r="230" spans="30:30" ht="15" hidden="1" customHeight="1" x14ac:dyDescent="0.2">
      <c r="AD230" s="55"/>
    </row>
    <row r="231" spans="30:30" ht="15" hidden="1" customHeight="1" x14ac:dyDescent="0.2">
      <c r="AD231" s="55"/>
    </row>
    <row r="232" spans="30:30" ht="15" hidden="1" customHeight="1" x14ac:dyDescent="0.2">
      <c r="AD232" s="55"/>
    </row>
    <row r="233" spans="30:30" ht="15" hidden="1" customHeight="1" x14ac:dyDescent="0.2">
      <c r="AD233" s="55"/>
    </row>
    <row r="234" spans="30:30" ht="15" hidden="1" customHeight="1" x14ac:dyDescent="0.2">
      <c r="AD234" s="55"/>
    </row>
    <row r="235" spans="30:30" ht="15" hidden="1" customHeight="1" x14ac:dyDescent="0.2">
      <c r="AD235" s="55"/>
    </row>
    <row r="236" spans="30:30" ht="15" hidden="1" customHeight="1" x14ac:dyDescent="0.2">
      <c r="AD236" s="55"/>
    </row>
    <row r="237" spans="30:30" ht="15" hidden="1" customHeight="1" x14ac:dyDescent="0.2">
      <c r="AD237" s="55"/>
    </row>
    <row r="238" spans="30:30" ht="15" hidden="1" customHeight="1" x14ac:dyDescent="0.2">
      <c r="AD238" s="55"/>
    </row>
    <row r="239" spans="30:30" ht="15" hidden="1" customHeight="1" x14ac:dyDescent="0.2">
      <c r="AD239" s="55"/>
    </row>
    <row r="240" spans="30:30" ht="15" hidden="1" customHeight="1" x14ac:dyDescent="0.2">
      <c r="AD240" s="55"/>
    </row>
    <row r="241" spans="30:30" ht="15" hidden="1" customHeight="1" x14ac:dyDescent="0.2">
      <c r="AD241" s="55"/>
    </row>
    <row r="242" spans="30:30" ht="15" hidden="1" customHeight="1" x14ac:dyDescent="0.2">
      <c r="AD242" s="55"/>
    </row>
    <row r="243" spans="30:30" ht="15" hidden="1" customHeight="1" x14ac:dyDescent="0.2">
      <c r="AD243" s="55"/>
    </row>
    <row r="244" spans="30:30" ht="15" hidden="1" customHeight="1" x14ac:dyDescent="0.2">
      <c r="AD244" s="55"/>
    </row>
    <row r="245" spans="30:30" ht="15" hidden="1" customHeight="1" x14ac:dyDescent="0.2">
      <c r="AD245" s="55"/>
    </row>
    <row r="246" spans="30:30" ht="15" hidden="1" customHeight="1" x14ac:dyDescent="0.2">
      <c r="AD246" s="55"/>
    </row>
    <row r="247" spans="30:30" ht="15" hidden="1" customHeight="1" x14ac:dyDescent="0.2">
      <c r="AD247" s="55"/>
    </row>
    <row r="248" spans="30:30" ht="15" hidden="1" customHeight="1" x14ac:dyDescent="0.2">
      <c r="AD248" s="55"/>
    </row>
    <row r="249" spans="30:30" ht="15" hidden="1" customHeight="1" x14ac:dyDescent="0.2">
      <c r="AD249" s="55"/>
    </row>
    <row r="250" spans="30:30" ht="15" hidden="1" customHeight="1" x14ac:dyDescent="0.2">
      <c r="AD250" s="55"/>
    </row>
    <row r="251" spans="30:30" ht="15" hidden="1" customHeight="1" x14ac:dyDescent="0.2">
      <c r="AD251" s="55"/>
    </row>
    <row r="252" spans="30:30" ht="15" hidden="1" customHeight="1" x14ac:dyDescent="0.2">
      <c r="AD252" s="55"/>
    </row>
    <row r="253" spans="30:30" ht="15" hidden="1" customHeight="1" x14ac:dyDescent="0.2">
      <c r="AD253" s="55"/>
    </row>
  </sheetData>
  <sheetProtection algorithmName="SHA-512" hashValue="us/n67hIKX2xZLtg40cLQEWC6Tj/tTNcKsqo9PcZF9eErUtH/xaXmXrVySZP+KeBvq7uqYTTRkJRbIcVqDON4w==" saltValue="2kICqnv3klYcMCAGbgXaEg==" spinCount="100000" sheet="1" selectLockedCells="1"/>
  <sortState ref="AD41:AD256">
    <sortCondition ref="AD41"/>
  </sortState>
  <dataConsolidate/>
  <mergeCells count="22">
    <mergeCell ref="E3:I3"/>
    <mergeCell ref="B25:I25"/>
    <mergeCell ref="B23:C23"/>
    <mergeCell ref="B24:H24"/>
    <mergeCell ref="B10:C10"/>
    <mergeCell ref="B11:C11"/>
    <mergeCell ref="B12:C12"/>
    <mergeCell ref="B18:C18"/>
    <mergeCell ref="B20:C20"/>
    <mergeCell ref="B13:C13"/>
    <mergeCell ref="B14:C14"/>
    <mergeCell ref="B15:C15"/>
    <mergeCell ref="B16:C16"/>
    <mergeCell ref="B17:C17"/>
    <mergeCell ref="B19:C19"/>
    <mergeCell ref="B21:C21"/>
    <mergeCell ref="B22:C22"/>
    <mergeCell ref="B8:I8"/>
    <mergeCell ref="B4:I4"/>
    <mergeCell ref="B5:I6"/>
    <mergeCell ref="B7:I7"/>
    <mergeCell ref="B9:C9"/>
  </mergeCells>
  <phoneticPr fontId="19" type="noConversion"/>
  <conditionalFormatting sqref="D3 B10:H23">
    <cfRule type="containsText" dxfId="50" priority="17" operator="containsText" text="wybierz">
      <formula>NOT(ISERROR(SEARCH("wybierz",B3)))</formula>
    </cfRule>
  </conditionalFormatting>
  <conditionalFormatting sqref="B10:C23">
    <cfRule type="containsBlanks" dxfId="49" priority="2">
      <formula>LEN(TRIM(B10))=0</formula>
    </cfRule>
  </conditionalFormatting>
  <conditionalFormatting sqref="B10:C23">
    <cfRule type="expression" dxfId="48" priority="1">
      <formula>$D$3&lt;&gt;"ubiegam się"</formula>
    </cfRule>
  </conditionalFormatting>
  <dataValidations xWindow="347" yWindow="333" count="7">
    <dataValidation type="list" allowBlank="1" showErrorMessage="1" error="Błąd oświadczenia" prompt="Należy wybrać z listy rozwijanej" sqref="D3">
      <formula1>$S$2:$S$4</formula1>
    </dataValidation>
    <dataValidation type="list" showInputMessage="1" showErrorMessage="1" sqref="AA25">
      <formula1>$AA$26:$AA$36</formula1>
    </dataValidation>
    <dataValidation type="list" allowBlank="1" showErrorMessage="1" error="Błąd danych" prompt="Wybierz z listy rozwijanej" sqref="D10:D23">
      <formula1>IF($E$28=0,$AG$28:$AG$29,$AG$29:$AG$31)</formula1>
    </dataValidation>
    <dataValidation type="list" allowBlank="1" showErrorMessage="1" sqref="H10:H23">
      <formula1>$W$31:$W$32</formula1>
    </dataValidation>
    <dataValidation type="list" allowBlank="1" showErrorMessage="1" error="Błąd danych" prompt="Wybierz z listy rozwijanej" sqref="F10:F23">
      <formula1>IF(E10=$F$28,$F$28,IF($E$28=0,$AC$28:$AC$32,IF(D10=$S$32,$AD$28:$AD$33,IF(E10=$G$29,$AB$28:$AB$30,$AA$28:$AA$32))))</formula1>
    </dataValidation>
    <dataValidation type="list" allowBlank="1" showErrorMessage="1" error="Błąd danych" prompt="Wybierz z listy rozwijanej" sqref="E10:E23">
      <formula1>IF(D10=$F$28,$F$28,IF($E$28=0,$F$28:$F$33,IF(D10=$S$32,$F$28:$F$31,$G$28:$G$30)))</formula1>
    </dataValidation>
    <dataValidation type="list" allowBlank="1" showErrorMessage="1" error="Błąd danych" prompt="Wybierz z listy rozwijanej" sqref="G10:G23">
      <formula1>IF($E$28=0,$AE$40:$AE$41,$AD$40:$AD$62)</formula1>
    </dataValidation>
  </dataValidations>
  <pageMargins left="0.7" right="0.7" top="0.75" bottom="0.75" header="0.3" footer="0.3"/>
  <pageSetup paperSize="9" scale="60" orientation="portrait" r:id="rId1"/>
  <headerFooter>
    <oddFooter>&amp;C&amp;A</oddFooter>
  </headerFooter>
  <colBreaks count="1" manualBreakCount="1">
    <brk id="9" max="24" man="1"/>
  </colBreaks>
  <extLst>
    <ext xmlns:x14="http://schemas.microsoft.com/office/spreadsheetml/2009/9/main" uri="{78C0D931-6437-407d-A8EE-F0AAD7539E65}">
      <x14:conditionalFormattings>
        <x14:conditionalFormatting xmlns:xm="http://schemas.microsoft.com/office/excel/2006/main">
          <x14:cfRule type="expression" priority="3" id="{C331C33D-F119-4494-ACAB-00924B39B699}">
            <xm:f>$B$7='STRONA 4'!$U$30</xm:f>
            <x14:dxf>
              <font>
                <color rgb="FFFF0000"/>
              </font>
              <fill>
                <patternFill>
                  <bgColor theme="0"/>
                </patternFill>
              </fill>
            </x14:dxf>
          </x14:cfRule>
          <xm:sqref>B7:I7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305"/>
  <sheetViews>
    <sheetView showGridLines="0" zoomScale="85" zoomScaleNormal="85" workbookViewId="0">
      <selection activeCell="D3" sqref="D3"/>
    </sheetView>
  </sheetViews>
  <sheetFormatPr defaultColWidth="0" defaultRowHeight="15" customHeight="1" zeroHeight="1" x14ac:dyDescent="0.25"/>
  <cols>
    <col min="1" max="1" width="4.7109375" style="9" customWidth="1"/>
    <col min="2" max="2" width="35" style="9" customWidth="1"/>
    <col min="3" max="3" width="11.7109375" style="9" customWidth="1"/>
    <col min="4" max="4" width="18" style="9" customWidth="1"/>
    <col min="5" max="5" width="4" style="9" customWidth="1"/>
    <col min="6" max="6" width="10.28515625" style="9" customWidth="1"/>
    <col min="7" max="7" width="11.5703125" style="9" customWidth="1"/>
    <col min="8" max="8" width="15.7109375" style="9" customWidth="1"/>
    <col min="9" max="16384" width="15.7109375" style="9" hidden="1"/>
  </cols>
  <sheetData>
    <row r="1" spans="2:11" ht="15" customHeight="1" thickBot="1" x14ac:dyDescent="0.3">
      <c r="B1" s="14"/>
      <c r="C1" s="14"/>
      <c r="D1" s="14"/>
      <c r="E1" s="14"/>
      <c r="F1" s="14"/>
      <c r="G1" s="14"/>
    </row>
    <row r="2" spans="2:11" ht="15.75" x14ac:dyDescent="0.25">
      <c r="B2" s="461" t="s">
        <v>2349</v>
      </c>
      <c r="C2" s="462"/>
      <c r="D2" s="462"/>
      <c r="E2" s="462"/>
      <c r="F2" s="462"/>
      <c r="G2" s="463"/>
    </row>
    <row r="3" spans="2:11" x14ac:dyDescent="0.25">
      <c r="B3" s="487" t="s">
        <v>62</v>
      </c>
      <c r="C3" s="488"/>
      <c r="D3" s="92" t="s">
        <v>68</v>
      </c>
      <c r="E3" s="464" t="s">
        <v>2384</v>
      </c>
      <c r="F3" s="464"/>
      <c r="G3" s="465"/>
    </row>
    <row r="4" spans="2:11" x14ac:dyDescent="0.25">
      <c r="B4" s="458" t="s">
        <v>2385</v>
      </c>
      <c r="C4" s="459"/>
      <c r="D4" s="459"/>
      <c r="E4" s="459"/>
      <c r="F4" s="459"/>
      <c r="G4" s="460"/>
    </row>
    <row r="5" spans="2:11" x14ac:dyDescent="0.25">
      <c r="B5" s="455" t="str">
        <f>IF(D3=F45,'STRONA 4'!U30,"")</f>
        <v>&gt; Należy wybrać:"nie ubiegam się" lub "ubiegam się" z listy rozwijanej.</v>
      </c>
      <c r="C5" s="456"/>
      <c r="D5" s="456"/>
      <c r="E5" s="456"/>
      <c r="F5" s="456"/>
      <c r="G5" s="457"/>
    </row>
    <row r="6" spans="2:11" ht="27" customHeight="1" x14ac:dyDescent="0.25">
      <c r="B6" s="495" t="s">
        <v>2340</v>
      </c>
      <c r="C6" s="496"/>
      <c r="D6" s="496"/>
      <c r="E6" s="496"/>
      <c r="F6" s="496"/>
      <c r="G6" s="497"/>
    </row>
    <row r="7" spans="2:11" x14ac:dyDescent="0.25">
      <c r="B7" s="476" t="s">
        <v>2341</v>
      </c>
      <c r="C7" s="477"/>
      <c r="D7" s="477"/>
      <c r="E7" s="477"/>
      <c r="F7" s="477"/>
      <c r="G7" s="478"/>
    </row>
    <row r="8" spans="2:11" s="1" customFormat="1" ht="37.5" customHeight="1" x14ac:dyDescent="0.3">
      <c r="B8" s="489" t="str">
        <f>IF('STRONA 3'!E6=0,"",'STRONA 3'!E6)</f>
        <v/>
      </c>
      <c r="C8" s="490"/>
      <c r="D8" s="490"/>
      <c r="E8" s="490"/>
      <c r="F8" s="490"/>
      <c r="G8" s="491"/>
    </row>
    <row r="9" spans="2:11" x14ac:dyDescent="0.25">
      <c r="B9" s="479" t="s">
        <v>2358</v>
      </c>
      <c r="C9" s="480"/>
      <c r="D9" s="480"/>
      <c r="E9" s="480"/>
      <c r="F9" s="480"/>
      <c r="G9" s="481"/>
    </row>
    <row r="10" spans="2:11" x14ac:dyDescent="0.25">
      <c r="B10" s="482"/>
      <c r="C10" s="483"/>
      <c r="D10" s="483"/>
      <c r="E10" s="483"/>
      <c r="F10" s="483"/>
      <c r="G10" s="484"/>
    </row>
    <row r="11" spans="2:11" x14ac:dyDescent="0.25">
      <c r="B11" s="485" t="s">
        <v>73</v>
      </c>
      <c r="C11" s="486"/>
      <c r="D11" s="486"/>
      <c r="E11" s="486"/>
      <c r="F11" s="486"/>
      <c r="G11" s="203">
        <f>IF(B8="",0,IF(D3="nie ubiegam się","0",IF(D3="ubiegam się",5,0)))</f>
        <v>0</v>
      </c>
    </row>
    <row r="12" spans="2:11" ht="15.75" x14ac:dyDescent="0.25">
      <c r="B12" s="355" t="s">
        <v>2350</v>
      </c>
      <c r="C12" s="356"/>
      <c r="D12" s="356"/>
      <c r="E12" s="356"/>
      <c r="F12" s="356"/>
      <c r="G12" s="357"/>
      <c r="K12" s="61" t="s">
        <v>68</v>
      </c>
    </row>
    <row r="13" spans="2:11" x14ac:dyDescent="0.25">
      <c r="B13" s="487" t="s">
        <v>62</v>
      </c>
      <c r="C13" s="488"/>
      <c r="D13" s="92" t="s">
        <v>68</v>
      </c>
      <c r="E13" s="464" t="s">
        <v>2384</v>
      </c>
      <c r="F13" s="464"/>
      <c r="G13" s="465"/>
      <c r="K13" s="9" t="s">
        <v>2359</v>
      </c>
    </row>
    <row r="14" spans="2:11" ht="16.5" customHeight="1" x14ac:dyDescent="0.25">
      <c r="B14" s="479" t="s">
        <v>2386</v>
      </c>
      <c r="C14" s="480"/>
      <c r="D14" s="480"/>
      <c r="E14" s="480"/>
      <c r="F14" s="480"/>
      <c r="G14" s="481"/>
      <c r="K14" s="9" t="s">
        <v>2360</v>
      </c>
    </row>
    <row r="15" spans="2:11" ht="16.5" customHeight="1" x14ac:dyDescent="0.25">
      <c r="B15" s="492" t="str">
        <f>IF(D13=F45,'STRONA 4'!U30,"")</f>
        <v>&gt; Należy wybrać:"nie ubiegam się" lub "ubiegam się" z listy rozwijanej.</v>
      </c>
      <c r="C15" s="493"/>
      <c r="D15" s="493"/>
      <c r="E15" s="493"/>
      <c r="F15" s="493"/>
      <c r="G15" s="494"/>
    </row>
    <row r="16" spans="2:11" x14ac:dyDescent="0.25">
      <c r="B16" s="469" t="s">
        <v>73</v>
      </c>
      <c r="C16" s="470"/>
      <c r="D16" s="470"/>
      <c r="E16" s="470"/>
      <c r="F16" s="403"/>
      <c r="G16" s="203">
        <f>IF(D13="nie ubiegam się","0",IF(D13="ubiegam się",5,0))</f>
        <v>0</v>
      </c>
    </row>
    <row r="17" spans="2:11" ht="39" customHeight="1" x14ac:dyDescent="0.25">
      <c r="B17" s="413" t="s">
        <v>2437</v>
      </c>
      <c r="C17" s="414"/>
      <c r="D17" s="414"/>
      <c r="E17" s="414"/>
      <c r="F17" s="414"/>
      <c r="G17" s="415"/>
    </row>
    <row r="18" spans="2:11" ht="15.75" x14ac:dyDescent="0.25">
      <c r="B18" s="355" t="s">
        <v>2407</v>
      </c>
      <c r="C18" s="356"/>
      <c r="D18" s="356"/>
      <c r="E18" s="356"/>
      <c r="F18" s="356"/>
      <c r="G18" s="357"/>
      <c r="K18" s="9" t="s">
        <v>2362</v>
      </c>
    </row>
    <row r="19" spans="2:11" x14ac:dyDescent="0.25">
      <c r="B19" s="487" t="s">
        <v>62</v>
      </c>
      <c r="C19" s="488"/>
      <c r="D19" s="92" t="s">
        <v>68</v>
      </c>
      <c r="E19" s="464" t="s">
        <v>2384</v>
      </c>
      <c r="F19" s="464"/>
      <c r="G19" s="465"/>
      <c r="K19" s="9" t="s">
        <v>2354</v>
      </c>
    </row>
    <row r="20" spans="2:11" x14ac:dyDescent="0.25">
      <c r="B20" s="242" t="s">
        <v>2387</v>
      </c>
      <c r="C20" s="454" t="s">
        <v>68</v>
      </c>
      <c r="D20" s="454"/>
      <c r="E20" s="454"/>
      <c r="F20" s="454"/>
      <c r="G20" s="243" t="s">
        <v>2388</v>
      </c>
    </row>
    <row r="21" spans="2:11" x14ac:dyDescent="0.25">
      <c r="B21" s="451" t="s">
        <v>2389</v>
      </c>
      <c r="C21" s="452"/>
      <c r="D21" s="452"/>
      <c r="E21" s="452"/>
      <c r="F21" s="452"/>
      <c r="G21" s="453"/>
    </row>
    <row r="22" spans="2:11" x14ac:dyDescent="0.25">
      <c r="B22" s="455" t="str">
        <f>IF(D19=F45,K19,IF(D19=F47,"",IF(C20=F45,K18,"")))</f>
        <v>&gt; Należy wybrać:"nie ubiegam się" lub "ubiegam się" z listy rozwijanej.</v>
      </c>
      <c r="C22" s="456"/>
      <c r="D22" s="456"/>
      <c r="E22" s="456"/>
      <c r="F22" s="456"/>
      <c r="G22" s="457"/>
    </row>
    <row r="23" spans="2:11" x14ac:dyDescent="0.25">
      <c r="B23" s="469" t="s">
        <v>73</v>
      </c>
      <c r="C23" s="470"/>
      <c r="D23" s="470"/>
      <c r="E23" s="470"/>
      <c r="F23" s="403"/>
      <c r="G23" s="203">
        <f>IF(D19="nie ubiegam się","0",IF(C20=K13,5,IF(C20=K14,1,0)))</f>
        <v>0</v>
      </c>
    </row>
    <row r="24" spans="2:11" ht="90.75" customHeight="1" thickBot="1" x14ac:dyDescent="0.3">
      <c r="B24" s="471" t="s">
        <v>2351</v>
      </c>
      <c r="C24" s="472"/>
      <c r="D24" s="472"/>
      <c r="E24" s="472"/>
      <c r="F24" s="472"/>
      <c r="G24" s="473"/>
    </row>
    <row r="25" spans="2:11" ht="15.75" x14ac:dyDescent="0.25">
      <c r="B25" s="461" t="s">
        <v>2433</v>
      </c>
      <c r="C25" s="462"/>
      <c r="D25" s="462"/>
      <c r="E25" s="462"/>
      <c r="F25" s="462"/>
      <c r="G25" s="463"/>
    </row>
    <row r="26" spans="2:11" x14ac:dyDescent="0.25">
      <c r="B26" s="238" t="s">
        <v>62</v>
      </c>
      <c r="C26" s="62"/>
      <c r="D26" s="92" t="s">
        <v>68</v>
      </c>
      <c r="E26" s="464" t="s">
        <v>2384</v>
      </c>
      <c r="F26" s="464"/>
      <c r="G26" s="465"/>
    </row>
    <row r="27" spans="2:11" ht="16.5" customHeight="1" x14ac:dyDescent="0.25">
      <c r="B27" s="376" t="s">
        <v>2434</v>
      </c>
      <c r="C27" s="377"/>
      <c r="D27" s="377"/>
      <c r="E27" s="377"/>
      <c r="F27" s="377"/>
      <c r="G27" s="378"/>
    </row>
    <row r="28" spans="2:11" ht="16.5" customHeight="1" x14ac:dyDescent="0.25">
      <c r="B28" s="382"/>
      <c r="C28" s="383"/>
      <c r="D28" s="383"/>
      <c r="E28" s="383"/>
      <c r="F28" s="383"/>
      <c r="G28" s="384"/>
    </row>
    <row r="29" spans="2:11" ht="16.5" customHeight="1" x14ac:dyDescent="0.25">
      <c r="B29" s="466" t="str">
        <f>IF(D26=K12,'STRONA 4'!U30,"")</f>
        <v>&gt; Należy wybrać:"nie ubiegam się" lub "ubiegam się" z listy rozwijanej.</v>
      </c>
      <c r="C29" s="467"/>
      <c r="D29" s="467"/>
      <c r="E29" s="467"/>
      <c r="F29" s="467"/>
      <c r="G29" s="468"/>
    </row>
    <row r="30" spans="2:11" ht="16.5" customHeight="1" x14ac:dyDescent="0.25">
      <c r="B30" s="469" t="s">
        <v>73</v>
      </c>
      <c r="C30" s="470"/>
      <c r="D30" s="470"/>
      <c r="E30" s="470"/>
      <c r="F30" s="403"/>
      <c r="G30" s="203">
        <f>IF(D26="nie ubiegam się","0",IF(D26="ubiegam się",1,0))</f>
        <v>0</v>
      </c>
    </row>
    <row r="31" spans="2:11" ht="26.25" customHeight="1" thickBot="1" x14ac:dyDescent="0.3">
      <c r="B31" s="471" t="s">
        <v>2436</v>
      </c>
      <c r="C31" s="472"/>
      <c r="D31" s="472"/>
      <c r="E31" s="472"/>
      <c r="F31" s="472"/>
      <c r="G31" s="473"/>
    </row>
    <row r="32" spans="2:11" ht="15" customHeight="1" x14ac:dyDescent="0.25">
      <c r="B32" s="355" t="s">
        <v>2432</v>
      </c>
      <c r="C32" s="474"/>
      <c r="D32" s="474"/>
      <c r="E32" s="474"/>
      <c r="F32" s="474"/>
      <c r="G32" s="475"/>
    </row>
    <row r="33" spans="2:7" ht="15" customHeight="1" x14ac:dyDescent="0.25">
      <c r="B33" s="238" t="s">
        <v>62</v>
      </c>
      <c r="C33" s="62"/>
      <c r="D33" s="92" t="s">
        <v>68</v>
      </c>
      <c r="E33" s="464" t="s">
        <v>2384</v>
      </c>
      <c r="F33" s="464"/>
      <c r="G33" s="465"/>
    </row>
    <row r="34" spans="2:7" ht="15" customHeight="1" x14ac:dyDescent="0.25">
      <c r="B34" s="458" t="s">
        <v>2390</v>
      </c>
      <c r="C34" s="459"/>
      <c r="D34" s="459"/>
      <c r="E34" s="459"/>
      <c r="F34" s="459"/>
      <c r="G34" s="460"/>
    </row>
    <row r="35" spans="2:7" ht="15" customHeight="1" x14ac:dyDescent="0.25">
      <c r="B35" s="455" t="str">
        <f>IF(D33=K12,'STRONA 4'!U30,"")</f>
        <v>&gt; Należy wybrać:"nie ubiegam się" lub "ubiegam się" z listy rozwijanej.</v>
      </c>
      <c r="C35" s="456"/>
      <c r="D35" s="456"/>
      <c r="E35" s="456"/>
      <c r="F35" s="456"/>
      <c r="G35" s="457"/>
    </row>
    <row r="36" spans="2:7" ht="15" customHeight="1" x14ac:dyDescent="0.25">
      <c r="B36" s="469" t="s">
        <v>73</v>
      </c>
      <c r="C36" s="470"/>
      <c r="D36" s="470"/>
      <c r="E36" s="470"/>
      <c r="F36" s="403"/>
      <c r="G36" s="203">
        <f>IF(D33="nie ubiegam się","0",IF(D33="ubiegam się",5,0))</f>
        <v>0</v>
      </c>
    </row>
    <row r="37" spans="2:7" ht="26.25" customHeight="1" thickBot="1" x14ac:dyDescent="0.3">
      <c r="B37" s="471" t="s">
        <v>2071</v>
      </c>
      <c r="C37" s="472"/>
      <c r="D37" s="472"/>
      <c r="E37" s="472"/>
      <c r="F37" s="472"/>
      <c r="G37" s="473"/>
    </row>
    <row r="38" spans="2:7" ht="15" customHeight="1" x14ac:dyDescent="0.25"/>
    <row r="39" spans="2:7" ht="15" hidden="1" customHeight="1" x14ac:dyDescent="0.25">
      <c r="B39" s="15"/>
      <c r="C39" s="15"/>
      <c r="D39" s="15"/>
      <c r="E39" s="15"/>
      <c r="F39" s="15"/>
      <c r="G39" s="15"/>
    </row>
    <row r="40" spans="2:7" ht="15" hidden="1" customHeight="1" x14ac:dyDescent="0.25">
      <c r="B40" s="16"/>
      <c r="C40" s="16"/>
      <c r="D40" s="16"/>
      <c r="E40" s="16"/>
      <c r="F40" s="16"/>
      <c r="G40" s="16"/>
    </row>
    <row r="41" spans="2:7" ht="15" hidden="1" customHeight="1" x14ac:dyDescent="0.25">
      <c r="B41" s="17"/>
      <c r="C41" s="17"/>
      <c r="D41" s="17"/>
      <c r="E41" s="17"/>
      <c r="F41" s="17"/>
      <c r="G41" s="17">
        <f>SUM(G11,G16,G23,G30,G36)</f>
        <v>0</v>
      </c>
    </row>
    <row r="42" spans="2:7" ht="15" hidden="1" customHeight="1" x14ac:dyDescent="0.25">
      <c r="B42" s="17"/>
      <c r="C42" s="17"/>
      <c r="D42" s="17"/>
      <c r="E42" s="17"/>
      <c r="F42" s="17"/>
      <c r="G42" s="17"/>
    </row>
    <row r="43" spans="2:7" ht="15" hidden="1" customHeight="1" x14ac:dyDescent="0.25">
      <c r="B43" s="18"/>
      <c r="C43" s="18"/>
      <c r="D43" s="18"/>
      <c r="E43" s="18"/>
      <c r="F43" s="18"/>
      <c r="G43" s="18"/>
    </row>
    <row r="44" spans="2:7" ht="15" hidden="1" customHeight="1" x14ac:dyDescent="0.25">
      <c r="B44" s="14"/>
      <c r="C44" s="14"/>
      <c r="D44" s="14"/>
      <c r="E44" s="14"/>
      <c r="F44" s="14"/>
      <c r="G44" s="14"/>
    </row>
    <row r="45" spans="2:7" ht="15" hidden="1" customHeight="1" x14ac:dyDescent="0.25">
      <c r="B45" s="14"/>
      <c r="C45" s="14"/>
      <c r="D45" s="14"/>
      <c r="E45" s="14"/>
      <c r="F45" s="30" t="s">
        <v>68</v>
      </c>
      <c r="G45" s="14"/>
    </row>
    <row r="46" spans="2:7" ht="15" hidden="1" customHeight="1" x14ac:dyDescent="0.25">
      <c r="B46" s="14"/>
      <c r="C46" s="14"/>
      <c r="D46" s="14"/>
      <c r="E46" s="14"/>
      <c r="F46" s="29" t="s">
        <v>63</v>
      </c>
      <c r="G46" s="14"/>
    </row>
    <row r="47" spans="2:7" ht="15" hidden="1" customHeight="1" x14ac:dyDescent="0.25">
      <c r="F47" s="29" t="s">
        <v>64</v>
      </c>
    </row>
    <row r="48" spans="2:7" ht="15" hidden="1" customHeight="1" x14ac:dyDescent="0.25"/>
    <row r="49" spans="2:18" ht="15" hidden="1" customHeight="1" x14ac:dyDescent="0.25"/>
    <row r="50" spans="2:18" ht="15" hidden="1" customHeight="1" x14ac:dyDescent="0.25"/>
    <row r="51" spans="2:18" ht="15" hidden="1" customHeight="1" x14ac:dyDescent="0.3">
      <c r="I51" s="1"/>
    </row>
    <row r="52" spans="2:18" ht="15" hidden="1" customHeight="1" x14ac:dyDescent="0.25"/>
    <row r="53" spans="2:18" ht="15" hidden="1" customHeight="1" x14ac:dyDescent="0.3">
      <c r="I53" s="1"/>
    </row>
    <row r="54" spans="2:18" ht="15" hidden="1" customHeight="1" x14ac:dyDescent="0.25">
      <c r="H54" s="22"/>
    </row>
    <row r="55" spans="2:18" ht="15" hidden="1" customHeight="1" x14ac:dyDescent="0.25">
      <c r="H55" s="22"/>
      <c r="I55" s="22"/>
      <c r="J55" s="22"/>
      <c r="K55" s="22"/>
      <c r="L55" s="22"/>
      <c r="M55" s="22"/>
      <c r="N55" s="22"/>
      <c r="O55" s="22"/>
      <c r="P55" s="22"/>
      <c r="Q55" s="22"/>
    </row>
    <row r="56" spans="2:18" s="22" customFormat="1" ht="15" hidden="1" customHeight="1" x14ac:dyDescent="0.25">
      <c r="B56" s="9"/>
      <c r="C56" s="9"/>
      <c r="D56" s="9"/>
      <c r="E56" s="9"/>
      <c r="G56" s="9"/>
    </row>
    <row r="57" spans="2:18" s="22" customFormat="1" ht="15" hidden="1" customHeight="1" x14ac:dyDescent="0.25">
      <c r="B57" s="9"/>
      <c r="C57" s="9"/>
      <c r="D57" s="9"/>
      <c r="E57" s="9"/>
      <c r="G57" s="9"/>
    </row>
    <row r="58" spans="2:18" s="22" customFormat="1" ht="15" hidden="1" customHeight="1" x14ac:dyDescent="0.25">
      <c r="B58" s="9"/>
      <c r="C58" s="9"/>
      <c r="D58" s="9"/>
      <c r="E58" s="9"/>
      <c r="G58" s="9"/>
    </row>
    <row r="59" spans="2:18" s="22" customFormat="1" ht="15" hidden="1" customHeight="1" x14ac:dyDescent="0.25">
      <c r="B59" s="33" t="s">
        <v>2084</v>
      </c>
      <c r="C59" s="9"/>
      <c r="D59" s="9"/>
      <c r="E59" s="9"/>
      <c r="G59" s="9"/>
    </row>
    <row r="60" spans="2:18" s="22" customFormat="1" ht="15" hidden="1" customHeight="1" x14ac:dyDescent="0.25">
      <c r="B60" s="29">
        <f>G11</f>
        <v>0</v>
      </c>
      <c r="C60" s="9"/>
      <c r="D60" s="9"/>
      <c r="E60" s="9"/>
      <c r="R60" s="25"/>
    </row>
    <row r="61" spans="2:18" s="22" customFormat="1" ht="15" hidden="1" customHeight="1" x14ac:dyDescent="0.25">
      <c r="B61" s="29">
        <f>G16</f>
        <v>0</v>
      </c>
      <c r="C61" s="9"/>
      <c r="D61" s="9"/>
      <c r="E61" s="9"/>
      <c r="F61" s="9"/>
      <c r="G61" s="9"/>
      <c r="R61" s="25"/>
    </row>
    <row r="62" spans="2:18" s="22" customFormat="1" ht="15" hidden="1" customHeight="1" x14ac:dyDescent="0.25">
      <c r="B62" s="29">
        <f>G36</f>
        <v>0</v>
      </c>
    </row>
    <row r="63" spans="2:18" s="22" customFormat="1" ht="15" hidden="1" customHeight="1" x14ac:dyDescent="0.25">
      <c r="B63" s="29">
        <f>G23</f>
        <v>0</v>
      </c>
    </row>
    <row r="64" spans="2:18" s="22" customFormat="1" ht="15" hidden="1" customHeight="1" x14ac:dyDescent="0.25"/>
    <row r="65" spans="2:6" s="22" customFormat="1" ht="15" hidden="1" customHeight="1" x14ac:dyDescent="0.25">
      <c r="B65" s="33" t="s">
        <v>2081</v>
      </c>
      <c r="C65" s="33"/>
      <c r="D65" s="22" t="str">
        <f>D13</f>
        <v>- wybierz -</v>
      </c>
      <c r="E65" s="29" t="s">
        <v>63</v>
      </c>
      <c r="F65" s="22">
        <v>5</v>
      </c>
    </row>
    <row r="66" spans="2:6" s="22" customFormat="1" ht="15" hidden="1" customHeight="1" x14ac:dyDescent="0.25">
      <c r="E66" s="29" t="s">
        <v>64</v>
      </c>
      <c r="F66" s="22">
        <v>0</v>
      </c>
    </row>
    <row r="67" spans="2:6" s="22" customFormat="1" ht="15" hidden="1" customHeight="1" x14ac:dyDescent="0.25">
      <c r="E67" s="30" t="s">
        <v>68</v>
      </c>
      <c r="F67" s="22" t="s">
        <v>2032</v>
      </c>
    </row>
    <row r="68" spans="2:6" s="22" customFormat="1" ht="15" hidden="1" customHeight="1" x14ac:dyDescent="0.25"/>
    <row r="69" spans="2:6" s="22" customFormat="1" ht="15" hidden="1" customHeight="1" x14ac:dyDescent="0.25">
      <c r="B69" s="33" t="s">
        <v>2082</v>
      </c>
      <c r="C69" s="33"/>
      <c r="D69" s="22" t="str">
        <f>D33</f>
        <v>- wybierz -</v>
      </c>
      <c r="E69" s="29" t="s">
        <v>63</v>
      </c>
      <c r="F69" s="22">
        <v>5</v>
      </c>
    </row>
    <row r="70" spans="2:6" s="22" customFormat="1" ht="15" hidden="1" customHeight="1" x14ac:dyDescent="0.25">
      <c r="E70" s="29" t="s">
        <v>64</v>
      </c>
      <c r="F70" s="22">
        <v>0</v>
      </c>
    </row>
    <row r="71" spans="2:6" s="22" customFormat="1" ht="15" hidden="1" customHeight="1" x14ac:dyDescent="0.25">
      <c r="E71" s="30" t="s">
        <v>68</v>
      </c>
      <c r="F71" s="22" t="s">
        <v>2032</v>
      </c>
    </row>
    <row r="72" spans="2:6" s="22" customFormat="1" ht="15" hidden="1" customHeight="1" x14ac:dyDescent="0.25"/>
    <row r="73" spans="2:6" s="22" customFormat="1" ht="15" hidden="1" customHeight="1" x14ac:dyDescent="0.25">
      <c r="B73" s="33" t="s">
        <v>2083</v>
      </c>
      <c r="C73" s="33"/>
      <c r="D73" s="22" t="str">
        <f>D19</f>
        <v>- wybierz -</v>
      </c>
      <c r="E73" s="29" t="s">
        <v>63</v>
      </c>
      <c r="F73" s="22">
        <v>5</v>
      </c>
    </row>
    <row r="74" spans="2:6" s="22" customFormat="1" ht="15" hidden="1" customHeight="1" x14ac:dyDescent="0.25">
      <c r="E74" s="29" t="s">
        <v>64</v>
      </c>
      <c r="F74" s="22">
        <v>0</v>
      </c>
    </row>
    <row r="75" spans="2:6" s="22" customFormat="1" ht="15" hidden="1" customHeight="1" x14ac:dyDescent="0.25">
      <c r="E75" s="30" t="s">
        <v>68</v>
      </c>
      <c r="F75" s="22" t="s">
        <v>2032</v>
      </c>
    </row>
    <row r="76" spans="2:6" s="22" customFormat="1" ht="15" hidden="1" customHeight="1" x14ac:dyDescent="0.25"/>
    <row r="77" spans="2:6" s="22" customFormat="1" ht="15" hidden="1" customHeight="1" x14ac:dyDescent="0.25"/>
    <row r="78" spans="2:6" s="22" customFormat="1" ht="15" hidden="1" customHeight="1" x14ac:dyDescent="0.25">
      <c r="D78" s="25"/>
    </row>
    <row r="79" spans="2:6" s="22" customFormat="1" ht="15" hidden="1" customHeight="1" x14ac:dyDescent="0.25"/>
    <row r="80" spans="2:6" s="22" customFormat="1" ht="15" hidden="1" customHeight="1" x14ac:dyDescent="0.25"/>
    <row r="81" s="22" customFormat="1" ht="15" hidden="1" customHeight="1" x14ac:dyDescent="0.25"/>
    <row r="82" s="22" customFormat="1" ht="15" hidden="1" customHeight="1" x14ac:dyDescent="0.25"/>
    <row r="83" s="22" customFormat="1" ht="15" hidden="1" customHeight="1" x14ac:dyDescent="0.25"/>
    <row r="84" s="22" customFormat="1" ht="15" hidden="1" customHeight="1" x14ac:dyDescent="0.25"/>
    <row r="85" s="22" customFormat="1" ht="15" hidden="1" customHeight="1" x14ac:dyDescent="0.25"/>
    <row r="86" s="22" customFormat="1" ht="15" hidden="1" customHeight="1" x14ac:dyDescent="0.25"/>
    <row r="87" s="22" customFormat="1" ht="15" hidden="1" customHeight="1" x14ac:dyDescent="0.25"/>
    <row r="88" s="22" customFormat="1" ht="15" hidden="1" customHeight="1" x14ac:dyDescent="0.25"/>
    <row r="89" s="22" customFormat="1" ht="15" hidden="1" customHeight="1" x14ac:dyDescent="0.25"/>
    <row r="90" s="22" customFormat="1" ht="15" hidden="1" customHeight="1" x14ac:dyDescent="0.25"/>
    <row r="91" s="22" customFormat="1" ht="15" hidden="1" customHeight="1" x14ac:dyDescent="0.25"/>
    <row r="92" s="22" customFormat="1" ht="15" hidden="1" customHeight="1" x14ac:dyDescent="0.25"/>
    <row r="93" s="22" customFormat="1" ht="15" hidden="1" customHeight="1" x14ac:dyDescent="0.25"/>
    <row r="94" s="22" customFormat="1" ht="15" hidden="1" customHeight="1" x14ac:dyDescent="0.25"/>
    <row r="95" s="22" customFormat="1" ht="15" hidden="1" customHeight="1" x14ac:dyDescent="0.25"/>
    <row r="96" s="22" customFormat="1" ht="15" hidden="1" customHeight="1" x14ac:dyDescent="0.25"/>
    <row r="97" s="22" customFormat="1" ht="15" hidden="1" customHeight="1" x14ac:dyDescent="0.25"/>
    <row r="98" s="22" customFormat="1" ht="15" hidden="1" customHeight="1" x14ac:dyDescent="0.25"/>
    <row r="99" s="22" customFormat="1" ht="15" hidden="1" customHeight="1" x14ac:dyDescent="0.25"/>
    <row r="100" s="22" customFormat="1" ht="15" hidden="1" customHeight="1" x14ac:dyDescent="0.25"/>
    <row r="101" s="22" customFormat="1" ht="15" hidden="1" customHeight="1" x14ac:dyDescent="0.25"/>
    <row r="102" s="22" customFormat="1" ht="15" hidden="1" customHeight="1" x14ac:dyDescent="0.25"/>
    <row r="103" s="22" customFormat="1" ht="15" hidden="1" customHeight="1" x14ac:dyDescent="0.25"/>
    <row r="104" s="22" customFormat="1" ht="15" hidden="1" customHeight="1" x14ac:dyDescent="0.25"/>
    <row r="105" s="22" customFormat="1" ht="15" hidden="1" customHeight="1" x14ac:dyDescent="0.25"/>
    <row r="106" s="22" customFormat="1" ht="15" hidden="1" customHeight="1" x14ac:dyDescent="0.25"/>
    <row r="107" s="22" customFormat="1" ht="15" hidden="1" customHeight="1" x14ac:dyDescent="0.25"/>
    <row r="108" s="22" customFormat="1" ht="15" hidden="1" customHeight="1" x14ac:dyDescent="0.25"/>
    <row r="109" s="22" customFormat="1" ht="15" hidden="1" customHeight="1" x14ac:dyDescent="0.25"/>
    <row r="110" s="22" customFormat="1" ht="15" hidden="1" customHeight="1" x14ac:dyDescent="0.25"/>
    <row r="111" s="22" customFormat="1" ht="15" hidden="1" customHeight="1" x14ac:dyDescent="0.25"/>
    <row r="112" s="22" customFormat="1" ht="15" hidden="1" customHeight="1" x14ac:dyDescent="0.25"/>
    <row r="113" s="22" customFormat="1" ht="15" hidden="1" customHeight="1" x14ac:dyDescent="0.25"/>
    <row r="114" s="22" customFormat="1" ht="15" hidden="1" customHeight="1" x14ac:dyDescent="0.25"/>
    <row r="115" s="22" customFormat="1" ht="15" hidden="1" customHeight="1" x14ac:dyDescent="0.25"/>
    <row r="116" s="22" customFormat="1" ht="15" hidden="1" customHeight="1" x14ac:dyDescent="0.25"/>
    <row r="117" s="22" customFormat="1" ht="15" hidden="1" customHeight="1" x14ac:dyDescent="0.25"/>
    <row r="118" s="22" customFormat="1" ht="15" hidden="1" customHeight="1" x14ac:dyDescent="0.25"/>
    <row r="119" s="22" customFormat="1" ht="15" hidden="1" customHeight="1" x14ac:dyDescent="0.25"/>
    <row r="120" s="22" customFormat="1" ht="15" hidden="1" customHeight="1" x14ac:dyDescent="0.25"/>
    <row r="121" s="22" customFormat="1" ht="15" hidden="1" customHeight="1" x14ac:dyDescent="0.25"/>
    <row r="122" s="22" customFormat="1" ht="15" hidden="1" customHeight="1" x14ac:dyDescent="0.25"/>
    <row r="123" s="22" customFormat="1" ht="15" hidden="1" customHeight="1" x14ac:dyDescent="0.25"/>
    <row r="124" s="22" customFormat="1" ht="15" hidden="1" customHeight="1" x14ac:dyDescent="0.25"/>
    <row r="125" s="22" customFormat="1" ht="15" hidden="1" customHeight="1" x14ac:dyDescent="0.25"/>
    <row r="126" s="22" customFormat="1" ht="15" hidden="1" customHeight="1" x14ac:dyDescent="0.25"/>
    <row r="127" s="22" customFormat="1" ht="15" hidden="1" customHeight="1" x14ac:dyDescent="0.25"/>
    <row r="128" s="22" customFormat="1" ht="15" hidden="1" customHeight="1" x14ac:dyDescent="0.25"/>
    <row r="129" s="22" customFormat="1" ht="15" hidden="1" customHeight="1" x14ac:dyDescent="0.25"/>
    <row r="130" s="22" customFormat="1" ht="15" hidden="1" customHeight="1" x14ac:dyDescent="0.25"/>
    <row r="131" s="22" customFormat="1" ht="15" hidden="1" customHeight="1" x14ac:dyDescent="0.25"/>
    <row r="132" s="22" customFormat="1" ht="15" hidden="1" customHeight="1" x14ac:dyDescent="0.25"/>
    <row r="133" s="22" customFormat="1" ht="15" hidden="1" customHeight="1" x14ac:dyDescent="0.25"/>
    <row r="134" s="22" customFormat="1" ht="15" hidden="1" customHeight="1" x14ac:dyDescent="0.25"/>
    <row r="135" s="22" customFormat="1" ht="15" hidden="1" customHeight="1" x14ac:dyDescent="0.25"/>
    <row r="136" s="22" customFormat="1" ht="15" hidden="1" customHeight="1" x14ac:dyDescent="0.25"/>
    <row r="137" s="22" customFormat="1" ht="15" hidden="1" customHeight="1" x14ac:dyDescent="0.25"/>
    <row r="138" s="22" customFormat="1" ht="15" hidden="1" customHeight="1" x14ac:dyDescent="0.25"/>
    <row r="139" s="22" customFormat="1" ht="15" hidden="1" customHeight="1" x14ac:dyDescent="0.25"/>
    <row r="140" s="22" customFormat="1" ht="15" hidden="1" customHeight="1" x14ac:dyDescent="0.25"/>
    <row r="141" s="22" customFormat="1" ht="15" hidden="1" customHeight="1" x14ac:dyDescent="0.25"/>
    <row r="142" s="22" customFormat="1" ht="15" hidden="1" customHeight="1" x14ac:dyDescent="0.25"/>
    <row r="143" s="22" customFormat="1" ht="15" hidden="1" customHeight="1" x14ac:dyDescent="0.25"/>
    <row r="144" s="22" customFormat="1" ht="15" hidden="1" customHeight="1" x14ac:dyDescent="0.25"/>
    <row r="145" s="22" customFormat="1" ht="15" hidden="1" customHeight="1" x14ac:dyDescent="0.25"/>
    <row r="146" s="22" customFormat="1" ht="15" hidden="1" customHeight="1" x14ac:dyDescent="0.25"/>
    <row r="147" s="22" customFormat="1" ht="15" hidden="1" customHeight="1" x14ac:dyDescent="0.25"/>
    <row r="148" s="22" customFormat="1" ht="15" hidden="1" customHeight="1" x14ac:dyDescent="0.25"/>
    <row r="149" s="22" customFormat="1" ht="15" hidden="1" customHeight="1" x14ac:dyDescent="0.25"/>
    <row r="150" s="22" customFormat="1" ht="15" hidden="1" customHeight="1" x14ac:dyDescent="0.25"/>
    <row r="151" s="22" customFormat="1" ht="15" hidden="1" customHeight="1" x14ac:dyDescent="0.25"/>
    <row r="152" s="22" customFormat="1" ht="15" hidden="1" customHeight="1" x14ac:dyDescent="0.25"/>
    <row r="153" s="22" customFormat="1" ht="15" hidden="1" customHeight="1" x14ac:dyDescent="0.25"/>
    <row r="154" s="22" customFormat="1" ht="15" hidden="1" customHeight="1" x14ac:dyDescent="0.25"/>
    <row r="155" s="22" customFormat="1" ht="15" hidden="1" customHeight="1" x14ac:dyDescent="0.25"/>
    <row r="156" s="22" customFormat="1" ht="15" hidden="1" customHeight="1" x14ac:dyDescent="0.25"/>
    <row r="157" s="22" customFormat="1" ht="15" hidden="1" customHeight="1" x14ac:dyDescent="0.25"/>
    <row r="158" s="22" customFormat="1" ht="15" hidden="1" customHeight="1" x14ac:dyDescent="0.25"/>
    <row r="159" s="22" customFormat="1" ht="15" hidden="1" customHeight="1" x14ac:dyDescent="0.25"/>
    <row r="160" s="22" customFormat="1" ht="15" hidden="1" customHeight="1" x14ac:dyDescent="0.25"/>
    <row r="161" s="22" customFormat="1" ht="15" hidden="1" customHeight="1" x14ac:dyDescent="0.25"/>
    <row r="162" s="22" customFormat="1" ht="15" hidden="1" customHeight="1" x14ac:dyDescent="0.25"/>
    <row r="163" s="22" customFormat="1" ht="15" hidden="1" customHeight="1" x14ac:dyDescent="0.25"/>
    <row r="164" s="22" customFormat="1" ht="15" hidden="1" customHeight="1" x14ac:dyDescent="0.25"/>
    <row r="165" s="22" customFormat="1" ht="15" hidden="1" customHeight="1" x14ac:dyDescent="0.25"/>
    <row r="166" s="22" customFormat="1" ht="15" hidden="1" customHeight="1" x14ac:dyDescent="0.25"/>
    <row r="167" s="22" customFormat="1" ht="15" hidden="1" customHeight="1" x14ac:dyDescent="0.25"/>
    <row r="168" s="22" customFormat="1" ht="15" hidden="1" customHeight="1" x14ac:dyDescent="0.25"/>
    <row r="169" s="22" customFormat="1" ht="15" hidden="1" customHeight="1" x14ac:dyDescent="0.25"/>
    <row r="170" s="22" customFormat="1" ht="15" hidden="1" customHeight="1" x14ac:dyDescent="0.25"/>
    <row r="171" s="22" customFormat="1" ht="15" hidden="1" customHeight="1" x14ac:dyDescent="0.25"/>
    <row r="172" s="22" customFormat="1" ht="15" hidden="1" customHeight="1" x14ac:dyDescent="0.25"/>
    <row r="173" s="22" customFormat="1" ht="15" hidden="1" customHeight="1" x14ac:dyDescent="0.25"/>
    <row r="174" s="22" customFormat="1" ht="15" hidden="1" customHeight="1" x14ac:dyDescent="0.25"/>
    <row r="175" s="22" customFormat="1" ht="15" hidden="1" customHeight="1" x14ac:dyDescent="0.25"/>
    <row r="176" s="22" customFormat="1" ht="15" hidden="1" customHeight="1" x14ac:dyDescent="0.25"/>
    <row r="177" s="22" customFormat="1" ht="15" hidden="1" customHeight="1" x14ac:dyDescent="0.25"/>
    <row r="178" s="22" customFormat="1" ht="15" hidden="1" customHeight="1" x14ac:dyDescent="0.25"/>
    <row r="179" s="22" customFormat="1" ht="15" hidden="1" customHeight="1" x14ac:dyDescent="0.25"/>
    <row r="180" s="22" customFormat="1" ht="15" hidden="1" customHeight="1" x14ac:dyDescent="0.25"/>
    <row r="181" s="22" customFormat="1" ht="15" hidden="1" customHeight="1" x14ac:dyDescent="0.25"/>
    <row r="182" s="22" customFormat="1" ht="15" hidden="1" customHeight="1" x14ac:dyDescent="0.25"/>
    <row r="183" s="22" customFormat="1" ht="15" hidden="1" customHeight="1" x14ac:dyDescent="0.25"/>
    <row r="184" s="22" customFormat="1" ht="15" hidden="1" customHeight="1" x14ac:dyDescent="0.25"/>
    <row r="185" s="22" customFormat="1" ht="15" hidden="1" customHeight="1" x14ac:dyDescent="0.25"/>
    <row r="186" s="22" customFormat="1" ht="15" hidden="1" customHeight="1" x14ac:dyDescent="0.25"/>
    <row r="187" s="22" customFormat="1" ht="15" hidden="1" customHeight="1" x14ac:dyDescent="0.25"/>
    <row r="188" s="22" customFormat="1" ht="15" hidden="1" customHeight="1" x14ac:dyDescent="0.25"/>
    <row r="189" s="22" customFormat="1" ht="15" hidden="1" customHeight="1" x14ac:dyDescent="0.25"/>
    <row r="190" s="22" customFormat="1" ht="15" hidden="1" customHeight="1" x14ac:dyDescent="0.25"/>
    <row r="191" s="22" customFormat="1" ht="15" hidden="1" customHeight="1" x14ac:dyDescent="0.25"/>
    <row r="192" s="22" customFormat="1" ht="15" hidden="1" customHeight="1" x14ac:dyDescent="0.25"/>
    <row r="193" spans="19:19" s="22" customFormat="1" ht="15" hidden="1" customHeight="1" x14ac:dyDescent="0.25"/>
    <row r="194" spans="19:19" s="22" customFormat="1" ht="15" hidden="1" customHeight="1" x14ac:dyDescent="0.25"/>
    <row r="195" spans="19:19" s="22" customFormat="1" ht="15" hidden="1" customHeight="1" x14ac:dyDescent="0.25"/>
    <row r="196" spans="19:19" s="22" customFormat="1" ht="15" hidden="1" customHeight="1" x14ac:dyDescent="0.25"/>
    <row r="197" spans="19:19" s="22" customFormat="1" ht="15" hidden="1" customHeight="1" x14ac:dyDescent="0.25"/>
    <row r="198" spans="19:19" s="22" customFormat="1" ht="15" hidden="1" customHeight="1" x14ac:dyDescent="0.25"/>
    <row r="199" spans="19:19" s="22" customFormat="1" ht="15" hidden="1" customHeight="1" x14ac:dyDescent="0.25"/>
    <row r="200" spans="19:19" s="22" customFormat="1" ht="15" hidden="1" customHeight="1" x14ac:dyDescent="0.25"/>
    <row r="201" spans="19:19" s="22" customFormat="1" ht="15" hidden="1" customHeight="1" x14ac:dyDescent="0.25"/>
    <row r="202" spans="19:19" s="22" customFormat="1" ht="15" hidden="1" customHeight="1" x14ac:dyDescent="0.25"/>
    <row r="203" spans="19:19" s="22" customFormat="1" ht="15" hidden="1" customHeight="1" x14ac:dyDescent="0.25"/>
    <row r="204" spans="19:19" s="22" customFormat="1" ht="15" hidden="1" customHeight="1" x14ac:dyDescent="0.25"/>
    <row r="205" spans="19:19" s="22" customFormat="1" ht="15" hidden="1" customHeight="1" x14ac:dyDescent="0.25"/>
    <row r="206" spans="19:19" s="22" customFormat="1" ht="15" hidden="1" customHeight="1" x14ac:dyDescent="0.25"/>
    <row r="207" spans="19:19" s="22" customFormat="1" ht="15" hidden="1" customHeight="1" x14ac:dyDescent="0.25"/>
    <row r="208" spans="19:19" s="22" customFormat="1" ht="15" hidden="1" customHeight="1" x14ac:dyDescent="0.25">
      <c r="S208" s="27"/>
    </row>
    <row r="209" spans="19:19" s="22" customFormat="1" ht="15" hidden="1" customHeight="1" x14ac:dyDescent="0.25">
      <c r="S209" s="27"/>
    </row>
    <row r="210" spans="19:19" s="22" customFormat="1" ht="15" hidden="1" customHeight="1" x14ac:dyDescent="0.25">
      <c r="S210" s="27"/>
    </row>
    <row r="211" spans="19:19" s="22" customFormat="1" ht="15" hidden="1" customHeight="1" x14ac:dyDescent="0.25">
      <c r="S211" s="27"/>
    </row>
    <row r="212" spans="19:19" s="22" customFormat="1" ht="15" hidden="1" customHeight="1" x14ac:dyDescent="0.25">
      <c r="S212" s="27"/>
    </row>
    <row r="213" spans="19:19" s="22" customFormat="1" ht="15" hidden="1" customHeight="1" x14ac:dyDescent="0.25">
      <c r="S213" s="27"/>
    </row>
    <row r="214" spans="19:19" s="22" customFormat="1" ht="15" hidden="1" customHeight="1" x14ac:dyDescent="0.25">
      <c r="S214" s="27"/>
    </row>
    <row r="215" spans="19:19" s="22" customFormat="1" ht="15" hidden="1" customHeight="1" x14ac:dyDescent="0.25">
      <c r="S215" s="27"/>
    </row>
    <row r="216" spans="19:19" s="22" customFormat="1" ht="15" hidden="1" customHeight="1" x14ac:dyDescent="0.25">
      <c r="S216" s="27"/>
    </row>
    <row r="217" spans="19:19" s="22" customFormat="1" ht="15" hidden="1" customHeight="1" x14ac:dyDescent="0.25">
      <c r="S217" s="27"/>
    </row>
    <row r="218" spans="19:19" s="22" customFormat="1" ht="15" hidden="1" customHeight="1" x14ac:dyDescent="0.25">
      <c r="S218" s="27"/>
    </row>
    <row r="219" spans="19:19" s="22" customFormat="1" ht="15" hidden="1" customHeight="1" x14ac:dyDescent="0.25">
      <c r="S219" s="27"/>
    </row>
    <row r="220" spans="19:19" s="22" customFormat="1" ht="15" hidden="1" customHeight="1" x14ac:dyDescent="0.25">
      <c r="S220" s="27"/>
    </row>
    <row r="221" spans="19:19" s="22" customFormat="1" ht="15" hidden="1" customHeight="1" x14ac:dyDescent="0.25">
      <c r="S221" s="27"/>
    </row>
    <row r="222" spans="19:19" s="22" customFormat="1" ht="15" hidden="1" customHeight="1" x14ac:dyDescent="0.25">
      <c r="S222" s="27"/>
    </row>
    <row r="223" spans="19:19" s="22" customFormat="1" ht="15" hidden="1" customHeight="1" x14ac:dyDescent="0.25">
      <c r="S223" s="27"/>
    </row>
    <row r="224" spans="19:19" s="22" customFormat="1" ht="15" hidden="1" customHeight="1" x14ac:dyDescent="0.25">
      <c r="S224" s="27"/>
    </row>
    <row r="225" spans="19:19" s="22" customFormat="1" ht="15" hidden="1" customHeight="1" x14ac:dyDescent="0.25">
      <c r="S225" s="27"/>
    </row>
    <row r="226" spans="19:19" s="22" customFormat="1" ht="15" hidden="1" customHeight="1" x14ac:dyDescent="0.25">
      <c r="S226" s="27"/>
    </row>
    <row r="227" spans="19:19" s="22" customFormat="1" ht="15" hidden="1" customHeight="1" x14ac:dyDescent="0.25">
      <c r="S227" s="27"/>
    </row>
    <row r="228" spans="19:19" s="22" customFormat="1" ht="15" hidden="1" customHeight="1" x14ac:dyDescent="0.25">
      <c r="S228" s="27"/>
    </row>
    <row r="229" spans="19:19" s="22" customFormat="1" ht="15" hidden="1" customHeight="1" x14ac:dyDescent="0.25">
      <c r="S229" s="27"/>
    </row>
    <row r="230" spans="19:19" s="22" customFormat="1" ht="15" hidden="1" customHeight="1" x14ac:dyDescent="0.25">
      <c r="S230" s="27"/>
    </row>
    <row r="231" spans="19:19" s="22" customFormat="1" ht="15" hidden="1" customHeight="1" x14ac:dyDescent="0.25">
      <c r="S231" s="27"/>
    </row>
    <row r="232" spans="19:19" s="22" customFormat="1" ht="15" hidden="1" customHeight="1" x14ac:dyDescent="0.25">
      <c r="S232" s="27"/>
    </row>
    <row r="233" spans="19:19" s="22" customFormat="1" ht="15" hidden="1" customHeight="1" x14ac:dyDescent="0.25">
      <c r="S233" s="27"/>
    </row>
    <row r="234" spans="19:19" s="22" customFormat="1" ht="15" hidden="1" customHeight="1" x14ac:dyDescent="0.25">
      <c r="S234" s="27"/>
    </row>
    <row r="235" spans="19:19" s="22" customFormat="1" ht="15" hidden="1" customHeight="1" x14ac:dyDescent="0.25">
      <c r="S235" s="27"/>
    </row>
    <row r="236" spans="19:19" s="22" customFormat="1" ht="15" hidden="1" customHeight="1" x14ac:dyDescent="0.25">
      <c r="S236" s="27"/>
    </row>
    <row r="237" spans="19:19" s="22" customFormat="1" ht="15" hidden="1" customHeight="1" x14ac:dyDescent="0.25">
      <c r="S237" s="27"/>
    </row>
    <row r="238" spans="19:19" s="22" customFormat="1" ht="15" hidden="1" customHeight="1" x14ac:dyDescent="0.25">
      <c r="S238" s="27"/>
    </row>
    <row r="239" spans="19:19" s="22" customFormat="1" ht="15" hidden="1" customHeight="1" x14ac:dyDescent="0.25">
      <c r="S239" s="27"/>
    </row>
    <row r="240" spans="19:19" s="22" customFormat="1" ht="15" hidden="1" customHeight="1" x14ac:dyDescent="0.25">
      <c r="S240" s="27"/>
    </row>
    <row r="241" spans="19:19" s="22" customFormat="1" ht="15" hidden="1" customHeight="1" x14ac:dyDescent="0.25">
      <c r="S241" s="27"/>
    </row>
    <row r="242" spans="19:19" s="22" customFormat="1" ht="15" hidden="1" customHeight="1" x14ac:dyDescent="0.25">
      <c r="S242" s="27"/>
    </row>
    <row r="243" spans="19:19" s="22" customFormat="1" ht="15" hidden="1" customHeight="1" x14ac:dyDescent="0.25">
      <c r="S243" s="27"/>
    </row>
    <row r="244" spans="19:19" s="22" customFormat="1" ht="15" hidden="1" customHeight="1" x14ac:dyDescent="0.25">
      <c r="S244" s="27"/>
    </row>
    <row r="245" spans="19:19" s="22" customFormat="1" ht="15" hidden="1" customHeight="1" x14ac:dyDescent="0.25">
      <c r="S245" s="27"/>
    </row>
    <row r="246" spans="19:19" s="22" customFormat="1" ht="15" hidden="1" customHeight="1" x14ac:dyDescent="0.25">
      <c r="S246" s="27"/>
    </row>
    <row r="247" spans="19:19" s="22" customFormat="1" ht="15" hidden="1" customHeight="1" x14ac:dyDescent="0.25">
      <c r="S247" s="27"/>
    </row>
    <row r="248" spans="19:19" s="22" customFormat="1" ht="15" hidden="1" customHeight="1" x14ac:dyDescent="0.25">
      <c r="S248" s="27"/>
    </row>
    <row r="249" spans="19:19" s="22" customFormat="1" ht="15" hidden="1" customHeight="1" x14ac:dyDescent="0.25">
      <c r="S249" s="27"/>
    </row>
    <row r="250" spans="19:19" s="22" customFormat="1" ht="15" hidden="1" customHeight="1" x14ac:dyDescent="0.25">
      <c r="S250" s="27"/>
    </row>
    <row r="251" spans="19:19" s="22" customFormat="1" ht="15" hidden="1" customHeight="1" x14ac:dyDescent="0.25">
      <c r="S251" s="27"/>
    </row>
    <row r="252" spans="19:19" s="22" customFormat="1" ht="15" hidden="1" customHeight="1" x14ac:dyDescent="0.25">
      <c r="S252" s="27"/>
    </row>
    <row r="253" spans="19:19" s="22" customFormat="1" ht="15" hidden="1" customHeight="1" x14ac:dyDescent="0.25">
      <c r="S253" s="27"/>
    </row>
    <row r="254" spans="19:19" s="22" customFormat="1" ht="15" hidden="1" customHeight="1" x14ac:dyDescent="0.25">
      <c r="S254" s="27"/>
    </row>
    <row r="255" spans="19:19" s="22" customFormat="1" ht="15" hidden="1" customHeight="1" x14ac:dyDescent="0.25">
      <c r="S255" s="27"/>
    </row>
    <row r="256" spans="19:19" s="22" customFormat="1" ht="15" hidden="1" customHeight="1" x14ac:dyDescent="0.25">
      <c r="S256" s="27"/>
    </row>
    <row r="257" spans="19:19" s="22" customFormat="1" ht="15" hidden="1" customHeight="1" x14ac:dyDescent="0.25">
      <c r="S257" s="27"/>
    </row>
    <row r="258" spans="19:19" s="22" customFormat="1" ht="15" hidden="1" customHeight="1" x14ac:dyDescent="0.25">
      <c r="S258" s="27"/>
    </row>
    <row r="259" spans="19:19" s="22" customFormat="1" ht="15" hidden="1" customHeight="1" x14ac:dyDescent="0.25">
      <c r="S259" s="27"/>
    </row>
    <row r="260" spans="19:19" s="22" customFormat="1" ht="15" hidden="1" customHeight="1" x14ac:dyDescent="0.25">
      <c r="S260" s="27"/>
    </row>
    <row r="261" spans="19:19" s="22" customFormat="1" ht="15" hidden="1" customHeight="1" x14ac:dyDescent="0.25">
      <c r="S261" s="27"/>
    </row>
    <row r="262" spans="19:19" s="22" customFormat="1" ht="15" hidden="1" customHeight="1" x14ac:dyDescent="0.25">
      <c r="S262" s="27"/>
    </row>
    <row r="263" spans="19:19" s="22" customFormat="1" ht="15" hidden="1" customHeight="1" x14ac:dyDescent="0.25">
      <c r="S263" s="27"/>
    </row>
    <row r="264" spans="19:19" s="22" customFormat="1" ht="15" hidden="1" customHeight="1" x14ac:dyDescent="0.25">
      <c r="S264" s="27"/>
    </row>
    <row r="265" spans="19:19" s="22" customFormat="1" ht="15" hidden="1" customHeight="1" x14ac:dyDescent="0.25">
      <c r="S265" s="27"/>
    </row>
    <row r="266" spans="19:19" s="22" customFormat="1" ht="15" hidden="1" customHeight="1" x14ac:dyDescent="0.25">
      <c r="S266" s="27"/>
    </row>
    <row r="267" spans="19:19" s="22" customFormat="1" ht="15" hidden="1" customHeight="1" x14ac:dyDescent="0.25">
      <c r="S267" s="27"/>
    </row>
    <row r="268" spans="19:19" s="22" customFormat="1" ht="15" hidden="1" customHeight="1" x14ac:dyDescent="0.25">
      <c r="S268" s="27"/>
    </row>
    <row r="269" spans="19:19" s="22" customFormat="1" ht="15" hidden="1" customHeight="1" x14ac:dyDescent="0.25">
      <c r="S269" s="27"/>
    </row>
    <row r="270" spans="19:19" s="22" customFormat="1" ht="15" hidden="1" customHeight="1" x14ac:dyDescent="0.25">
      <c r="S270" s="27"/>
    </row>
    <row r="271" spans="19:19" s="22" customFormat="1" ht="15" hidden="1" customHeight="1" x14ac:dyDescent="0.25">
      <c r="S271" s="27"/>
    </row>
    <row r="272" spans="19:19" s="22" customFormat="1" ht="15" hidden="1" customHeight="1" x14ac:dyDescent="0.25">
      <c r="S272" s="27"/>
    </row>
    <row r="273" spans="19:19" s="22" customFormat="1" ht="15" hidden="1" customHeight="1" x14ac:dyDescent="0.25">
      <c r="S273" s="27"/>
    </row>
    <row r="274" spans="19:19" s="22" customFormat="1" ht="15" hidden="1" customHeight="1" x14ac:dyDescent="0.25">
      <c r="S274" s="27"/>
    </row>
    <row r="275" spans="19:19" s="22" customFormat="1" ht="15" hidden="1" customHeight="1" x14ac:dyDescent="0.25">
      <c r="S275" s="27"/>
    </row>
    <row r="276" spans="19:19" s="22" customFormat="1" ht="15" hidden="1" customHeight="1" x14ac:dyDescent="0.25">
      <c r="S276" s="27"/>
    </row>
    <row r="277" spans="19:19" s="22" customFormat="1" ht="15" hidden="1" customHeight="1" x14ac:dyDescent="0.25">
      <c r="S277" s="27"/>
    </row>
    <row r="278" spans="19:19" s="22" customFormat="1" ht="15" hidden="1" customHeight="1" x14ac:dyDescent="0.25">
      <c r="S278" s="27"/>
    </row>
    <row r="279" spans="19:19" s="22" customFormat="1" ht="15" hidden="1" customHeight="1" x14ac:dyDescent="0.25">
      <c r="S279" s="27"/>
    </row>
    <row r="280" spans="19:19" s="22" customFormat="1" ht="15" hidden="1" customHeight="1" x14ac:dyDescent="0.25">
      <c r="S280" s="27"/>
    </row>
    <row r="281" spans="19:19" s="22" customFormat="1" ht="15" hidden="1" customHeight="1" x14ac:dyDescent="0.25">
      <c r="S281" s="27"/>
    </row>
    <row r="282" spans="19:19" s="22" customFormat="1" ht="15" hidden="1" customHeight="1" x14ac:dyDescent="0.25">
      <c r="S282" s="27"/>
    </row>
    <row r="283" spans="19:19" s="22" customFormat="1" ht="15" hidden="1" customHeight="1" x14ac:dyDescent="0.25">
      <c r="S283" s="27"/>
    </row>
    <row r="284" spans="19:19" s="22" customFormat="1" ht="15" hidden="1" customHeight="1" x14ac:dyDescent="0.25">
      <c r="S284" s="27"/>
    </row>
    <row r="285" spans="19:19" s="22" customFormat="1" ht="15" hidden="1" customHeight="1" x14ac:dyDescent="0.25">
      <c r="S285" s="27"/>
    </row>
    <row r="286" spans="19:19" s="22" customFormat="1" ht="15" hidden="1" customHeight="1" x14ac:dyDescent="0.25">
      <c r="S286" s="27"/>
    </row>
    <row r="287" spans="19:19" s="22" customFormat="1" ht="15" hidden="1" customHeight="1" x14ac:dyDescent="0.25">
      <c r="S287" s="27"/>
    </row>
    <row r="288" spans="19:19" s="22" customFormat="1" ht="15" hidden="1" customHeight="1" x14ac:dyDescent="0.25">
      <c r="S288" s="27"/>
    </row>
    <row r="289" spans="19:19" s="22" customFormat="1" ht="15" hidden="1" customHeight="1" x14ac:dyDescent="0.25">
      <c r="S289" s="27"/>
    </row>
    <row r="290" spans="19:19" s="22" customFormat="1" ht="15" hidden="1" customHeight="1" x14ac:dyDescent="0.25">
      <c r="S290" s="27"/>
    </row>
    <row r="291" spans="19:19" s="22" customFormat="1" ht="15" hidden="1" customHeight="1" x14ac:dyDescent="0.25">
      <c r="S291" s="27"/>
    </row>
    <row r="292" spans="19:19" s="22" customFormat="1" ht="15" hidden="1" customHeight="1" x14ac:dyDescent="0.25">
      <c r="S292" s="27"/>
    </row>
    <row r="293" spans="19:19" s="22" customFormat="1" ht="15" hidden="1" customHeight="1" x14ac:dyDescent="0.25">
      <c r="S293" s="27"/>
    </row>
    <row r="294" spans="19:19" s="22" customFormat="1" ht="15" hidden="1" customHeight="1" x14ac:dyDescent="0.25">
      <c r="S294" s="27"/>
    </row>
    <row r="295" spans="19:19" s="22" customFormat="1" ht="15" hidden="1" customHeight="1" x14ac:dyDescent="0.25">
      <c r="S295" s="27"/>
    </row>
    <row r="296" spans="19:19" s="22" customFormat="1" ht="15" hidden="1" customHeight="1" x14ac:dyDescent="0.25">
      <c r="S296" s="27"/>
    </row>
    <row r="297" spans="19:19" s="22" customFormat="1" ht="15" hidden="1" customHeight="1" x14ac:dyDescent="0.25">
      <c r="S297" s="27"/>
    </row>
    <row r="298" spans="19:19" s="22" customFormat="1" ht="15" hidden="1" customHeight="1" x14ac:dyDescent="0.25">
      <c r="S298" s="27"/>
    </row>
    <row r="299" spans="19:19" s="22" customFormat="1" ht="15" hidden="1" customHeight="1" x14ac:dyDescent="0.25">
      <c r="S299" s="27"/>
    </row>
    <row r="300" spans="19:19" s="22" customFormat="1" ht="15" hidden="1" customHeight="1" x14ac:dyDescent="0.25">
      <c r="S300" s="27"/>
    </row>
    <row r="301" spans="19:19" s="22" customFormat="1" ht="15" hidden="1" customHeight="1" x14ac:dyDescent="0.25">
      <c r="S301" s="27"/>
    </row>
    <row r="302" spans="19:19" s="22" customFormat="1" ht="15" hidden="1" customHeight="1" x14ac:dyDescent="0.25">
      <c r="S302" s="27"/>
    </row>
    <row r="303" spans="19:19" s="22" customFormat="1" ht="15" hidden="1" customHeight="1" x14ac:dyDescent="0.25">
      <c r="S303" s="27"/>
    </row>
    <row r="304" spans="19:19" s="22" customFormat="1" ht="15" hidden="1" customHeight="1" x14ac:dyDescent="0.25">
      <c r="S304" s="27"/>
    </row>
    <row r="305" spans="19:19" s="22" customFormat="1" ht="15" hidden="1" customHeight="1" x14ac:dyDescent="0.25">
      <c r="S305" s="27"/>
    </row>
    <row r="306" spans="19:19" s="22" customFormat="1" ht="15" hidden="1" customHeight="1" x14ac:dyDescent="0.25">
      <c r="S306" s="27"/>
    </row>
    <row r="307" spans="19:19" s="22" customFormat="1" ht="15" hidden="1" customHeight="1" x14ac:dyDescent="0.25">
      <c r="S307" s="27"/>
    </row>
    <row r="308" spans="19:19" s="22" customFormat="1" ht="15" hidden="1" customHeight="1" x14ac:dyDescent="0.25">
      <c r="S308" s="27"/>
    </row>
    <row r="309" spans="19:19" s="22" customFormat="1" ht="15" hidden="1" customHeight="1" x14ac:dyDescent="0.25">
      <c r="S309" s="27"/>
    </row>
    <row r="310" spans="19:19" s="22" customFormat="1" ht="15" hidden="1" customHeight="1" x14ac:dyDescent="0.25">
      <c r="S310" s="27"/>
    </row>
    <row r="311" spans="19:19" s="22" customFormat="1" ht="15" hidden="1" customHeight="1" x14ac:dyDescent="0.25">
      <c r="S311" s="27"/>
    </row>
    <row r="312" spans="19:19" s="22" customFormat="1" ht="15" hidden="1" customHeight="1" x14ac:dyDescent="0.25">
      <c r="S312" s="27"/>
    </row>
    <row r="313" spans="19:19" s="22" customFormat="1" ht="15" hidden="1" customHeight="1" x14ac:dyDescent="0.25">
      <c r="S313" s="27"/>
    </row>
    <row r="314" spans="19:19" s="22" customFormat="1" ht="15" hidden="1" customHeight="1" x14ac:dyDescent="0.25">
      <c r="S314" s="27"/>
    </row>
    <row r="315" spans="19:19" s="22" customFormat="1" ht="15" hidden="1" customHeight="1" x14ac:dyDescent="0.25">
      <c r="S315" s="27"/>
    </row>
    <row r="316" spans="19:19" s="22" customFormat="1" ht="15" hidden="1" customHeight="1" x14ac:dyDescent="0.25">
      <c r="S316" s="27"/>
    </row>
    <row r="317" spans="19:19" s="22" customFormat="1" ht="15" hidden="1" customHeight="1" x14ac:dyDescent="0.25">
      <c r="S317" s="27"/>
    </row>
    <row r="318" spans="19:19" s="22" customFormat="1" ht="15" hidden="1" customHeight="1" x14ac:dyDescent="0.25">
      <c r="S318" s="27"/>
    </row>
    <row r="319" spans="19:19" s="22" customFormat="1" ht="15" hidden="1" customHeight="1" x14ac:dyDescent="0.25">
      <c r="S319" s="27"/>
    </row>
    <row r="320" spans="19:19" s="22" customFormat="1" ht="15" hidden="1" customHeight="1" x14ac:dyDescent="0.25">
      <c r="S320" s="27"/>
    </row>
    <row r="321" spans="19:19" s="22" customFormat="1" ht="15" hidden="1" customHeight="1" x14ac:dyDescent="0.25">
      <c r="S321" s="27"/>
    </row>
    <row r="322" spans="19:19" s="22" customFormat="1" ht="15" hidden="1" customHeight="1" x14ac:dyDescent="0.25">
      <c r="S322" s="27"/>
    </row>
    <row r="323" spans="19:19" s="22" customFormat="1" ht="15" hidden="1" customHeight="1" x14ac:dyDescent="0.25">
      <c r="S323" s="27"/>
    </row>
    <row r="324" spans="19:19" s="22" customFormat="1" ht="15" hidden="1" customHeight="1" x14ac:dyDescent="0.25">
      <c r="S324" s="27"/>
    </row>
    <row r="325" spans="19:19" s="22" customFormat="1" ht="15" hidden="1" customHeight="1" x14ac:dyDescent="0.25">
      <c r="S325" s="27"/>
    </row>
    <row r="326" spans="19:19" s="22" customFormat="1" ht="15" hidden="1" customHeight="1" x14ac:dyDescent="0.25">
      <c r="S326" s="27"/>
    </row>
    <row r="327" spans="19:19" s="22" customFormat="1" ht="15" hidden="1" customHeight="1" x14ac:dyDescent="0.25">
      <c r="S327" s="27"/>
    </row>
    <row r="328" spans="19:19" s="22" customFormat="1" ht="15" hidden="1" customHeight="1" x14ac:dyDescent="0.25">
      <c r="S328" s="27"/>
    </row>
    <row r="329" spans="19:19" s="22" customFormat="1" ht="15" hidden="1" customHeight="1" x14ac:dyDescent="0.25">
      <c r="S329" s="27"/>
    </row>
    <row r="330" spans="19:19" s="22" customFormat="1" ht="15" hidden="1" customHeight="1" x14ac:dyDescent="0.25">
      <c r="S330" s="27"/>
    </row>
    <row r="331" spans="19:19" s="22" customFormat="1" ht="15" hidden="1" customHeight="1" x14ac:dyDescent="0.25">
      <c r="S331" s="27"/>
    </row>
    <row r="332" spans="19:19" s="22" customFormat="1" ht="15" hidden="1" customHeight="1" x14ac:dyDescent="0.25">
      <c r="S332" s="27"/>
    </row>
    <row r="333" spans="19:19" s="22" customFormat="1" ht="15" hidden="1" customHeight="1" x14ac:dyDescent="0.25">
      <c r="S333" s="27"/>
    </row>
    <row r="334" spans="19:19" s="22" customFormat="1" ht="15" hidden="1" customHeight="1" x14ac:dyDescent="0.25">
      <c r="S334" s="27"/>
    </row>
    <row r="335" spans="19:19" s="22" customFormat="1" ht="15" hidden="1" customHeight="1" x14ac:dyDescent="0.25">
      <c r="S335" s="27"/>
    </row>
    <row r="336" spans="19:19" s="22" customFormat="1" ht="15" hidden="1" customHeight="1" x14ac:dyDescent="0.25">
      <c r="S336" s="27"/>
    </row>
    <row r="337" spans="19:19" s="22" customFormat="1" ht="15" hidden="1" customHeight="1" x14ac:dyDescent="0.25">
      <c r="S337" s="27"/>
    </row>
    <row r="338" spans="19:19" s="22" customFormat="1" ht="15" hidden="1" customHeight="1" x14ac:dyDescent="0.25">
      <c r="S338" s="27"/>
    </row>
    <row r="339" spans="19:19" s="22" customFormat="1" ht="15" hidden="1" customHeight="1" x14ac:dyDescent="0.25">
      <c r="S339" s="27"/>
    </row>
    <row r="340" spans="19:19" s="22" customFormat="1" ht="15" hidden="1" customHeight="1" x14ac:dyDescent="0.25">
      <c r="S340" s="27"/>
    </row>
    <row r="341" spans="19:19" s="22" customFormat="1" ht="15" hidden="1" customHeight="1" x14ac:dyDescent="0.25">
      <c r="S341" s="27"/>
    </row>
    <row r="342" spans="19:19" s="22" customFormat="1" ht="15" hidden="1" customHeight="1" x14ac:dyDescent="0.25">
      <c r="S342" s="27"/>
    </row>
    <row r="343" spans="19:19" s="22" customFormat="1" ht="15" hidden="1" customHeight="1" x14ac:dyDescent="0.25">
      <c r="S343" s="27"/>
    </row>
    <row r="344" spans="19:19" s="22" customFormat="1" ht="15" hidden="1" customHeight="1" x14ac:dyDescent="0.25">
      <c r="S344" s="27"/>
    </row>
    <row r="345" spans="19:19" s="22" customFormat="1" ht="15" hidden="1" customHeight="1" x14ac:dyDescent="0.25">
      <c r="S345" s="27"/>
    </row>
    <row r="346" spans="19:19" s="22" customFormat="1" ht="15" hidden="1" customHeight="1" x14ac:dyDescent="0.25">
      <c r="S346" s="27"/>
    </row>
    <row r="347" spans="19:19" s="22" customFormat="1" ht="15" hidden="1" customHeight="1" x14ac:dyDescent="0.25">
      <c r="S347" s="27"/>
    </row>
    <row r="348" spans="19:19" s="22" customFormat="1" ht="15" hidden="1" customHeight="1" x14ac:dyDescent="0.25">
      <c r="S348" s="27"/>
    </row>
    <row r="349" spans="19:19" s="22" customFormat="1" ht="15" hidden="1" customHeight="1" x14ac:dyDescent="0.25">
      <c r="S349" s="27"/>
    </row>
    <row r="350" spans="19:19" s="22" customFormat="1" ht="15" hidden="1" customHeight="1" x14ac:dyDescent="0.25">
      <c r="S350" s="27"/>
    </row>
    <row r="351" spans="19:19" s="22" customFormat="1" ht="15" hidden="1" customHeight="1" x14ac:dyDescent="0.25">
      <c r="S351" s="27"/>
    </row>
    <row r="352" spans="19:19" s="22" customFormat="1" ht="15" hidden="1" customHeight="1" x14ac:dyDescent="0.25">
      <c r="S352" s="27"/>
    </row>
    <row r="353" spans="19:19" s="22" customFormat="1" ht="15" hidden="1" customHeight="1" x14ac:dyDescent="0.25">
      <c r="S353" s="27"/>
    </row>
    <row r="354" spans="19:19" s="22" customFormat="1" ht="15" hidden="1" customHeight="1" x14ac:dyDescent="0.25">
      <c r="S354" s="27"/>
    </row>
    <row r="355" spans="19:19" s="22" customFormat="1" ht="15" hidden="1" customHeight="1" x14ac:dyDescent="0.25">
      <c r="S355" s="27"/>
    </row>
    <row r="356" spans="19:19" s="22" customFormat="1" ht="15" hidden="1" customHeight="1" x14ac:dyDescent="0.25">
      <c r="S356" s="27"/>
    </row>
    <row r="357" spans="19:19" s="22" customFormat="1" ht="15" hidden="1" customHeight="1" x14ac:dyDescent="0.25">
      <c r="S357" s="27"/>
    </row>
    <row r="358" spans="19:19" s="22" customFormat="1" ht="15" hidden="1" customHeight="1" x14ac:dyDescent="0.25">
      <c r="S358" s="27"/>
    </row>
    <row r="359" spans="19:19" s="22" customFormat="1" ht="15" hidden="1" customHeight="1" x14ac:dyDescent="0.25">
      <c r="S359" s="27"/>
    </row>
    <row r="360" spans="19:19" s="22" customFormat="1" ht="15" hidden="1" customHeight="1" x14ac:dyDescent="0.25">
      <c r="S360" s="27"/>
    </row>
    <row r="361" spans="19:19" s="22" customFormat="1" ht="15" hidden="1" customHeight="1" x14ac:dyDescent="0.25">
      <c r="S361" s="27"/>
    </row>
    <row r="362" spans="19:19" s="22" customFormat="1" ht="15" hidden="1" customHeight="1" x14ac:dyDescent="0.25">
      <c r="S362" s="27"/>
    </row>
    <row r="363" spans="19:19" s="22" customFormat="1" ht="15" hidden="1" customHeight="1" x14ac:dyDescent="0.25">
      <c r="S363" s="27"/>
    </row>
    <row r="364" spans="19:19" s="22" customFormat="1" ht="15" hidden="1" customHeight="1" x14ac:dyDescent="0.25">
      <c r="S364" s="27"/>
    </row>
    <row r="365" spans="19:19" s="22" customFormat="1" ht="15" hidden="1" customHeight="1" x14ac:dyDescent="0.25">
      <c r="S365" s="27"/>
    </row>
    <row r="366" spans="19:19" s="22" customFormat="1" ht="15" hidden="1" customHeight="1" x14ac:dyDescent="0.25">
      <c r="S366" s="27"/>
    </row>
    <row r="367" spans="19:19" s="22" customFormat="1" ht="15" hidden="1" customHeight="1" x14ac:dyDescent="0.25">
      <c r="S367" s="27"/>
    </row>
    <row r="368" spans="19:19" s="22" customFormat="1" ht="15" hidden="1" customHeight="1" x14ac:dyDescent="0.25">
      <c r="S368" s="27"/>
    </row>
    <row r="369" spans="8:19" s="22" customFormat="1" ht="15" hidden="1" customHeight="1" x14ac:dyDescent="0.25">
      <c r="S369" s="27"/>
    </row>
    <row r="370" spans="8:19" s="22" customFormat="1" ht="15" hidden="1" customHeight="1" x14ac:dyDescent="0.25">
      <c r="S370" s="27"/>
    </row>
    <row r="371" spans="8:19" s="22" customFormat="1" ht="15" hidden="1" customHeight="1" x14ac:dyDescent="0.25">
      <c r="S371" s="27"/>
    </row>
    <row r="372" spans="8:19" s="22" customFormat="1" ht="15" hidden="1" customHeight="1" x14ac:dyDescent="0.25">
      <c r="S372" s="27"/>
    </row>
    <row r="373" spans="8:19" s="22" customFormat="1" ht="15" hidden="1" customHeight="1" x14ac:dyDescent="0.25">
      <c r="S373" s="27"/>
    </row>
    <row r="374" spans="8:19" s="22" customFormat="1" ht="15" hidden="1" customHeight="1" x14ac:dyDescent="0.25">
      <c r="S374" s="27"/>
    </row>
    <row r="375" spans="8:19" s="22" customFormat="1" ht="15" hidden="1" customHeight="1" x14ac:dyDescent="0.25">
      <c r="S375" s="27"/>
    </row>
    <row r="376" spans="8:19" s="22" customFormat="1" ht="15" hidden="1" customHeight="1" x14ac:dyDescent="0.25">
      <c r="H376" s="9"/>
      <c r="I376" s="9"/>
      <c r="J376" s="9"/>
      <c r="K376" s="9"/>
      <c r="L376" s="9"/>
      <c r="M376" s="9"/>
      <c r="N376" s="9"/>
      <c r="O376" s="9"/>
      <c r="P376" s="9"/>
      <c r="Q376" s="9"/>
      <c r="S376" s="27"/>
    </row>
    <row r="377" spans="8:19" s="22" customFormat="1" ht="15" hidden="1" customHeight="1" x14ac:dyDescent="0.25">
      <c r="H377" s="9"/>
      <c r="I377" s="9"/>
      <c r="J377" s="9"/>
      <c r="K377" s="9"/>
      <c r="L377" s="9"/>
      <c r="M377" s="9"/>
      <c r="N377" s="9"/>
      <c r="O377" s="9"/>
      <c r="P377" s="9"/>
      <c r="Q377" s="9"/>
      <c r="S377" s="27"/>
    </row>
    <row r="378" spans="8:19" s="22" customFormat="1" ht="15" hidden="1" customHeight="1" x14ac:dyDescent="0.25">
      <c r="H378" s="9"/>
      <c r="I378" s="9"/>
      <c r="J378" s="9"/>
      <c r="K378" s="9"/>
      <c r="L378" s="9"/>
      <c r="M378" s="9"/>
      <c r="N378" s="9"/>
      <c r="O378" s="9"/>
      <c r="P378" s="9"/>
      <c r="Q378" s="9"/>
      <c r="S378" s="27"/>
    </row>
    <row r="379" spans="8:19" s="22" customFormat="1" ht="15" hidden="1" customHeight="1" x14ac:dyDescent="0.25">
      <c r="H379" s="9"/>
      <c r="I379" s="9"/>
      <c r="J379" s="9"/>
      <c r="K379" s="9"/>
      <c r="L379" s="9"/>
      <c r="M379" s="9"/>
      <c r="N379" s="9"/>
      <c r="O379" s="9"/>
      <c r="P379" s="9"/>
      <c r="Q379" s="9"/>
      <c r="S379" s="27"/>
    </row>
    <row r="380" spans="8:19" s="22" customFormat="1" ht="15" hidden="1" customHeight="1" x14ac:dyDescent="0.25">
      <c r="H380" s="9"/>
      <c r="I380" s="9"/>
      <c r="J380" s="9"/>
      <c r="K380" s="9"/>
      <c r="L380" s="9"/>
      <c r="M380" s="9"/>
      <c r="N380" s="9"/>
      <c r="O380" s="9"/>
      <c r="P380" s="9"/>
      <c r="Q380" s="9"/>
      <c r="S380" s="27"/>
    </row>
    <row r="381" spans="8:19" s="22" customFormat="1" ht="15" hidden="1" customHeight="1" x14ac:dyDescent="0.25">
      <c r="H381" s="9"/>
      <c r="I381" s="9"/>
      <c r="J381" s="9"/>
      <c r="K381" s="9"/>
      <c r="L381" s="9"/>
      <c r="M381" s="9"/>
      <c r="N381" s="9"/>
      <c r="O381" s="9"/>
      <c r="P381" s="9"/>
      <c r="Q381" s="9"/>
      <c r="S381" s="27"/>
    </row>
    <row r="382" spans="8:19" s="22" customFormat="1" ht="15" hidden="1" customHeight="1" x14ac:dyDescent="0.25">
      <c r="H382" s="9"/>
      <c r="I382" s="9"/>
      <c r="J382" s="9"/>
      <c r="K382" s="9"/>
      <c r="L382" s="9"/>
      <c r="M382" s="9"/>
      <c r="N382" s="9"/>
      <c r="O382" s="9"/>
      <c r="P382" s="9"/>
      <c r="Q382" s="9"/>
      <c r="S382" s="27"/>
    </row>
    <row r="383" spans="8:19" s="22" customFormat="1" ht="15" hidden="1" customHeight="1" x14ac:dyDescent="0.25">
      <c r="H383" s="9"/>
      <c r="I383" s="9"/>
      <c r="J383" s="9"/>
      <c r="K383" s="9"/>
      <c r="L383" s="9"/>
      <c r="M383" s="9"/>
      <c r="N383" s="9"/>
      <c r="O383" s="9"/>
      <c r="P383" s="9"/>
      <c r="Q383" s="9"/>
      <c r="S383" s="27"/>
    </row>
    <row r="384" spans="8:19" s="22" customFormat="1" ht="15" hidden="1" customHeight="1" x14ac:dyDescent="0.25">
      <c r="H384" s="9"/>
      <c r="I384" s="9"/>
      <c r="J384" s="9"/>
      <c r="K384" s="9"/>
      <c r="L384" s="9"/>
      <c r="M384" s="9"/>
      <c r="N384" s="9"/>
      <c r="O384" s="9"/>
      <c r="P384" s="9"/>
      <c r="Q384" s="9"/>
      <c r="S384" s="27"/>
    </row>
    <row r="385" spans="8:19" s="22" customFormat="1" ht="15" hidden="1" customHeight="1" x14ac:dyDescent="0.25">
      <c r="H385" s="9"/>
      <c r="I385" s="9"/>
      <c r="J385" s="9"/>
      <c r="K385" s="9"/>
      <c r="L385" s="9"/>
      <c r="M385" s="9"/>
      <c r="N385" s="9"/>
      <c r="O385" s="9"/>
      <c r="P385" s="9"/>
      <c r="Q385" s="9"/>
      <c r="S385" s="27"/>
    </row>
    <row r="386" spans="8:19" s="22" customFormat="1" ht="15" hidden="1" customHeight="1" x14ac:dyDescent="0.25">
      <c r="H386" s="9"/>
      <c r="I386" s="9"/>
      <c r="J386" s="9"/>
      <c r="K386" s="9"/>
      <c r="L386" s="9"/>
      <c r="M386" s="9"/>
      <c r="N386" s="9"/>
      <c r="O386" s="9"/>
      <c r="P386" s="9"/>
      <c r="Q386" s="9"/>
      <c r="S386" s="27"/>
    </row>
    <row r="387" spans="8:19" s="22" customFormat="1" ht="15" hidden="1" customHeight="1" x14ac:dyDescent="0.25">
      <c r="H387" s="9"/>
      <c r="I387" s="9"/>
      <c r="J387" s="9"/>
      <c r="K387" s="9"/>
      <c r="L387" s="9"/>
      <c r="M387" s="9"/>
      <c r="N387" s="9"/>
      <c r="O387" s="9"/>
      <c r="P387" s="9"/>
      <c r="Q387" s="9"/>
      <c r="S387" s="27"/>
    </row>
    <row r="388" spans="8:19" s="22" customFormat="1" ht="15" hidden="1" customHeight="1" x14ac:dyDescent="0.25">
      <c r="H388" s="9"/>
      <c r="I388" s="9"/>
      <c r="J388" s="9"/>
      <c r="K388" s="9"/>
      <c r="L388" s="9"/>
      <c r="M388" s="9"/>
      <c r="N388" s="9"/>
      <c r="O388" s="9"/>
      <c r="P388" s="9"/>
      <c r="Q388" s="9"/>
      <c r="S388" s="27"/>
    </row>
    <row r="389" spans="8:19" s="22" customFormat="1" ht="15" hidden="1" customHeight="1" x14ac:dyDescent="0.25">
      <c r="H389" s="9"/>
      <c r="I389" s="9"/>
      <c r="J389" s="9"/>
      <c r="K389" s="9"/>
      <c r="L389" s="9"/>
      <c r="M389" s="9"/>
      <c r="N389" s="9"/>
      <c r="O389" s="9"/>
      <c r="P389" s="9"/>
      <c r="Q389" s="9"/>
      <c r="S389" s="27"/>
    </row>
    <row r="390" spans="8:19" s="22" customFormat="1" ht="15" hidden="1" customHeight="1" x14ac:dyDescent="0.25">
      <c r="H390" s="9"/>
      <c r="I390" s="9"/>
      <c r="J390" s="9"/>
      <c r="K390" s="9"/>
      <c r="L390" s="9"/>
      <c r="M390" s="9"/>
      <c r="N390" s="9"/>
      <c r="O390" s="9"/>
      <c r="P390" s="9"/>
      <c r="Q390" s="9"/>
      <c r="S390" s="27"/>
    </row>
    <row r="391" spans="8:19" s="22" customFormat="1" ht="15" hidden="1" customHeight="1" x14ac:dyDescent="0.25">
      <c r="H391" s="9"/>
      <c r="I391" s="9"/>
      <c r="J391" s="9"/>
      <c r="K391" s="9"/>
      <c r="L391" s="9"/>
      <c r="M391" s="9"/>
      <c r="N391" s="9"/>
      <c r="O391" s="9"/>
      <c r="P391" s="9"/>
      <c r="Q391" s="9"/>
      <c r="S391" s="27"/>
    </row>
    <row r="392" spans="8:19" s="22" customFormat="1" ht="15" hidden="1" customHeight="1" x14ac:dyDescent="0.25">
      <c r="H392" s="9"/>
      <c r="I392" s="9"/>
      <c r="J392" s="9"/>
      <c r="K392" s="9"/>
      <c r="L392" s="9"/>
      <c r="M392" s="9"/>
      <c r="N392" s="9"/>
      <c r="O392" s="9"/>
      <c r="P392" s="9"/>
      <c r="Q392" s="9"/>
      <c r="S392" s="27"/>
    </row>
    <row r="393" spans="8:19" s="22" customFormat="1" ht="15" hidden="1" customHeight="1" x14ac:dyDescent="0.25">
      <c r="H393" s="9"/>
      <c r="I393" s="9"/>
      <c r="J393" s="9"/>
      <c r="K393" s="9"/>
      <c r="L393" s="9"/>
      <c r="M393" s="9"/>
      <c r="N393" s="9"/>
      <c r="O393" s="9"/>
      <c r="P393" s="9"/>
      <c r="Q393" s="9"/>
      <c r="S393" s="27"/>
    </row>
    <row r="394" spans="8:19" s="22" customFormat="1" ht="15" hidden="1" customHeight="1" x14ac:dyDescent="0.25">
      <c r="H394" s="9"/>
      <c r="I394" s="9"/>
      <c r="J394" s="9"/>
      <c r="K394" s="9"/>
      <c r="L394" s="9"/>
      <c r="M394" s="9"/>
      <c r="N394" s="9"/>
      <c r="O394" s="9"/>
      <c r="P394" s="9"/>
      <c r="Q394" s="9"/>
      <c r="S394" s="27"/>
    </row>
    <row r="395" spans="8:19" s="22" customFormat="1" ht="15" hidden="1" customHeight="1" x14ac:dyDescent="0.25">
      <c r="H395" s="9"/>
      <c r="I395" s="9"/>
      <c r="J395" s="9"/>
      <c r="K395" s="9"/>
      <c r="L395" s="9"/>
      <c r="M395" s="9"/>
      <c r="N395" s="9"/>
      <c r="O395" s="9"/>
      <c r="P395" s="9"/>
      <c r="Q395" s="9"/>
      <c r="S395" s="27"/>
    </row>
    <row r="396" spans="8:19" s="22" customFormat="1" ht="15" hidden="1" customHeight="1" x14ac:dyDescent="0.25">
      <c r="H396" s="9"/>
      <c r="I396" s="9"/>
      <c r="J396" s="9"/>
      <c r="K396" s="9"/>
      <c r="L396" s="9"/>
      <c r="M396" s="9"/>
      <c r="N396" s="9"/>
      <c r="O396" s="9"/>
      <c r="P396" s="9"/>
      <c r="Q396" s="9"/>
      <c r="S396" s="27"/>
    </row>
    <row r="397" spans="8:19" s="22" customFormat="1" ht="15" hidden="1" customHeight="1" x14ac:dyDescent="0.25">
      <c r="H397" s="9"/>
      <c r="I397" s="9"/>
      <c r="J397" s="9"/>
      <c r="K397" s="9"/>
      <c r="L397" s="9"/>
      <c r="M397" s="9"/>
      <c r="N397" s="9"/>
      <c r="O397" s="9"/>
      <c r="P397" s="9"/>
      <c r="Q397" s="9"/>
      <c r="S397" s="27"/>
    </row>
    <row r="398" spans="8:19" s="22" customFormat="1" ht="15" hidden="1" customHeight="1" x14ac:dyDescent="0.25">
      <c r="H398" s="9"/>
      <c r="I398" s="9"/>
      <c r="J398" s="9"/>
      <c r="K398" s="9"/>
      <c r="L398" s="9"/>
      <c r="M398" s="9"/>
      <c r="N398" s="9"/>
      <c r="O398" s="9"/>
      <c r="P398" s="9"/>
      <c r="Q398" s="9"/>
      <c r="S398" s="27"/>
    </row>
    <row r="399" spans="8:19" s="22" customFormat="1" ht="15" hidden="1" customHeight="1" x14ac:dyDescent="0.25">
      <c r="H399" s="9"/>
      <c r="I399" s="9"/>
      <c r="J399" s="9"/>
      <c r="K399" s="9"/>
      <c r="L399" s="9"/>
      <c r="M399" s="9"/>
      <c r="N399" s="9"/>
      <c r="O399" s="9"/>
      <c r="P399" s="9"/>
      <c r="Q399" s="9"/>
      <c r="S399" s="27"/>
    </row>
    <row r="400" spans="8:19" s="22" customFormat="1" ht="15" hidden="1" customHeight="1" x14ac:dyDescent="0.25">
      <c r="H400" s="9"/>
      <c r="I400" s="9"/>
      <c r="J400" s="9"/>
      <c r="K400" s="9"/>
      <c r="L400" s="9"/>
      <c r="M400" s="9"/>
      <c r="N400" s="9"/>
      <c r="O400" s="9"/>
      <c r="P400" s="9"/>
      <c r="Q400" s="9"/>
      <c r="S400" s="27"/>
    </row>
    <row r="401" spans="8:19" s="22" customFormat="1" ht="15" hidden="1" customHeight="1" x14ac:dyDescent="0.25">
      <c r="H401" s="9"/>
      <c r="I401" s="9"/>
      <c r="J401" s="9"/>
      <c r="K401" s="9"/>
      <c r="L401" s="9"/>
      <c r="M401" s="9"/>
      <c r="N401" s="9"/>
      <c r="O401" s="9"/>
      <c r="P401" s="9"/>
      <c r="Q401" s="9"/>
      <c r="S401" s="27"/>
    </row>
    <row r="402" spans="8:19" s="22" customFormat="1" ht="15" hidden="1" customHeight="1" x14ac:dyDescent="0.25">
      <c r="H402" s="9"/>
      <c r="I402" s="9"/>
      <c r="J402" s="9"/>
      <c r="K402" s="9"/>
      <c r="L402" s="9"/>
      <c r="M402" s="9"/>
      <c r="N402" s="9"/>
      <c r="O402" s="9"/>
      <c r="P402" s="9"/>
      <c r="Q402" s="9"/>
      <c r="S402" s="27"/>
    </row>
    <row r="403" spans="8:19" s="22" customFormat="1" ht="15" hidden="1" customHeight="1" x14ac:dyDescent="0.25">
      <c r="H403" s="9"/>
      <c r="I403" s="9"/>
      <c r="J403" s="9"/>
      <c r="K403" s="9"/>
      <c r="L403" s="9"/>
      <c r="M403" s="9"/>
      <c r="N403" s="9"/>
      <c r="O403" s="9"/>
      <c r="P403" s="9"/>
      <c r="Q403" s="9"/>
      <c r="S403" s="27"/>
    </row>
    <row r="404" spans="8:19" s="22" customFormat="1" ht="15" hidden="1" customHeight="1" x14ac:dyDescent="0.25">
      <c r="H404" s="9"/>
      <c r="I404" s="9"/>
      <c r="J404" s="9"/>
      <c r="K404" s="9"/>
      <c r="L404" s="9"/>
      <c r="M404" s="9"/>
      <c r="N404" s="9"/>
      <c r="O404" s="9"/>
      <c r="P404" s="9"/>
      <c r="Q404" s="9"/>
      <c r="S404" s="27"/>
    </row>
    <row r="405" spans="8:19" s="22" customFormat="1" ht="15" hidden="1" customHeight="1" x14ac:dyDescent="0.25">
      <c r="H405" s="9"/>
      <c r="I405" s="9"/>
      <c r="J405" s="9"/>
      <c r="K405" s="9"/>
      <c r="L405" s="9"/>
      <c r="M405" s="9"/>
      <c r="N405" s="9"/>
      <c r="O405" s="9"/>
      <c r="P405" s="9"/>
      <c r="Q405" s="9"/>
      <c r="S405" s="27"/>
    </row>
    <row r="406" spans="8:19" s="22" customFormat="1" ht="15" hidden="1" customHeight="1" x14ac:dyDescent="0.25">
      <c r="H406" s="9"/>
      <c r="I406" s="9"/>
      <c r="J406" s="9"/>
      <c r="K406" s="9"/>
      <c r="L406" s="9"/>
      <c r="M406" s="9"/>
      <c r="N406" s="9"/>
      <c r="O406" s="9"/>
      <c r="P406" s="9"/>
      <c r="Q406" s="9"/>
      <c r="S406" s="27"/>
    </row>
    <row r="407" spans="8:19" s="22" customFormat="1" ht="15" hidden="1" customHeight="1" x14ac:dyDescent="0.25">
      <c r="H407" s="9"/>
      <c r="I407" s="9"/>
      <c r="J407" s="9"/>
      <c r="K407" s="9"/>
      <c r="L407" s="9"/>
      <c r="M407" s="9"/>
      <c r="N407" s="9"/>
      <c r="O407" s="9"/>
      <c r="P407" s="9"/>
      <c r="Q407" s="9"/>
      <c r="S407" s="27"/>
    </row>
    <row r="408" spans="8:19" s="22" customFormat="1" ht="15" hidden="1" customHeight="1" x14ac:dyDescent="0.25">
      <c r="H408" s="9"/>
      <c r="I408" s="9"/>
      <c r="J408" s="9"/>
      <c r="K408" s="9"/>
      <c r="L408" s="9"/>
      <c r="M408" s="9"/>
      <c r="N408" s="9"/>
      <c r="O408" s="9"/>
      <c r="P408" s="9"/>
      <c r="Q408" s="9"/>
      <c r="S408" s="27"/>
    </row>
    <row r="409" spans="8:19" s="22" customFormat="1" ht="15" hidden="1" customHeight="1" x14ac:dyDescent="0.25">
      <c r="H409" s="9"/>
      <c r="I409" s="9"/>
      <c r="J409" s="9"/>
      <c r="K409" s="9"/>
      <c r="L409" s="9"/>
      <c r="M409" s="9"/>
      <c r="N409" s="9"/>
      <c r="O409" s="9"/>
      <c r="P409" s="9"/>
      <c r="Q409" s="9"/>
      <c r="S409" s="27"/>
    </row>
    <row r="410" spans="8:19" s="22" customFormat="1" ht="15" hidden="1" customHeight="1" x14ac:dyDescent="0.25">
      <c r="H410" s="9"/>
      <c r="I410" s="9"/>
      <c r="J410" s="9"/>
      <c r="K410" s="9"/>
      <c r="L410" s="9"/>
      <c r="M410" s="9"/>
      <c r="N410" s="9"/>
      <c r="O410" s="9"/>
      <c r="P410" s="9"/>
      <c r="Q410" s="9"/>
      <c r="S410" s="27"/>
    </row>
    <row r="411" spans="8:19" s="22" customFormat="1" ht="15" hidden="1" customHeight="1" x14ac:dyDescent="0.25">
      <c r="H411" s="9"/>
      <c r="I411" s="9"/>
      <c r="J411" s="9"/>
      <c r="K411" s="9"/>
      <c r="L411" s="9"/>
      <c r="M411" s="9"/>
      <c r="N411" s="9"/>
      <c r="O411" s="9"/>
      <c r="P411" s="9"/>
      <c r="Q411" s="9"/>
      <c r="S411" s="27"/>
    </row>
    <row r="412" spans="8:19" s="22" customFormat="1" ht="15" hidden="1" customHeight="1" x14ac:dyDescent="0.25">
      <c r="H412" s="9"/>
      <c r="I412" s="9"/>
      <c r="J412" s="9"/>
      <c r="K412" s="9"/>
      <c r="L412" s="9"/>
      <c r="M412" s="9"/>
      <c r="N412" s="9"/>
      <c r="O412" s="9"/>
      <c r="P412" s="9"/>
      <c r="Q412" s="9"/>
      <c r="S412" s="27"/>
    </row>
    <row r="413" spans="8:19" s="22" customFormat="1" ht="15" hidden="1" customHeight="1" x14ac:dyDescent="0.25">
      <c r="H413" s="9"/>
      <c r="I413" s="9"/>
      <c r="J413" s="9"/>
      <c r="K413" s="9"/>
      <c r="L413" s="9"/>
      <c r="M413" s="9"/>
      <c r="N413" s="9"/>
      <c r="O413" s="9"/>
      <c r="P413" s="9"/>
      <c r="Q413" s="9"/>
      <c r="S413" s="27"/>
    </row>
    <row r="414" spans="8:19" s="22" customFormat="1" ht="15" hidden="1" customHeight="1" x14ac:dyDescent="0.25">
      <c r="H414" s="9"/>
      <c r="I414" s="9"/>
      <c r="J414" s="9"/>
      <c r="K414" s="9"/>
      <c r="L414" s="9"/>
      <c r="M414" s="9"/>
      <c r="N414" s="9"/>
      <c r="O414" s="9"/>
      <c r="P414" s="9"/>
      <c r="Q414" s="9"/>
      <c r="S414" s="27"/>
    </row>
    <row r="415" spans="8:19" s="22" customFormat="1" ht="15" hidden="1" customHeight="1" x14ac:dyDescent="0.25">
      <c r="H415" s="9"/>
      <c r="I415" s="9"/>
      <c r="J415" s="9"/>
      <c r="K415" s="9"/>
      <c r="L415" s="9"/>
      <c r="M415" s="9"/>
      <c r="N415" s="9"/>
      <c r="O415" s="9"/>
      <c r="P415" s="9"/>
      <c r="Q415" s="9"/>
      <c r="S415" s="27"/>
    </row>
    <row r="416" spans="8:19" s="22" customFormat="1" ht="15" hidden="1" customHeight="1" x14ac:dyDescent="0.25">
      <c r="H416" s="9"/>
      <c r="I416" s="9"/>
      <c r="J416" s="9"/>
      <c r="K416" s="9"/>
      <c r="L416" s="9"/>
      <c r="M416" s="9"/>
      <c r="N416" s="9"/>
      <c r="O416" s="9"/>
      <c r="P416" s="9"/>
      <c r="Q416" s="9"/>
      <c r="S416" s="27"/>
    </row>
    <row r="417" spans="8:19" s="22" customFormat="1" ht="15" hidden="1" customHeight="1" x14ac:dyDescent="0.25">
      <c r="H417" s="9"/>
      <c r="I417" s="9"/>
      <c r="J417" s="9"/>
      <c r="K417" s="9"/>
      <c r="L417" s="9"/>
      <c r="M417" s="9"/>
      <c r="N417" s="9"/>
      <c r="O417" s="9"/>
      <c r="P417" s="9"/>
      <c r="Q417" s="9"/>
      <c r="S417" s="27"/>
    </row>
    <row r="418" spans="8:19" s="22" customFormat="1" ht="15" hidden="1" customHeight="1" x14ac:dyDescent="0.25">
      <c r="H418" s="9"/>
      <c r="I418" s="9"/>
      <c r="J418" s="9"/>
      <c r="K418" s="9"/>
      <c r="L418" s="9"/>
      <c r="M418" s="9"/>
      <c r="N418" s="9"/>
      <c r="O418" s="9"/>
      <c r="P418" s="9"/>
      <c r="Q418" s="9"/>
      <c r="S418" s="27"/>
    </row>
    <row r="419" spans="8:19" s="22" customFormat="1" ht="15" hidden="1" customHeight="1" x14ac:dyDescent="0.25">
      <c r="H419" s="9"/>
      <c r="I419" s="9"/>
      <c r="J419" s="9"/>
      <c r="K419" s="9"/>
      <c r="L419" s="9"/>
      <c r="M419" s="9"/>
      <c r="N419" s="9"/>
      <c r="O419" s="9"/>
      <c r="P419" s="9"/>
      <c r="Q419" s="9"/>
      <c r="S419" s="27"/>
    </row>
    <row r="420" spans="8:19" s="22" customFormat="1" ht="15" hidden="1" customHeight="1" x14ac:dyDescent="0.25">
      <c r="H420" s="9"/>
      <c r="I420" s="9"/>
      <c r="J420" s="9"/>
      <c r="K420" s="9"/>
      <c r="L420" s="9"/>
      <c r="M420" s="9"/>
      <c r="N420" s="9"/>
      <c r="O420" s="9"/>
      <c r="P420" s="9"/>
      <c r="Q420" s="9"/>
      <c r="S420" s="27"/>
    </row>
    <row r="421" spans="8:19" s="22" customFormat="1" ht="15" hidden="1" customHeight="1" x14ac:dyDescent="0.25">
      <c r="H421" s="9"/>
      <c r="I421" s="9"/>
      <c r="J421" s="9"/>
      <c r="K421" s="9"/>
      <c r="L421" s="9"/>
      <c r="M421" s="9"/>
      <c r="N421" s="9"/>
      <c r="O421" s="9"/>
      <c r="P421" s="9"/>
      <c r="Q421" s="9"/>
      <c r="S421" s="27"/>
    </row>
    <row r="422" spans="8:19" s="22" customFormat="1" ht="15" hidden="1" customHeight="1" x14ac:dyDescent="0.25">
      <c r="H422" s="9"/>
      <c r="I422" s="9"/>
      <c r="J422" s="9"/>
      <c r="K422" s="9"/>
      <c r="L422" s="9"/>
      <c r="M422" s="9"/>
      <c r="N422" s="9"/>
      <c r="O422" s="9"/>
      <c r="P422" s="9"/>
      <c r="Q422" s="9"/>
      <c r="S422" s="27"/>
    </row>
    <row r="423" spans="8:19" s="22" customFormat="1" ht="15" hidden="1" customHeight="1" x14ac:dyDescent="0.25">
      <c r="H423" s="9"/>
      <c r="I423" s="9"/>
      <c r="J423" s="9"/>
      <c r="K423" s="9"/>
      <c r="L423" s="9"/>
      <c r="M423" s="9"/>
      <c r="N423" s="9"/>
      <c r="O423" s="9"/>
      <c r="P423" s="9"/>
      <c r="Q423" s="9"/>
      <c r="S423" s="27"/>
    </row>
    <row r="424" spans="8:19" s="22" customFormat="1" ht="15" hidden="1" customHeight="1" x14ac:dyDescent="0.25">
      <c r="H424" s="9"/>
      <c r="I424" s="9"/>
      <c r="J424" s="9"/>
      <c r="K424" s="9"/>
      <c r="L424" s="9"/>
      <c r="M424" s="9"/>
      <c r="N424" s="9"/>
      <c r="O424" s="9"/>
      <c r="P424" s="9"/>
      <c r="Q424" s="9"/>
      <c r="S424" s="27"/>
    </row>
    <row r="425" spans="8:19" s="22" customFormat="1" ht="15" hidden="1" customHeight="1" x14ac:dyDescent="0.25">
      <c r="H425" s="9"/>
      <c r="I425" s="9"/>
      <c r="J425" s="9"/>
      <c r="K425" s="9"/>
      <c r="L425" s="9"/>
      <c r="M425" s="9"/>
      <c r="N425" s="9"/>
      <c r="O425" s="9"/>
      <c r="P425" s="9"/>
      <c r="Q425" s="9"/>
      <c r="S425" s="27"/>
    </row>
    <row r="426" spans="8:19" s="22" customFormat="1" ht="15" hidden="1" customHeight="1" x14ac:dyDescent="0.25">
      <c r="H426" s="9"/>
      <c r="I426" s="9"/>
      <c r="J426" s="9"/>
      <c r="K426" s="9"/>
      <c r="L426" s="9"/>
      <c r="M426" s="9"/>
      <c r="N426" s="9"/>
      <c r="O426" s="9"/>
      <c r="P426" s="9"/>
      <c r="Q426" s="9"/>
      <c r="S426" s="27"/>
    </row>
    <row r="427" spans="8:19" s="22" customFormat="1" ht="15" hidden="1" customHeight="1" x14ac:dyDescent="0.25">
      <c r="H427" s="9"/>
      <c r="I427" s="9"/>
      <c r="J427" s="9"/>
      <c r="K427" s="9"/>
      <c r="L427" s="9"/>
      <c r="M427" s="9"/>
      <c r="N427" s="9"/>
      <c r="O427" s="9"/>
      <c r="P427" s="9"/>
      <c r="Q427" s="9"/>
      <c r="S427" s="27"/>
    </row>
    <row r="428" spans="8:19" s="22" customFormat="1" ht="15" hidden="1" customHeight="1" x14ac:dyDescent="0.25">
      <c r="H428" s="9"/>
      <c r="I428" s="9"/>
      <c r="J428" s="9"/>
      <c r="K428" s="9"/>
      <c r="L428" s="9"/>
      <c r="M428" s="9"/>
      <c r="N428" s="9"/>
      <c r="O428" s="9"/>
      <c r="P428" s="9"/>
      <c r="Q428" s="9"/>
      <c r="S428" s="27"/>
    </row>
    <row r="429" spans="8:19" s="22" customFormat="1" ht="15" hidden="1" customHeight="1" x14ac:dyDescent="0.25">
      <c r="H429" s="9"/>
      <c r="I429" s="9"/>
      <c r="J429" s="9"/>
      <c r="K429" s="9"/>
      <c r="L429" s="9"/>
      <c r="M429" s="9"/>
      <c r="N429" s="9"/>
      <c r="O429" s="9"/>
      <c r="P429" s="9"/>
      <c r="Q429" s="9"/>
      <c r="S429" s="27"/>
    </row>
    <row r="430" spans="8:19" s="22" customFormat="1" ht="15" hidden="1" customHeight="1" x14ac:dyDescent="0.25">
      <c r="H430" s="9"/>
      <c r="I430" s="9"/>
      <c r="J430" s="9"/>
      <c r="K430" s="9"/>
      <c r="L430" s="9"/>
      <c r="M430" s="9"/>
      <c r="N430" s="9"/>
      <c r="O430" s="9"/>
      <c r="P430" s="9"/>
      <c r="Q430" s="9"/>
      <c r="S430" s="27"/>
    </row>
    <row r="431" spans="8:19" s="22" customFormat="1" ht="15" hidden="1" customHeight="1" x14ac:dyDescent="0.25">
      <c r="H431" s="9"/>
      <c r="I431" s="9"/>
      <c r="J431" s="9"/>
      <c r="K431" s="9"/>
      <c r="L431" s="9"/>
      <c r="M431" s="9"/>
      <c r="N431" s="9"/>
      <c r="O431" s="9"/>
      <c r="P431" s="9"/>
      <c r="Q431" s="9"/>
      <c r="S431" s="27"/>
    </row>
    <row r="432" spans="8:19" s="22" customFormat="1" ht="15" hidden="1" customHeight="1" x14ac:dyDescent="0.25">
      <c r="H432" s="9"/>
      <c r="I432" s="9"/>
      <c r="J432" s="9"/>
      <c r="K432" s="9"/>
      <c r="L432" s="9"/>
      <c r="M432" s="9"/>
      <c r="N432" s="9"/>
      <c r="O432" s="9"/>
      <c r="P432" s="9"/>
      <c r="Q432" s="9"/>
      <c r="S432" s="27"/>
    </row>
    <row r="433" spans="8:19" s="22" customFormat="1" ht="15" hidden="1" customHeight="1" x14ac:dyDescent="0.25">
      <c r="H433" s="9"/>
      <c r="I433" s="9"/>
      <c r="J433" s="9"/>
      <c r="K433" s="9"/>
      <c r="L433" s="9"/>
      <c r="M433" s="9"/>
      <c r="N433" s="9"/>
      <c r="O433" s="9"/>
      <c r="P433" s="9"/>
      <c r="Q433" s="9"/>
      <c r="S433" s="27"/>
    </row>
    <row r="434" spans="8:19" s="22" customFormat="1" ht="15" hidden="1" customHeight="1" x14ac:dyDescent="0.25">
      <c r="H434" s="9"/>
      <c r="I434" s="9"/>
      <c r="J434" s="9"/>
      <c r="K434" s="9"/>
      <c r="L434" s="9"/>
      <c r="M434" s="9"/>
      <c r="N434" s="9"/>
      <c r="O434" s="9"/>
      <c r="P434" s="9"/>
      <c r="Q434" s="9"/>
      <c r="S434" s="27"/>
    </row>
    <row r="435" spans="8:19" s="22" customFormat="1" ht="15" hidden="1" customHeight="1" x14ac:dyDescent="0.25">
      <c r="H435" s="9"/>
      <c r="I435" s="9"/>
      <c r="J435" s="9"/>
      <c r="K435" s="9"/>
      <c r="L435" s="9"/>
      <c r="M435" s="9"/>
      <c r="N435" s="9"/>
      <c r="O435" s="9"/>
      <c r="P435" s="9"/>
      <c r="Q435" s="9"/>
      <c r="S435" s="27"/>
    </row>
    <row r="436" spans="8:19" s="22" customFormat="1" ht="15" hidden="1" customHeight="1" x14ac:dyDescent="0.25">
      <c r="H436" s="9"/>
      <c r="I436" s="9"/>
      <c r="J436" s="9"/>
      <c r="K436" s="9"/>
      <c r="L436" s="9"/>
      <c r="M436" s="9"/>
      <c r="N436" s="9"/>
      <c r="O436" s="9"/>
      <c r="P436" s="9"/>
      <c r="Q436" s="9"/>
      <c r="S436" s="27"/>
    </row>
    <row r="437" spans="8:19" s="22" customFormat="1" ht="15" hidden="1" customHeight="1" x14ac:dyDescent="0.25">
      <c r="H437" s="9"/>
      <c r="I437" s="9"/>
      <c r="J437" s="9"/>
      <c r="K437" s="9"/>
      <c r="L437" s="9"/>
      <c r="M437" s="9"/>
      <c r="N437" s="9"/>
      <c r="O437" s="9"/>
      <c r="P437" s="9"/>
      <c r="Q437" s="9"/>
      <c r="S437" s="27"/>
    </row>
    <row r="438" spans="8:19" s="22" customFormat="1" ht="15" hidden="1" customHeight="1" x14ac:dyDescent="0.25">
      <c r="H438" s="9"/>
      <c r="I438" s="9"/>
      <c r="J438" s="9"/>
      <c r="K438" s="9"/>
      <c r="L438" s="9"/>
      <c r="M438" s="9"/>
      <c r="N438" s="9"/>
      <c r="O438" s="9"/>
      <c r="P438" s="9"/>
      <c r="Q438" s="9"/>
      <c r="S438" s="27"/>
    </row>
    <row r="439" spans="8:19" s="22" customFormat="1" ht="15" hidden="1" customHeight="1" x14ac:dyDescent="0.25">
      <c r="H439" s="9"/>
      <c r="I439" s="9"/>
      <c r="J439" s="9"/>
      <c r="K439" s="9"/>
      <c r="L439" s="9"/>
      <c r="M439" s="9"/>
      <c r="N439" s="9"/>
      <c r="O439" s="9"/>
      <c r="P439" s="9"/>
      <c r="Q439" s="9"/>
      <c r="S439" s="27"/>
    </row>
    <row r="440" spans="8:19" s="22" customFormat="1" ht="15" hidden="1" customHeight="1" x14ac:dyDescent="0.25">
      <c r="H440" s="9"/>
      <c r="I440" s="9"/>
      <c r="J440" s="9"/>
      <c r="K440" s="9"/>
      <c r="L440" s="9"/>
      <c r="M440" s="9"/>
      <c r="N440" s="9"/>
      <c r="O440" s="9"/>
      <c r="P440" s="9"/>
      <c r="Q440" s="9"/>
      <c r="S440" s="27"/>
    </row>
    <row r="441" spans="8:19" s="22" customFormat="1" ht="15" hidden="1" customHeight="1" x14ac:dyDescent="0.25">
      <c r="H441" s="9"/>
      <c r="I441" s="9"/>
      <c r="J441" s="9"/>
      <c r="K441" s="9"/>
      <c r="L441" s="9"/>
      <c r="M441" s="9"/>
      <c r="N441" s="9"/>
      <c r="O441" s="9"/>
      <c r="P441" s="9"/>
      <c r="Q441" s="9"/>
      <c r="S441" s="27"/>
    </row>
    <row r="442" spans="8:19" s="22" customFormat="1" ht="15" hidden="1" customHeight="1" x14ac:dyDescent="0.25">
      <c r="H442" s="9"/>
      <c r="I442" s="9"/>
      <c r="J442" s="9"/>
      <c r="K442" s="9"/>
      <c r="L442" s="9"/>
      <c r="M442" s="9"/>
      <c r="N442" s="9"/>
      <c r="O442" s="9"/>
      <c r="P442" s="9"/>
      <c r="Q442" s="9"/>
      <c r="S442" s="27"/>
    </row>
    <row r="443" spans="8:19" s="22" customFormat="1" ht="15" hidden="1" customHeight="1" x14ac:dyDescent="0.25">
      <c r="H443" s="9"/>
      <c r="I443" s="9"/>
      <c r="J443" s="9"/>
      <c r="K443" s="9"/>
      <c r="L443" s="9"/>
      <c r="M443" s="9"/>
      <c r="N443" s="9"/>
      <c r="O443" s="9"/>
      <c r="P443" s="9"/>
      <c r="Q443" s="9"/>
      <c r="S443" s="27"/>
    </row>
    <row r="444" spans="8:19" s="22" customFormat="1" ht="15" hidden="1" customHeight="1" x14ac:dyDescent="0.25">
      <c r="H444" s="9"/>
      <c r="I444" s="9"/>
      <c r="J444" s="9"/>
      <c r="K444" s="9"/>
      <c r="L444" s="9"/>
      <c r="M444" s="9"/>
      <c r="N444" s="9"/>
      <c r="O444" s="9"/>
      <c r="P444" s="9"/>
      <c r="Q444" s="9"/>
      <c r="S444" s="27"/>
    </row>
    <row r="445" spans="8:19" s="22" customFormat="1" ht="15" hidden="1" customHeight="1" x14ac:dyDescent="0.25">
      <c r="H445" s="9"/>
      <c r="I445" s="9"/>
      <c r="J445" s="9"/>
      <c r="K445" s="9"/>
      <c r="L445" s="9"/>
      <c r="M445" s="9"/>
      <c r="N445" s="9"/>
      <c r="O445" s="9"/>
      <c r="P445" s="9"/>
      <c r="Q445" s="9"/>
      <c r="S445" s="27"/>
    </row>
    <row r="446" spans="8:19" s="22" customFormat="1" ht="15" hidden="1" customHeight="1" x14ac:dyDescent="0.25">
      <c r="H446" s="9"/>
      <c r="I446" s="9"/>
      <c r="J446" s="9"/>
      <c r="K446" s="9"/>
      <c r="L446" s="9"/>
      <c r="M446" s="9"/>
      <c r="N446" s="9"/>
      <c r="O446" s="9"/>
      <c r="P446" s="9"/>
      <c r="Q446" s="9"/>
      <c r="S446" s="27"/>
    </row>
    <row r="447" spans="8:19" s="22" customFormat="1" ht="15" hidden="1" customHeight="1" x14ac:dyDescent="0.25">
      <c r="H447" s="9"/>
      <c r="I447" s="9"/>
      <c r="J447" s="9"/>
      <c r="K447" s="9"/>
      <c r="L447" s="9"/>
      <c r="M447" s="9"/>
      <c r="N447" s="9"/>
      <c r="O447" s="9"/>
      <c r="P447" s="9"/>
      <c r="Q447" s="9"/>
      <c r="S447" s="27"/>
    </row>
    <row r="448" spans="8:19" s="22" customFormat="1" ht="15" hidden="1" customHeight="1" x14ac:dyDescent="0.25">
      <c r="H448" s="9"/>
      <c r="I448" s="9"/>
      <c r="J448" s="9"/>
      <c r="K448" s="9"/>
      <c r="L448" s="9"/>
      <c r="M448" s="9"/>
      <c r="N448" s="9"/>
      <c r="O448" s="9"/>
      <c r="P448" s="9"/>
      <c r="Q448" s="9"/>
      <c r="S448" s="27"/>
    </row>
    <row r="449" spans="8:19" s="22" customFormat="1" ht="15" hidden="1" customHeight="1" x14ac:dyDescent="0.25">
      <c r="H449" s="9"/>
      <c r="I449" s="9"/>
      <c r="J449" s="9"/>
      <c r="K449" s="9"/>
      <c r="L449" s="9"/>
      <c r="M449" s="9"/>
      <c r="N449" s="9"/>
      <c r="O449" s="9"/>
      <c r="P449" s="9"/>
      <c r="Q449" s="9"/>
      <c r="S449" s="27"/>
    </row>
    <row r="450" spans="8:19" s="22" customFormat="1" ht="15" hidden="1" customHeight="1" x14ac:dyDescent="0.25">
      <c r="H450" s="9"/>
      <c r="I450" s="9"/>
      <c r="J450" s="9"/>
      <c r="K450" s="9"/>
      <c r="L450" s="9"/>
      <c r="M450" s="9"/>
      <c r="N450" s="9"/>
      <c r="O450" s="9"/>
      <c r="P450" s="9"/>
      <c r="Q450" s="9"/>
      <c r="S450" s="27"/>
    </row>
    <row r="451" spans="8:19" s="22" customFormat="1" ht="15" hidden="1" customHeight="1" x14ac:dyDescent="0.25">
      <c r="H451" s="9"/>
      <c r="I451" s="9"/>
      <c r="J451" s="9"/>
      <c r="K451" s="9"/>
      <c r="L451" s="9"/>
      <c r="M451" s="9"/>
      <c r="N451" s="9"/>
      <c r="O451" s="9"/>
      <c r="P451" s="9"/>
      <c r="Q451" s="9"/>
      <c r="S451" s="27"/>
    </row>
    <row r="452" spans="8:19" s="22" customFormat="1" ht="15" hidden="1" customHeight="1" x14ac:dyDescent="0.25">
      <c r="H452" s="9"/>
      <c r="I452" s="9"/>
      <c r="J452" s="9"/>
      <c r="K452" s="9"/>
      <c r="L452" s="9"/>
      <c r="M452" s="9"/>
      <c r="N452" s="9"/>
      <c r="O452" s="9"/>
      <c r="P452" s="9"/>
      <c r="Q452" s="9"/>
      <c r="S452" s="27"/>
    </row>
    <row r="453" spans="8:19" s="22" customFormat="1" ht="15" hidden="1" customHeight="1" x14ac:dyDescent="0.25">
      <c r="H453" s="9"/>
      <c r="I453" s="9"/>
      <c r="J453" s="9"/>
      <c r="K453" s="9"/>
      <c r="L453" s="9"/>
      <c r="M453" s="9"/>
      <c r="N453" s="9"/>
      <c r="O453" s="9"/>
      <c r="P453" s="9"/>
      <c r="Q453" s="9"/>
      <c r="S453" s="27"/>
    </row>
    <row r="454" spans="8:19" s="22" customFormat="1" ht="15" hidden="1" customHeight="1" x14ac:dyDescent="0.25">
      <c r="H454" s="9"/>
      <c r="I454" s="9"/>
      <c r="J454" s="9"/>
      <c r="K454" s="9"/>
      <c r="L454" s="9"/>
      <c r="M454" s="9"/>
      <c r="N454" s="9"/>
      <c r="O454" s="9"/>
      <c r="P454" s="9"/>
      <c r="Q454" s="9"/>
      <c r="S454" s="27"/>
    </row>
    <row r="455" spans="8:19" s="22" customFormat="1" ht="15" hidden="1" customHeight="1" x14ac:dyDescent="0.25">
      <c r="H455" s="9"/>
      <c r="I455" s="9"/>
      <c r="J455" s="9"/>
      <c r="K455" s="9"/>
      <c r="L455" s="9"/>
      <c r="M455" s="9"/>
      <c r="N455" s="9"/>
      <c r="O455" s="9"/>
      <c r="P455" s="9"/>
      <c r="Q455" s="9"/>
      <c r="S455" s="27"/>
    </row>
    <row r="456" spans="8:19" s="22" customFormat="1" ht="15" hidden="1" customHeight="1" x14ac:dyDescent="0.25">
      <c r="H456" s="9"/>
      <c r="I456" s="9"/>
      <c r="J456" s="9"/>
      <c r="K456" s="9"/>
      <c r="L456" s="9"/>
      <c r="M456" s="9"/>
      <c r="N456" s="9"/>
      <c r="O456" s="9"/>
      <c r="P456" s="9"/>
      <c r="Q456" s="9"/>
      <c r="S456" s="27"/>
    </row>
    <row r="457" spans="8:19" s="22" customFormat="1" ht="15" hidden="1" customHeight="1" x14ac:dyDescent="0.25">
      <c r="H457" s="9"/>
      <c r="I457" s="9"/>
      <c r="J457" s="9"/>
      <c r="K457" s="9"/>
      <c r="L457" s="9"/>
      <c r="M457" s="9"/>
      <c r="N457" s="9"/>
      <c r="O457" s="9"/>
      <c r="P457" s="9"/>
      <c r="Q457" s="9"/>
      <c r="S457" s="27"/>
    </row>
    <row r="458" spans="8:19" s="22" customFormat="1" ht="15" hidden="1" customHeight="1" x14ac:dyDescent="0.25">
      <c r="H458" s="9"/>
      <c r="I458" s="9"/>
      <c r="J458" s="9"/>
      <c r="K458" s="9"/>
      <c r="L458" s="9"/>
      <c r="M458" s="9"/>
      <c r="N458" s="9"/>
      <c r="O458" s="9"/>
      <c r="P458" s="9"/>
      <c r="Q458" s="9"/>
      <c r="S458" s="27"/>
    </row>
    <row r="459" spans="8:19" s="22" customFormat="1" ht="15" hidden="1" customHeight="1" x14ac:dyDescent="0.25">
      <c r="H459" s="9"/>
      <c r="I459" s="9"/>
      <c r="J459" s="9"/>
      <c r="K459" s="9"/>
      <c r="L459" s="9"/>
      <c r="M459" s="9"/>
      <c r="N459" s="9"/>
      <c r="O459" s="9"/>
      <c r="P459" s="9"/>
      <c r="Q459" s="9"/>
    </row>
    <row r="460" spans="8:19" s="22" customFormat="1" ht="15" hidden="1" customHeight="1" x14ac:dyDescent="0.25">
      <c r="H460" s="9"/>
      <c r="I460" s="9"/>
      <c r="J460" s="9"/>
      <c r="K460" s="9"/>
      <c r="L460" s="9"/>
      <c r="M460" s="9"/>
      <c r="N460" s="9"/>
      <c r="O460" s="9"/>
      <c r="P460" s="9"/>
      <c r="Q460" s="9"/>
    </row>
    <row r="461" spans="8:19" s="22" customFormat="1" ht="15" hidden="1" customHeight="1" x14ac:dyDescent="0.25">
      <c r="H461" s="9"/>
      <c r="I461" s="9"/>
      <c r="J461" s="9"/>
      <c r="K461" s="9"/>
      <c r="L461" s="9"/>
      <c r="M461" s="9"/>
      <c r="N461" s="9"/>
      <c r="O461" s="9"/>
      <c r="P461" s="9"/>
      <c r="Q461" s="9"/>
    </row>
    <row r="462" spans="8:19" s="22" customFormat="1" ht="15" hidden="1" customHeight="1" x14ac:dyDescent="0.25">
      <c r="H462" s="9"/>
      <c r="I462" s="9"/>
      <c r="J462" s="9"/>
      <c r="K462" s="9"/>
      <c r="L462" s="9"/>
      <c r="M462" s="9"/>
      <c r="N462" s="9"/>
      <c r="O462" s="9"/>
      <c r="P462" s="9"/>
      <c r="Q462" s="9"/>
    </row>
    <row r="463" spans="8:19" s="22" customFormat="1" ht="15" hidden="1" customHeight="1" x14ac:dyDescent="0.25">
      <c r="H463" s="9"/>
      <c r="I463" s="9"/>
      <c r="J463" s="9"/>
      <c r="K463" s="9"/>
      <c r="L463" s="9"/>
      <c r="M463" s="9"/>
      <c r="N463" s="9"/>
      <c r="O463" s="9"/>
      <c r="P463" s="9"/>
      <c r="Q463" s="9"/>
    </row>
    <row r="464" spans="8:19" s="22" customFormat="1" ht="15" hidden="1" customHeight="1" x14ac:dyDescent="0.25">
      <c r="H464" s="9"/>
      <c r="I464" s="9"/>
      <c r="J464" s="9"/>
      <c r="K464" s="9"/>
      <c r="L464" s="9"/>
      <c r="M464" s="9"/>
      <c r="N464" s="9"/>
      <c r="O464" s="9"/>
      <c r="P464" s="9"/>
      <c r="Q464" s="9"/>
    </row>
    <row r="465" spans="8:17" s="22" customFormat="1" ht="15" hidden="1" customHeight="1" x14ac:dyDescent="0.25">
      <c r="H465" s="9"/>
      <c r="I465" s="9"/>
      <c r="J465" s="9"/>
      <c r="K465" s="9"/>
      <c r="L465" s="9"/>
      <c r="M465" s="9"/>
      <c r="N465" s="9"/>
      <c r="O465" s="9"/>
      <c r="P465" s="9"/>
      <c r="Q465" s="9"/>
    </row>
    <row r="466" spans="8:17" s="22" customFormat="1" ht="15" hidden="1" customHeight="1" x14ac:dyDescent="0.25">
      <c r="H466" s="9"/>
      <c r="I466" s="9"/>
      <c r="J466" s="9"/>
      <c r="K466" s="9"/>
      <c r="L466" s="9"/>
      <c r="M466" s="9"/>
      <c r="N466" s="9"/>
      <c r="O466" s="9"/>
      <c r="P466" s="9"/>
      <c r="Q466" s="9"/>
    </row>
    <row r="467" spans="8:17" s="22" customFormat="1" ht="15" hidden="1" customHeight="1" x14ac:dyDescent="0.25">
      <c r="H467" s="9"/>
      <c r="I467" s="9"/>
      <c r="J467" s="9"/>
      <c r="K467" s="9"/>
      <c r="L467" s="9"/>
      <c r="M467" s="9"/>
      <c r="N467" s="9"/>
      <c r="O467" s="9"/>
      <c r="P467" s="9"/>
      <c r="Q467" s="9"/>
    </row>
    <row r="468" spans="8:17" s="22" customFormat="1" ht="15" hidden="1" customHeight="1" x14ac:dyDescent="0.25">
      <c r="H468" s="9"/>
      <c r="I468" s="9"/>
      <c r="J468" s="9"/>
      <c r="K468" s="9"/>
      <c r="L468" s="9"/>
      <c r="M468" s="9"/>
      <c r="N468" s="9"/>
      <c r="O468" s="9"/>
      <c r="P468" s="9"/>
      <c r="Q468" s="9"/>
    </row>
    <row r="469" spans="8:17" s="22" customFormat="1" ht="15" hidden="1" customHeight="1" x14ac:dyDescent="0.25">
      <c r="H469" s="9"/>
      <c r="I469" s="9"/>
      <c r="J469" s="9"/>
      <c r="K469" s="9"/>
      <c r="L469" s="9"/>
      <c r="M469" s="9"/>
      <c r="N469" s="9"/>
      <c r="O469" s="9"/>
      <c r="P469" s="9"/>
      <c r="Q469" s="9"/>
    </row>
    <row r="470" spans="8:17" s="22" customFormat="1" ht="15" hidden="1" customHeight="1" x14ac:dyDescent="0.25">
      <c r="H470" s="9"/>
      <c r="I470" s="9"/>
      <c r="J470" s="9"/>
      <c r="K470" s="9"/>
      <c r="L470" s="9"/>
      <c r="M470" s="9"/>
      <c r="N470" s="9"/>
      <c r="O470" s="9"/>
      <c r="P470" s="9"/>
      <c r="Q470" s="9"/>
    </row>
    <row r="471" spans="8:17" s="22" customFormat="1" ht="15" hidden="1" customHeight="1" x14ac:dyDescent="0.25">
      <c r="H471" s="9"/>
      <c r="I471" s="9"/>
      <c r="J471" s="9"/>
      <c r="K471" s="9"/>
      <c r="L471" s="9"/>
      <c r="M471" s="9"/>
      <c r="N471" s="9"/>
      <c r="O471" s="9"/>
      <c r="P471" s="9"/>
      <c r="Q471" s="9"/>
    </row>
    <row r="472" spans="8:17" s="22" customFormat="1" ht="15" hidden="1" customHeight="1" x14ac:dyDescent="0.25">
      <c r="H472" s="9"/>
      <c r="I472" s="9"/>
      <c r="J472" s="9"/>
      <c r="K472" s="9"/>
      <c r="L472" s="9"/>
      <c r="M472" s="9"/>
      <c r="N472" s="9"/>
      <c r="O472" s="9"/>
      <c r="P472" s="9"/>
      <c r="Q472" s="9"/>
    </row>
    <row r="473" spans="8:17" s="22" customFormat="1" ht="15" hidden="1" customHeight="1" x14ac:dyDescent="0.25">
      <c r="H473" s="9"/>
      <c r="I473" s="9"/>
      <c r="J473" s="9"/>
      <c r="K473" s="9"/>
      <c r="L473" s="9"/>
      <c r="M473" s="9"/>
      <c r="N473" s="9"/>
      <c r="O473" s="9"/>
      <c r="P473" s="9"/>
      <c r="Q473" s="9"/>
    </row>
    <row r="474" spans="8:17" s="22" customFormat="1" ht="15" hidden="1" customHeight="1" x14ac:dyDescent="0.25">
      <c r="H474" s="9"/>
      <c r="I474" s="9"/>
      <c r="J474" s="9"/>
      <c r="K474" s="9"/>
      <c r="L474" s="9"/>
      <c r="M474" s="9"/>
      <c r="N474" s="9"/>
      <c r="O474" s="9"/>
      <c r="P474" s="9"/>
      <c r="Q474" s="9"/>
    </row>
    <row r="475" spans="8:17" s="22" customFormat="1" ht="15" hidden="1" customHeight="1" x14ac:dyDescent="0.25">
      <c r="H475" s="9"/>
      <c r="I475" s="9"/>
      <c r="J475" s="9"/>
      <c r="K475" s="9"/>
      <c r="L475" s="9"/>
      <c r="M475" s="9"/>
      <c r="N475" s="9"/>
      <c r="O475" s="9"/>
      <c r="P475" s="9"/>
      <c r="Q475" s="9"/>
    </row>
    <row r="476" spans="8:17" s="22" customFormat="1" ht="15" hidden="1" customHeight="1" x14ac:dyDescent="0.25">
      <c r="H476" s="9"/>
      <c r="I476" s="9"/>
      <c r="J476" s="9"/>
      <c r="K476" s="9"/>
      <c r="L476" s="9"/>
      <c r="M476" s="9"/>
      <c r="N476" s="9"/>
      <c r="O476" s="9"/>
      <c r="P476" s="9"/>
      <c r="Q476" s="9"/>
    </row>
    <row r="477" spans="8:17" s="22" customFormat="1" ht="15" hidden="1" customHeight="1" x14ac:dyDescent="0.25">
      <c r="H477" s="9"/>
      <c r="I477" s="9"/>
      <c r="J477" s="9"/>
      <c r="K477" s="9"/>
      <c r="L477" s="9"/>
      <c r="M477" s="9"/>
      <c r="N477" s="9"/>
      <c r="O477" s="9"/>
      <c r="P477" s="9"/>
      <c r="Q477" s="9"/>
    </row>
    <row r="478" spans="8:17" s="22" customFormat="1" ht="15" hidden="1" customHeight="1" x14ac:dyDescent="0.25">
      <c r="H478" s="9"/>
      <c r="I478" s="9"/>
      <c r="J478" s="9"/>
      <c r="K478" s="9"/>
      <c r="L478" s="9"/>
      <c r="M478" s="9"/>
      <c r="N478" s="9"/>
      <c r="O478" s="9"/>
      <c r="P478" s="9"/>
      <c r="Q478" s="9"/>
    </row>
    <row r="479" spans="8:17" s="22" customFormat="1" ht="15" hidden="1" customHeight="1" x14ac:dyDescent="0.25">
      <c r="H479" s="9"/>
      <c r="I479" s="9"/>
      <c r="J479" s="9"/>
      <c r="K479" s="9"/>
      <c r="L479" s="9"/>
      <c r="M479" s="9"/>
      <c r="N479" s="9"/>
      <c r="O479" s="9"/>
      <c r="P479" s="9"/>
      <c r="Q479" s="9"/>
    </row>
    <row r="480" spans="8:17" s="22" customFormat="1" ht="15" hidden="1" customHeight="1" x14ac:dyDescent="0.25">
      <c r="H480" s="9"/>
      <c r="I480" s="9"/>
      <c r="J480" s="9"/>
      <c r="K480" s="9"/>
      <c r="L480" s="9"/>
      <c r="M480" s="9"/>
      <c r="N480" s="9"/>
      <c r="O480" s="9"/>
      <c r="P480" s="9"/>
      <c r="Q480" s="9"/>
    </row>
    <row r="481" spans="8:17" s="22" customFormat="1" ht="15" hidden="1" customHeight="1" x14ac:dyDescent="0.25">
      <c r="H481" s="9"/>
      <c r="I481" s="9"/>
      <c r="J481" s="9"/>
      <c r="K481" s="9"/>
      <c r="L481" s="9"/>
      <c r="M481" s="9"/>
      <c r="N481" s="9"/>
      <c r="O481" s="9"/>
      <c r="P481" s="9"/>
      <c r="Q481" s="9"/>
    </row>
    <row r="482" spans="8:17" s="22" customFormat="1" ht="15" hidden="1" customHeight="1" x14ac:dyDescent="0.25">
      <c r="H482" s="9"/>
      <c r="I482" s="9"/>
      <c r="J482" s="9"/>
      <c r="K482" s="9"/>
      <c r="L482" s="9"/>
      <c r="M482" s="9"/>
      <c r="N482" s="9"/>
      <c r="O482" s="9"/>
      <c r="P482" s="9"/>
      <c r="Q482" s="9"/>
    </row>
    <row r="483" spans="8:17" s="22" customFormat="1" ht="15" hidden="1" customHeight="1" x14ac:dyDescent="0.25">
      <c r="H483" s="9"/>
      <c r="I483" s="9"/>
      <c r="J483" s="9"/>
      <c r="K483" s="9"/>
      <c r="L483" s="9"/>
      <c r="M483" s="9"/>
      <c r="N483" s="9"/>
      <c r="O483" s="9"/>
      <c r="P483" s="9"/>
      <c r="Q483" s="9"/>
    </row>
    <row r="484" spans="8:17" s="22" customFormat="1" ht="15" hidden="1" customHeight="1" x14ac:dyDescent="0.25">
      <c r="H484" s="9"/>
      <c r="I484" s="9"/>
      <c r="J484" s="9"/>
      <c r="K484" s="9"/>
      <c r="L484" s="9"/>
      <c r="M484" s="9"/>
      <c r="N484" s="9"/>
      <c r="O484" s="9"/>
      <c r="P484" s="9"/>
      <c r="Q484" s="9"/>
    </row>
    <row r="485" spans="8:17" s="22" customFormat="1" ht="15" hidden="1" customHeight="1" x14ac:dyDescent="0.25">
      <c r="H485" s="9"/>
      <c r="I485" s="9"/>
      <c r="J485" s="9"/>
      <c r="K485" s="9"/>
      <c r="L485" s="9"/>
      <c r="M485" s="9"/>
      <c r="N485" s="9"/>
      <c r="O485" s="9"/>
      <c r="P485" s="9"/>
      <c r="Q485" s="9"/>
    </row>
    <row r="486" spans="8:17" s="22" customFormat="1" ht="15" hidden="1" customHeight="1" x14ac:dyDescent="0.25">
      <c r="H486" s="9"/>
      <c r="I486" s="9"/>
      <c r="J486" s="9"/>
      <c r="K486" s="9"/>
      <c r="L486" s="9"/>
      <c r="M486" s="9"/>
      <c r="N486" s="9"/>
      <c r="O486" s="9"/>
      <c r="P486" s="9"/>
      <c r="Q486" s="9"/>
    </row>
    <row r="487" spans="8:17" s="22" customFormat="1" ht="15" hidden="1" customHeight="1" x14ac:dyDescent="0.25">
      <c r="H487" s="9"/>
      <c r="I487" s="9"/>
      <c r="J487" s="9"/>
      <c r="K487" s="9"/>
      <c r="L487" s="9"/>
      <c r="M487" s="9"/>
      <c r="N487" s="9"/>
      <c r="O487" s="9"/>
      <c r="P487" s="9"/>
      <c r="Q487" s="9"/>
    </row>
    <row r="488" spans="8:17" s="22" customFormat="1" ht="15" hidden="1" customHeight="1" x14ac:dyDescent="0.25">
      <c r="H488" s="9"/>
      <c r="I488" s="9"/>
      <c r="J488" s="9"/>
      <c r="K488" s="9"/>
      <c r="L488" s="9"/>
      <c r="M488" s="9"/>
      <c r="N488" s="9"/>
      <c r="O488" s="9"/>
      <c r="P488" s="9"/>
      <c r="Q488" s="9"/>
    </row>
    <row r="489" spans="8:17" s="22" customFormat="1" ht="15" hidden="1" customHeight="1" x14ac:dyDescent="0.25">
      <c r="H489" s="9"/>
      <c r="I489" s="9"/>
      <c r="J489" s="9"/>
      <c r="K489" s="9"/>
      <c r="L489" s="9"/>
      <c r="M489" s="9"/>
      <c r="N489" s="9"/>
      <c r="O489" s="9"/>
      <c r="P489" s="9"/>
      <c r="Q489" s="9"/>
    </row>
    <row r="490" spans="8:17" s="22" customFormat="1" ht="15" hidden="1" customHeight="1" x14ac:dyDescent="0.25">
      <c r="H490" s="9"/>
      <c r="I490" s="9"/>
      <c r="J490" s="9"/>
      <c r="K490" s="9"/>
      <c r="L490" s="9"/>
      <c r="M490" s="9"/>
      <c r="N490" s="9"/>
      <c r="O490" s="9"/>
      <c r="P490" s="9"/>
      <c r="Q490" s="9"/>
    </row>
    <row r="491" spans="8:17" s="22" customFormat="1" ht="15" hidden="1" customHeight="1" x14ac:dyDescent="0.25">
      <c r="H491" s="9"/>
      <c r="I491" s="9"/>
      <c r="J491" s="9"/>
      <c r="K491" s="9"/>
      <c r="L491" s="9"/>
      <c r="M491" s="9"/>
      <c r="N491" s="9"/>
      <c r="O491" s="9"/>
      <c r="P491" s="9"/>
      <c r="Q491" s="9"/>
    </row>
    <row r="492" spans="8:17" s="22" customFormat="1" ht="15" hidden="1" customHeight="1" x14ac:dyDescent="0.25">
      <c r="H492" s="9"/>
      <c r="I492" s="9"/>
      <c r="J492" s="9"/>
      <c r="K492" s="9"/>
      <c r="L492" s="9"/>
      <c r="M492" s="9"/>
      <c r="N492" s="9"/>
      <c r="O492" s="9"/>
      <c r="P492" s="9"/>
      <c r="Q492" s="9"/>
    </row>
    <row r="493" spans="8:17" s="22" customFormat="1" ht="15" hidden="1" customHeight="1" x14ac:dyDescent="0.25">
      <c r="H493" s="9"/>
      <c r="I493" s="9"/>
      <c r="J493" s="9"/>
      <c r="K493" s="9"/>
      <c r="L493" s="9"/>
      <c r="M493" s="9"/>
      <c r="N493" s="9"/>
      <c r="O493" s="9"/>
      <c r="P493" s="9"/>
      <c r="Q493" s="9"/>
    </row>
    <row r="494" spans="8:17" s="22" customFormat="1" ht="15" hidden="1" customHeight="1" x14ac:dyDescent="0.25">
      <c r="H494" s="9"/>
      <c r="I494" s="9"/>
      <c r="J494" s="9"/>
      <c r="K494" s="9"/>
      <c r="L494" s="9"/>
      <c r="M494" s="9"/>
      <c r="N494" s="9"/>
      <c r="O494" s="9"/>
      <c r="P494" s="9"/>
      <c r="Q494" s="9"/>
    </row>
    <row r="495" spans="8:17" s="22" customFormat="1" ht="15" hidden="1" customHeight="1" x14ac:dyDescent="0.25">
      <c r="H495" s="9"/>
      <c r="I495" s="9"/>
      <c r="J495" s="9"/>
      <c r="K495" s="9"/>
      <c r="L495" s="9"/>
      <c r="M495" s="9"/>
      <c r="N495" s="9"/>
      <c r="O495" s="9"/>
      <c r="P495" s="9"/>
      <c r="Q495" s="9"/>
    </row>
    <row r="496" spans="8:17" s="22" customFormat="1" ht="15" hidden="1" customHeight="1" x14ac:dyDescent="0.25">
      <c r="H496" s="9"/>
      <c r="I496" s="9"/>
      <c r="J496" s="9"/>
      <c r="K496" s="9"/>
      <c r="L496" s="9"/>
      <c r="M496" s="9"/>
      <c r="N496" s="9"/>
      <c r="O496" s="9"/>
      <c r="P496" s="9"/>
      <c r="Q496" s="9"/>
    </row>
    <row r="497" spans="8:17" s="22" customFormat="1" ht="15" hidden="1" customHeight="1" x14ac:dyDescent="0.25">
      <c r="H497" s="9"/>
      <c r="I497" s="9"/>
      <c r="J497" s="9"/>
      <c r="K497" s="9"/>
      <c r="L497" s="9"/>
      <c r="M497" s="9"/>
      <c r="N497" s="9"/>
      <c r="O497" s="9"/>
      <c r="P497" s="9"/>
      <c r="Q497" s="9"/>
    </row>
    <row r="498" spans="8:17" s="22" customFormat="1" ht="15" hidden="1" customHeight="1" x14ac:dyDescent="0.25">
      <c r="H498" s="9"/>
      <c r="I498" s="9"/>
      <c r="J498" s="9"/>
      <c r="K498" s="9"/>
      <c r="L498" s="9"/>
      <c r="M498" s="9"/>
      <c r="N498" s="9"/>
      <c r="O498" s="9"/>
      <c r="P498" s="9"/>
      <c r="Q498" s="9"/>
    </row>
    <row r="499" spans="8:17" s="22" customFormat="1" ht="15" hidden="1" customHeight="1" x14ac:dyDescent="0.25">
      <c r="H499" s="9"/>
      <c r="I499" s="9"/>
      <c r="J499" s="9"/>
      <c r="K499" s="9"/>
      <c r="L499" s="9"/>
      <c r="M499" s="9"/>
      <c r="N499" s="9"/>
      <c r="O499" s="9"/>
      <c r="P499" s="9"/>
      <c r="Q499" s="9"/>
    </row>
    <row r="500" spans="8:17" s="22" customFormat="1" ht="15" hidden="1" customHeight="1" x14ac:dyDescent="0.25">
      <c r="H500" s="9"/>
      <c r="I500" s="9"/>
      <c r="J500" s="9"/>
      <c r="K500" s="9"/>
      <c r="L500" s="9"/>
      <c r="M500" s="9"/>
      <c r="N500" s="9"/>
      <c r="O500" s="9"/>
      <c r="P500" s="9"/>
      <c r="Q500" s="9"/>
    </row>
    <row r="501" spans="8:17" s="22" customFormat="1" ht="15" hidden="1" customHeight="1" x14ac:dyDescent="0.25">
      <c r="H501" s="9"/>
      <c r="I501" s="9"/>
      <c r="J501" s="9"/>
      <c r="K501" s="9"/>
      <c r="L501" s="9"/>
      <c r="M501" s="9"/>
      <c r="N501" s="9"/>
      <c r="O501" s="9"/>
      <c r="P501" s="9"/>
      <c r="Q501" s="9"/>
    </row>
    <row r="502" spans="8:17" s="22" customFormat="1" ht="15" hidden="1" customHeight="1" x14ac:dyDescent="0.25">
      <c r="H502" s="9"/>
      <c r="I502" s="9"/>
      <c r="J502" s="9"/>
      <c r="K502" s="9"/>
      <c r="L502" s="9"/>
      <c r="M502" s="9"/>
      <c r="N502" s="9"/>
      <c r="O502" s="9"/>
      <c r="P502" s="9"/>
      <c r="Q502" s="9"/>
    </row>
    <row r="503" spans="8:17" s="22" customFormat="1" ht="15" hidden="1" customHeight="1" x14ac:dyDescent="0.25">
      <c r="H503" s="9"/>
      <c r="I503" s="9"/>
      <c r="J503" s="9"/>
      <c r="K503" s="9"/>
      <c r="L503" s="9"/>
      <c r="M503" s="9"/>
      <c r="N503" s="9"/>
      <c r="O503" s="9"/>
      <c r="P503" s="9"/>
      <c r="Q503" s="9"/>
    </row>
    <row r="504" spans="8:17" s="22" customFormat="1" ht="15" hidden="1" customHeight="1" x14ac:dyDescent="0.25">
      <c r="H504" s="9"/>
      <c r="I504" s="9"/>
      <c r="J504" s="9"/>
      <c r="K504" s="9"/>
      <c r="L504" s="9"/>
      <c r="M504" s="9"/>
      <c r="N504" s="9"/>
      <c r="O504" s="9"/>
      <c r="P504" s="9"/>
      <c r="Q504" s="9"/>
    </row>
    <row r="505" spans="8:17" s="22" customFormat="1" ht="15" hidden="1" customHeight="1" x14ac:dyDescent="0.25">
      <c r="H505" s="9"/>
      <c r="I505" s="9"/>
      <c r="J505" s="9"/>
      <c r="K505" s="9"/>
      <c r="L505" s="9"/>
      <c r="M505" s="9"/>
      <c r="N505" s="9"/>
      <c r="O505" s="9"/>
      <c r="P505" s="9"/>
      <c r="Q505" s="9"/>
    </row>
    <row r="506" spans="8:17" s="22" customFormat="1" ht="15" hidden="1" customHeight="1" x14ac:dyDescent="0.25">
      <c r="H506" s="9"/>
      <c r="I506" s="9"/>
      <c r="J506" s="9"/>
      <c r="K506" s="9"/>
      <c r="L506" s="9"/>
      <c r="M506" s="9"/>
      <c r="N506" s="9"/>
      <c r="O506" s="9"/>
      <c r="P506" s="9"/>
      <c r="Q506" s="9"/>
    </row>
    <row r="507" spans="8:17" s="22" customFormat="1" ht="15" hidden="1" customHeight="1" x14ac:dyDescent="0.25">
      <c r="H507" s="9"/>
      <c r="I507" s="9"/>
      <c r="J507" s="9"/>
      <c r="K507" s="9"/>
      <c r="L507" s="9"/>
      <c r="M507" s="9"/>
      <c r="N507" s="9"/>
      <c r="O507" s="9"/>
      <c r="P507" s="9"/>
      <c r="Q507" s="9"/>
    </row>
    <row r="508" spans="8:17" s="22" customFormat="1" ht="15" hidden="1" customHeight="1" x14ac:dyDescent="0.25">
      <c r="H508" s="9"/>
      <c r="I508" s="9"/>
      <c r="J508" s="9"/>
      <c r="K508" s="9"/>
      <c r="L508" s="9"/>
      <c r="M508" s="9"/>
      <c r="N508" s="9"/>
      <c r="O508" s="9"/>
      <c r="P508" s="9"/>
      <c r="Q508" s="9"/>
    </row>
    <row r="509" spans="8:17" s="22" customFormat="1" ht="15" hidden="1" customHeight="1" x14ac:dyDescent="0.25">
      <c r="H509" s="9"/>
      <c r="I509" s="9"/>
      <c r="J509" s="9"/>
      <c r="K509" s="9"/>
      <c r="L509" s="9"/>
      <c r="M509" s="9"/>
      <c r="N509" s="9"/>
      <c r="O509" s="9"/>
      <c r="P509" s="9"/>
      <c r="Q509" s="9"/>
    </row>
    <row r="510" spans="8:17" s="22" customFormat="1" ht="15" hidden="1" customHeight="1" x14ac:dyDescent="0.25">
      <c r="H510" s="9"/>
      <c r="I510" s="9"/>
      <c r="J510" s="9"/>
      <c r="K510" s="9"/>
      <c r="L510" s="9"/>
      <c r="M510" s="9"/>
      <c r="N510" s="9"/>
      <c r="O510" s="9"/>
      <c r="P510" s="9"/>
      <c r="Q510" s="9"/>
    </row>
    <row r="511" spans="8:17" s="22" customFormat="1" ht="15" hidden="1" customHeight="1" x14ac:dyDescent="0.25">
      <c r="H511" s="9"/>
      <c r="I511" s="9"/>
      <c r="J511" s="9"/>
      <c r="K511" s="9"/>
      <c r="L511" s="9"/>
      <c r="M511" s="9"/>
      <c r="N511" s="9"/>
      <c r="O511" s="9"/>
      <c r="P511" s="9"/>
      <c r="Q511" s="9"/>
    </row>
    <row r="512" spans="8:17" s="22" customFormat="1" ht="15" hidden="1" customHeight="1" x14ac:dyDescent="0.25">
      <c r="H512" s="9"/>
      <c r="I512" s="9"/>
      <c r="J512" s="9"/>
      <c r="K512" s="9"/>
      <c r="L512" s="9"/>
      <c r="M512" s="9"/>
      <c r="N512" s="9"/>
      <c r="O512" s="9"/>
      <c r="P512" s="9"/>
      <c r="Q512" s="9"/>
    </row>
    <row r="513" spans="8:17" s="22" customFormat="1" ht="15" hidden="1" customHeight="1" x14ac:dyDescent="0.25">
      <c r="H513" s="9"/>
      <c r="I513" s="9"/>
      <c r="J513" s="9"/>
      <c r="K513" s="9"/>
      <c r="L513" s="9"/>
      <c r="M513" s="9"/>
      <c r="N513" s="9"/>
      <c r="O513" s="9"/>
      <c r="P513" s="9"/>
      <c r="Q513" s="9"/>
    </row>
    <row r="514" spans="8:17" s="22" customFormat="1" ht="15" hidden="1" customHeight="1" x14ac:dyDescent="0.25">
      <c r="H514" s="9"/>
      <c r="I514" s="9"/>
      <c r="J514" s="9"/>
      <c r="K514" s="9"/>
      <c r="L514" s="9"/>
      <c r="M514" s="9"/>
      <c r="N514" s="9"/>
      <c r="O514" s="9"/>
      <c r="P514" s="9"/>
      <c r="Q514" s="9"/>
    </row>
    <row r="515" spans="8:17" s="22" customFormat="1" ht="15" hidden="1" customHeight="1" x14ac:dyDescent="0.25">
      <c r="H515" s="9"/>
      <c r="I515" s="9"/>
      <c r="J515" s="9"/>
      <c r="K515" s="9"/>
      <c r="L515" s="9"/>
      <c r="M515" s="9"/>
      <c r="N515" s="9"/>
      <c r="O515" s="9"/>
      <c r="P515" s="9"/>
      <c r="Q515" s="9"/>
    </row>
    <row r="516" spans="8:17" s="22" customFormat="1" ht="15" hidden="1" customHeight="1" x14ac:dyDescent="0.25">
      <c r="H516" s="9"/>
      <c r="I516" s="9"/>
      <c r="J516" s="9"/>
      <c r="K516" s="9"/>
      <c r="L516" s="9"/>
      <c r="M516" s="9"/>
      <c r="N516" s="9"/>
      <c r="O516" s="9"/>
      <c r="P516" s="9"/>
      <c r="Q516" s="9"/>
    </row>
    <row r="517" spans="8:17" s="22" customFormat="1" ht="15" hidden="1" customHeight="1" x14ac:dyDescent="0.25">
      <c r="H517" s="9"/>
      <c r="I517" s="9"/>
      <c r="J517" s="9"/>
      <c r="K517" s="9"/>
      <c r="L517" s="9"/>
      <c r="M517" s="9"/>
      <c r="N517" s="9"/>
      <c r="O517" s="9"/>
      <c r="P517" s="9"/>
      <c r="Q517" s="9"/>
    </row>
    <row r="518" spans="8:17" s="22" customFormat="1" ht="15" hidden="1" customHeight="1" x14ac:dyDescent="0.25">
      <c r="H518" s="9"/>
      <c r="I518" s="9"/>
      <c r="J518" s="9"/>
      <c r="K518" s="9"/>
      <c r="L518" s="9"/>
      <c r="M518" s="9"/>
      <c r="N518" s="9"/>
      <c r="O518" s="9"/>
      <c r="P518" s="9"/>
      <c r="Q518" s="9"/>
    </row>
    <row r="519" spans="8:17" s="22" customFormat="1" ht="15" hidden="1" customHeight="1" x14ac:dyDescent="0.25">
      <c r="H519" s="9"/>
      <c r="I519" s="9"/>
      <c r="J519" s="9"/>
      <c r="K519" s="9"/>
      <c r="L519" s="9"/>
      <c r="M519" s="9"/>
      <c r="N519" s="9"/>
      <c r="O519" s="9"/>
      <c r="P519" s="9"/>
      <c r="Q519" s="9"/>
    </row>
    <row r="520" spans="8:17" s="22" customFormat="1" ht="15" hidden="1" customHeight="1" x14ac:dyDescent="0.25">
      <c r="H520" s="9"/>
      <c r="I520" s="9"/>
      <c r="J520" s="9"/>
      <c r="K520" s="9"/>
      <c r="L520" s="9"/>
      <c r="M520" s="9"/>
      <c r="N520" s="9"/>
      <c r="O520" s="9"/>
      <c r="P520" s="9"/>
      <c r="Q520" s="9"/>
    </row>
    <row r="521" spans="8:17" s="22" customFormat="1" ht="15" hidden="1" customHeight="1" x14ac:dyDescent="0.25">
      <c r="H521" s="9"/>
      <c r="I521" s="9"/>
      <c r="J521" s="9"/>
      <c r="K521" s="9"/>
      <c r="L521" s="9"/>
      <c r="M521" s="9"/>
      <c r="N521" s="9"/>
      <c r="O521" s="9"/>
      <c r="P521" s="9"/>
      <c r="Q521" s="9"/>
    </row>
    <row r="522" spans="8:17" s="22" customFormat="1" ht="15" hidden="1" customHeight="1" x14ac:dyDescent="0.25">
      <c r="H522" s="9"/>
      <c r="I522" s="9"/>
      <c r="J522" s="9"/>
      <c r="K522" s="9"/>
      <c r="L522" s="9"/>
      <c r="M522" s="9"/>
      <c r="N522" s="9"/>
      <c r="O522" s="9"/>
      <c r="P522" s="9"/>
      <c r="Q522" s="9"/>
    </row>
    <row r="523" spans="8:17" s="22" customFormat="1" ht="15" hidden="1" customHeight="1" x14ac:dyDescent="0.25">
      <c r="H523" s="9"/>
      <c r="I523" s="9"/>
      <c r="J523" s="9"/>
      <c r="K523" s="9"/>
      <c r="L523" s="9"/>
      <c r="M523" s="9"/>
      <c r="N523" s="9"/>
      <c r="O523" s="9"/>
      <c r="P523" s="9"/>
      <c r="Q523" s="9"/>
    </row>
    <row r="524" spans="8:17" s="22" customFormat="1" ht="15" hidden="1" customHeight="1" x14ac:dyDescent="0.25">
      <c r="H524" s="9"/>
      <c r="I524" s="9"/>
      <c r="J524" s="9"/>
      <c r="K524" s="9"/>
      <c r="L524" s="9"/>
      <c r="M524" s="9"/>
      <c r="N524" s="9"/>
      <c r="O524" s="9"/>
      <c r="P524" s="9"/>
      <c r="Q524" s="9"/>
    </row>
    <row r="525" spans="8:17" s="22" customFormat="1" ht="15" hidden="1" customHeight="1" x14ac:dyDescent="0.25">
      <c r="H525" s="9"/>
      <c r="I525" s="9"/>
      <c r="J525" s="9"/>
      <c r="K525" s="9"/>
      <c r="L525" s="9"/>
      <c r="M525" s="9"/>
      <c r="N525" s="9"/>
      <c r="O525" s="9"/>
      <c r="P525" s="9"/>
      <c r="Q525" s="9"/>
    </row>
    <row r="526" spans="8:17" s="22" customFormat="1" ht="15" hidden="1" customHeight="1" x14ac:dyDescent="0.25">
      <c r="H526" s="9"/>
      <c r="I526" s="9"/>
      <c r="J526" s="9"/>
      <c r="K526" s="9"/>
      <c r="L526" s="9"/>
      <c r="M526" s="9"/>
      <c r="N526" s="9"/>
      <c r="O526" s="9"/>
      <c r="P526" s="9"/>
      <c r="Q526" s="9"/>
    </row>
    <row r="527" spans="8:17" s="22" customFormat="1" ht="15" hidden="1" customHeight="1" x14ac:dyDescent="0.25">
      <c r="H527" s="9"/>
      <c r="I527" s="9"/>
      <c r="J527" s="9"/>
      <c r="K527" s="9"/>
      <c r="L527" s="9"/>
      <c r="M527" s="9"/>
      <c r="N527" s="9"/>
      <c r="O527" s="9"/>
      <c r="P527" s="9"/>
      <c r="Q527" s="9"/>
    </row>
    <row r="528" spans="8:17" s="22" customFormat="1" ht="15" hidden="1" customHeight="1" x14ac:dyDescent="0.25">
      <c r="H528" s="9"/>
      <c r="I528" s="9"/>
      <c r="J528" s="9"/>
      <c r="K528" s="9"/>
      <c r="L528" s="9"/>
      <c r="M528" s="9"/>
      <c r="N528" s="9"/>
      <c r="O528" s="9"/>
      <c r="P528" s="9"/>
      <c r="Q528" s="9"/>
    </row>
    <row r="529" spans="8:17" s="22" customFormat="1" ht="15" hidden="1" customHeight="1" x14ac:dyDescent="0.25">
      <c r="H529" s="9"/>
      <c r="I529" s="9"/>
      <c r="J529" s="9"/>
      <c r="K529" s="9"/>
      <c r="L529" s="9"/>
      <c r="M529" s="9"/>
      <c r="N529" s="9"/>
      <c r="O529" s="9"/>
      <c r="P529" s="9"/>
      <c r="Q529" s="9"/>
    </row>
    <row r="530" spans="8:17" s="22" customFormat="1" ht="15" hidden="1" customHeight="1" x14ac:dyDescent="0.25">
      <c r="H530" s="9"/>
      <c r="I530" s="9"/>
      <c r="J530" s="9"/>
      <c r="K530" s="9"/>
      <c r="L530" s="9"/>
      <c r="M530" s="9"/>
      <c r="N530" s="9"/>
      <c r="O530" s="9"/>
      <c r="P530" s="9"/>
      <c r="Q530" s="9"/>
    </row>
    <row r="531" spans="8:17" s="22" customFormat="1" ht="15" hidden="1" customHeight="1" x14ac:dyDescent="0.25">
      <c r="H531" s="9"/>
      <c r="I531" s="9"/>
      <c r="J531" s="9"/>
      <c r="K531" s="9"/>
      <c r="L531" s="9"/>
      <c r="M531" s="9"/>
      <c r="N531" s="9"/>
      <c r="O531" s="9"/>
      <c r="P531" s="9"/>
      <c r="Q531" s="9"/>
    </row>
    <row r="532" spans="8:17" s="22" customFormat="1" ht="15" hidden="1" customHeight="1" x14ac:dyDescent="0.25">
      <c r="H532" s="9"/>
      <c r="I532" s="9"/>
      <c r="J532" s="9"/>
      <c r="K532" s="9"/>
      <c r="L532" s="9"/>
      <c r="M532" s="9"/>
      <c r="N532" s="9"/>
      <c r="O532" s="9"/>
      <c r="P532" s="9"/>
      <c r="Q532" s="9"/>
    </row>
    <row r="533" spans="8:17" s="22" customFormat="1" ht="15" hidden="1" customHeight="1" x14ac:dyDescent="0.25">
      <c r="H533" s="9"/>
      <c r="I533" s="9"/>
      <c r="J533" s="9"/>
      <c r="K533" s="9"/>
      <c r="L533" s="9"/>
      <c r="M533" s="9"/>
      <c r="N533" s="9"/>
      <c r="O533" s="9"/>
      <c r="P533" s="9"/>
      <c r="Q533" s="9"/>
    </row>
    <row r="534" spans="8:17" s="22" customFormat="1" ht="15" hidden="1" customHeight="1" x14ac:dyDescent="0.25">
      <c r="H534" s="9"/>
      <c r="I534" s="9"/>
      <c r="J534" s="9"/>
      <c r="K534" s="9"/>
      <c r="L534" s="9"/>
      <c r="M534" s="9"/>
      <c r="N534" s="9"/>
      <c r="O534" s="9"/>
      <c r="P534" s="9"/>
      <c r="Q534" s="9"/>
    </row>
    <row r="535" spans="8:17" s="22" customFormat="1" ht="15" hidden="1" customHeight="1" x14ac:dyDescent="0.25">
      <c r="H535" s="9"/>
      <c r="I535" s="9"/>
      <c r="J535" s="9"/>
      <c r="K535" s="9"/>
      <c r="L535" s="9"/>
      <c r="M535" s="9"/>
      <c r="N535" s="9"/>
      <c r="O535" s="9"/>
      <c r="P535" s="9"/>
      <c r="Q535" s="9"/>
    </row>
    <row r="536" spans="8:17" s="22" customFormat="1" ht="15" hidden="1" customHeight="1" x14ac:dyDescent="0.25">
      <c r="H536" s="9"/>
      <c r="I536" s="9"/>
      <c r="J536" s="9"/>
      <c r="K536" s="9"/>
      <c r="L536" s="9"/>
      <c r="M536" s="9"/>
      <c r="N536" s="9"/>
      <c r="O536" s="9"/>
      <c r="P536" s="9"/>
      <c r="Q536" s="9"/>
    </row>
    <row r="537" spans="8:17" s="22" customFormat="1" ht="15" hidden="1" customHeight="1" x14ac:dyDescent="0.25">
      <c r="H537" s="9"/>
      <c r="I537" s="9"/>
      <c r="J537" s="9"/>
      <c r="K537" s="9"/>
      <c r="L537" s="9"/>
      <c r="M537" s="9"/>
      <c r="N537" s="9"/>
      <c r="O537" s="9"/>
      <c r="P537" s="9"/>
      <c r="Q537" s="9"/>
    </row>
    <row r="538" spans="8:17" s="22" customFormat="1" ht="15" hidden="1" customHeight="1" x14ac:dyDescent="0.25">
      <c r="H538" s="9"/>
      <c r="I538" s="9"/>
      <c r="J538" s="9"/>
      <c r="K538" s="9"/>
      <c r="L538" s="9"/>
      <c r="M538" s="9"/>
      <c r="N538" s="9"/>
      <c r="O538" s="9"/>
      <c r="P538" s="9"/>
      <c r="Q538" s="9"/>
    </row>
    <row r="539" spans="8:17" s="22" customFormat="1" ht="15" hidden="1" customHeight="1" x14ac:dyDescent="0.25">
      <c r="H539" s="9"/>
      <c r="I539" s="9"/>
      <c r="J539" s="9"/>
      <c r="K539" s="9"/>
      <c r="L539" s="9"/>
      <c r="M539" s="9"/>
      <c r="N539" s="9"/>
      <c r="O539" s="9"/>
      <c r="P539" s="9"/>
      <c r="Q539" s="9"/>
    </row>
    <row r="540" spans="8:17" s="22" customFormat="1" ht="15" hidden="1" customHeight="1" x14ac:dyDescent="0.25">
      <c r="H540" s="9"/>
      <c r="I540" s="9"/>
      <c r="J540" s="9"/>
      <c r="K540" s="9"/>
      <c r="L540" s="9"/>
      <c r="M540" s="9"/>
      <c r="N540" s="9"/>
      <c r="O540" s="9"/>
      <c r="P540" s="9"/>
      <c r="Q540" s="9"/>
    </row>
    <row r="541" spans="8:17" s="22" customFormat="1" ht="15" hidden="1" customHeight="1" x14ac:dyDescent="0.25">
      <c r="H541" s="9"/>
      <c r="I541" s="9"/>
      <c r="J541" s="9"/>
      <c r="K541" s="9"/>
      <c r="L541" s="9"/>
      <c r="M541" s="9"/>
      <c r="N541" s="9"/>
      <c r="O541" s="9"/>
      <c r="P541" s="9"/>
      <c r="Q541" s="9"/>
    </row>
    <row r="542" spans="8:17" s="22" customFormat="1" ht="15" hidden="1" customHeight="1" x14ac:dyDescent="0.25">
      <c r="H542" s="9"/>
      <c r="I542" s="9"/>
      <c r="J542" s="9"/>
      <c r="K542" s="9"/>
      <c r="L542" s="9"/>
      <c r="M542" s="9"/>
      <c r="N542" s="9"/>
      <c r="O542" s="9"/>
      <c r="P542" s="9"/>
      <c r="Q542" s="9"/>
    </row>
    <row r="543" spans="8:17" s="22" customFormat="1" ht="15" hidden="1" customHeight="1" x14ac:dyDescent="0.25">
      <c r="H543" s="9"/>
      <c r="I543" s="9"/>
      <c r="J543" s="9"/>
      <c r="K543" s="9"/>
      <c r="L543" s="9"/>
      <c r="M543" s="9"/>
      <c r="N543" s="9"/>
      <c r="O543" s="9"/>
      <c r="P543" s="9"/>
      <c r="Q543" s="9"/>
    </row>
    <row r="544" spans="8:17" s="22" customFormat="1" ht="15" hidden="1" customHeight="1" x14ac:dyDescent="0.25">
      <c r="H544" s="9"/>
      <c r="I544" s="9"/>
      <c r="J544" s="9"/>
      <c r="K544" s="9"/>
      <c r="L544" s="9"/>
      <c r="M544" s="9"/>
      <c r="N544" s="9"/>
      <c r="O544" s="9"/>
      <c r="P544" s="9"/>
      <c r="Q544" s="9"/>
    </row>
    <row r="545" spans="8:17" s="22" customFormat="1" ht="15" hidden="1" customHeight="1" x14ac:dyDescent="0.25">
      <c r="H545" s="9"/>
      <c r="I545" s="9"/>
      <c r="J545" s="9"/>
      <c r="K545" s="9"/>
      <c r="L545" s="9"/>
      <c r="M545" s="9"/>
      <c r="N545" s="9"/>
      <c r="O545" s="9"/>
      <c r="P545" s="9"/>
      <c r="Q545" s="9"/>
    </row>
    <row r="546" spans="8:17" s="22" customFormat="1" ht="15" hidden="1" customHeight="1" x14ac:dyDescent="0.25">
      <c r="H546" s="9"/>
      <c r="I546" s="9"/>
      <c r="J546" s="9"/>
      <c r="K546" s="9"/>
      <c r="L546" s="9"/>
      <c r="M546" s="9"/>
      <c r="N546" s="9"/>
      <c r="O546" s="9"/>
      <c r="P546" s="9"/>
      <c r="Q546" s="9"/>
    </row>
    <row r="547" spans="8:17" s="22" customFormat="1" ht="15" hidden="1" customHeight="1" x14ac:dyDescent="0.25">
      <c r="H547" s="9"/>
      <c r="I547" s="9"/>
      <c r="J547" s="9"/>
      <c r="K547" s="9"/>
      <c r="L547" s="9"/>
      <c r="M547" s="9"/>
      <c r="N547" s="9"/>
      <c r="O547" s="9"/>
      <c r="P547" s="9"/>
      <c r="Q547" s="9"/>
    </row>
    <row r="548" spans="8:17" s="22" customFormat="1" ht="15" hidden="1" customHeight="1" x14ac:dyDescent="0.25">
      <c r="H548" s="9"/>
      <c r="I548" s="9"/>
      <c r="J548" s="9"/>
      <c r="K548" s="9"/>
      <c r="L548" s="9"/>
      <c r="M548" s="9"/>
      <c r="N548" s="9"/>
      <c r="O548" s="9"/>
      <c r="P548" s="9"/>
      <c r="Q548" s="9"/>
    </row>
    <row r="549" spans="8:17" s="22" customFormat="1" ht="15" hidden="1" customHeight="1" x14ac:dyDescent="0.25">
      <c r="H549" s="9"/>
      <c r="I549" s="9"/>
      <c r="J549" s="9"/>
      <c r="K549" s="9"/>
      <c r="L549" s="9"/>
      <c r="M549" s="9"/>
      <c r="N549" s="9"/>
      <c r="O549" s="9"/>
      <c r="P549" s="9"/>
      <c r="Q549" s="9"/>
    </row>
    <row r="550" spans="8:17" s="22" customFormat="1" ht="15" hidden="1" customHeight="1" x14ac:dyDescent="0.25">
      <c r="H550" s="9"/>
      <c r="I550" s="9"/>
      <c r="J550" s="9"/>
      <c r="K550" s="9"/>
      <c r="L550" s="9"/>
      <c r="M550" s="9"/>
      <c r="N550" s="9"/>
      <c r="O550" s="9"/>
      <c r="P550" s="9"/>
      <c r="Q550" s="9"/>
    </row>
    <row r="551" spans="8:17" s="22" customFormat="1" ht="15" hidden="1" customHeight="1" x14ac:dyDescent="0.25">
      <c r="H551" s="9"/>
      <c r="I551" s="9"/>
      <c r="J551" s="9"/>
      <c r="K551" s="9"/>
      <c r="L551" s="9"/>
      <c r="M551" s="9"/>
      <c r="N551" s="9"/>
      <c r="O551" s="9"/>
      <c r="P551" s="9"/>
      <c r="Q551" s="9"/>
    </row>
    <row r="552" spans="8:17" s="22" customFormat="1" ht="15" hidden="1" customHeight="1" x14ac:dyDescent="0.25">
      <c r="H552" s="9"/>
      <c r="I552" s="9"/>
      <c r="J552" s="9"/>
      <c r="K552" s="9"/>
      <c r="L552" s="9"/>
      <c r="M552" s="9"/>
      <c r="N552" s="9"/>
      <c r="O552" s="9"/>
      <c r="P552" s="9"/>
      <c r="Q552" s="9"/>
    </row>
    <row r="553" spans="8:17" s="22" customFormat="1" ht="15" hidden="1" customHeight="1" x14ac:dyDescent="0.25">
      <c r="H553" s="9"/>
      <c r="I553" s="9"/>
      <c r="J553" s="9"/>
      <c r="K553" s="9"/>
      <c r="L553" s="9"/>
      <c r="M553" s="9"/>
      <c r="N553" s="9"/>
      <c r="O553" s="9"/>
      <c r="P553" s="9"/>
      <c r="Q553" s="9"/>
    </row>
    <row r="554" spans="8:17" s="22" customFormat="1" ht="15" hidden="1" customHeight="1" x14ac:dyDescent="0.25">
      <c r="H554" s="9"/>
      <c r="I554" s="9"/>
      <c r="J554" s="9"/>
      <c r="K554" s="9"/>
      <c r="L554" s="9"/>
      <c r="M554" s="9"/>
      <c r="N554" s="9"/>
      <c r="O554" s="9"/>
      <c r="P554" s="9"/>
      <c r="Q554" s="9"/>
    </row>
    <row r="555" spans="8:17" s="22" customFormat="1" ht="15" hidden="1" customHeight="1" x14ac:dyDescent="0.25">
      <c r="H555" s="9"/>
      <c r="I555" s="9"/>
      <c r="J555" s="9"/>
      <c r="K555" s="9"/>
      <c r="L555" s="9"/>
      <c r="M555" s="9"/>
      <c r="N555" s="9"/>
      <c r="O555" s="9"/>
      <c r="P555" s="9"/>
      <c r="Q555" s="9"/>
    </row>
    <row r="556" spans="8:17" s="22" customFormat="1" ht="15" hidden="1" customHeight="1" x14ac:dyDescent="0.25">
      <c r="H556" s="9"/>
      <c r="I556" s="9"/>
      <c r="J556" s="9"/>
      <c r="K556" s="9"/>
      <c r="L556" s="9"/>
      <c r="M556" s="9"/>
      <c r="N556" s="9"/>
      <c r="O556" s="9"/>
      <c r="P556" s="9"/>
      <c r="Q556" s="9"/>
    </row>
    <row r="557" spans="8:17" s="22" customFormat="1" ht="15" hidden="1" customHeight="1" x14ac:dyDescent="0.25">
      <c r="H557" s="9"/>
      <c r="I557" s="9"/>
      <c r="J557" s="9"/>
      <c r="K557" s="9"/>
      <c r="L557" s="9"/>
      <c r="M557" s="9"/>
      <c r="N557" s="9"/>
      <c r="O557" s="9"/>
      <c r="P557" s="9"/>
      <c r="Q557" s="9"/>
    </row>
    <row r="558" spans="8:17" s="22" customFormat="1" ht="15" hidden="1" customHeight="1" x14ac:dyDescent="0.25">
      <c r="H558" s="9"/>
      <c r="I558" s="9"/>
      <c r="J558" s="9"/>
      <c r="K558" s="9"/>
      <c r="L558" s="9"/>
      <c r="M558" s="9"/>
      <c r="N558" s="9"/>
      <c r="O558" s="9"/>
      <c r="P558" s="9"/>
      <c r="Q558" s="9"/>
    </row>
    <row r="559" spans="8:17" s="22" customFormat="1" ht="15" hidden="1" customHeight="1" x14ac:dyDescent="0.25">
      <c r="H559" s="9"/>
      <c r="I559" s="9"/>
      <c r="J559" s="9"/>
      <c r="K559" s="9"/>
      <c r="L559" s="9"/>
      <c r="M559" s="9"/>
      <c r="N559" s="9"/>
      <c r="O559" s="9"/>
      <c r="P559" s="9"/>
      <c r="Q559" s="9"/>
    </row>
    <row r="560" spans="8:17" s="22" customFormat="1" ht="15" hidden="1" customHeight="1" x14ac:dyDescent="0.25">
      <c r="H560" s="9"/>
      <c r="I560" s="9"/>
      <c r="J560" s="9"/>
      <c r="K560" s="9"/>
      <c r="L560" s="9"/>
      <c r="M560" s="9"/>
      <c r="N560" s="9"/>
      <c r="O560" s="9"/>
      <c r="P560" s="9"/>
      <c r="Q560" s="9"/>
    </row>
    <row r="561" spans="8:17" s="22" customFormat="1" ht="15" hidden="1" customHeight="1" x14ac:dyDescent="0.25">
      <c r="H561" s="9"/>
      <c r="I561" s="9"/>
      <c r="J561" s="9"/>
      <c r="K561" s="9"/>
      <c r="L561" s="9"/>
      <c r="M561" s="9"/>
      <c r="N561" s="9"/>
      <c r="O561" s="9"/>
      <c r="P561" s="9"/>
      <c r="Q561" s="9"/>
    </row>
    <row r="562" spans="8:17" s="22" customFormat="1" ht="15" hidden="1" customHeight="1" x14ac:dyDescent="0.25">
      <c r="H562" s="9"/>
      <c r="I562" s="9"/>
      <c r="J562" s="9"/>
      <c r="K562" s="9"/>
      <c r="L562" s="9"/>
      <c r="M562" s="9"/>
      <c r="N562" s="9"/>
      <c r="O562" s="9"/>
      <c r="P562" s="9"/>
      <c r="Q562" s="9"/>
    </row>
    <row r="563" spans="8:17" s="22" customFormat="1" ht="15" hidden="1" customHeight="1" x14ac:dyDescent="0.25">
      <c r="H563" s="9"/>
      <c r="I563" s="9"/>
      <c r="J563" s="9"/>
      <c r="K563" s="9"/>
      <c r="L563" s="9"/>
      <c r="M563" s="9"/>
      <c r="N563" s="9"/>
      <c r="O563" s="9"/>
      <c r="P563" s="9"/>
      <c r="Q563" s="9"/>
    </row>
    <row r="564" spans="8:17" s="22" customFormat="1" ht="15" hidden="1" customHeight="1" x14ac:dyDescent="0.25">
      <c r="H564" s="9"/>
      <c r="I564" s="9"/>
      <c r="J564" s="9"/>
      <c r="K564" s="9"/>
      <c r="L564" s="9"/>
      <c r="M564" s="9"/>
      <c r="N564" s="9"/>
      <c r="O564" s="9"/>
      <c r="P564" s="9"/>
      <c r="Q564" s="9"/>
    </row>
    <row r="565" spans="8:17" s="22" customFormat="1" ht="15" hidden="1" customHeight="1" x14ac:dyDescent="0.25">
      <c r="H565" s="9"/>
      <c r="I565" s="9"/>
      <c r="J565" s="9"/>
      <c r="K565" s="9"/>
      <c r="L565" s="9"/>
      <c r="M565" s="9"/>
      <c r="N565" s="9"/>
      <c r="O565" s="9"/>
      <c r="P565" s="9"/>
      <c r="Q565" s="9"/>
    </row>
    <row r="566" spans="8:17" s="22" customFormat="1" ht="15" hidden="1" customHeight="1" x14ac:dyDescent="0.25">
      <c r="H566" s="9"/>
      <c r="I566" s="9"/>
      <c r="J566" s="9"/>
      <c r="K566" s="9"/>
      <c r="L566" s="9"/>
      <c r="M566" s="9"/>
      <c r="N566" s="9"/>
      <c r="O566" s="9"/>
      <c r="P566" s="9"/>
      <c r="Q566" s="9"/>
    </row>
    <row r="567" spans="8:17" s="22" customFormat="1" ht="15" hidden="1" customHeight="1" x14ac:dyDescent="0.25">
      <c r="H567" s="9"/>
      <c r="I567" s="9"/>
      <c r="J567" s="9"/>
      <c r="K567" s="9"/>
      <c r="L567" s="9"/>
      <c r="M567" s="9"/>
      <c r="N567" s="9"/>
      <c r="O567" s="9"/>
      <c r="P567" s="9"/>
      <c r="Q567" s="9"/>
    </row>
    <row r="568" spans="8:17" s="22" customFormat="1" ht="15" hidden="1" customHeight="1" x14ac:dyDescent="0.25">
      <c r="H568" s="9"/>
      <c r="I568" s="9"/>
      <c r="J568" s="9"/>
      <c r="K568" s="9"/>
      <c r="L568" s="9"/>
      <c r="M568" s="9"/>
      <c r="N568" s="9"/>
      <c r="O568" s="9"/>
      <c r="P568" s="9"/>
      <c r="Q568" s="9"/>
    </row>
    <row r="569" spans="8:17" s="22" customFormat="1" ht="15" hidden="1" customHeight="1" x14ac:dyDescent="0.25">
      <c r="H569" s="9"/>
      <c r="I569" s="9"/>
      <c r="J569" s="9"/>
      <c r="K569" s="9"/>
      <c r="L569" s="9"/>
      <c r="M569" s="9"/>
      <c r="N569" s="9"/>
      <c r="O569" s="9"/>
      <c r="P569" s="9"/>
      <c r="Q569" s="9"/>
    </row>
    <row r="570" spans="8:17" s="22" customFormat="1" ht="15" hidden="1" customHeight="1" x14ac:dyDescent="0.25">
      <c r="H570" s="9"/>
      <c r="I570" s="9"/>
      <c r="J570" s="9"/>
      <c r="K570" s="9"/>
      <c r="L570" s="9"/>
      <c r="M570" s="9"/>
      <c r="N570" s="9"/>
      <c r="O570" s="9"/>
      <c r="P570" s="9"/>
      <c r="Q570" s="9"/>
    </row>
    <row r="571" spans="8:17" s="22" customFormat="1" ht="15" hidden="1" customHeight="1" x14ac:dyDescent="0.25">
      <c r="H571" s="9"/>
      <c r="I571" s="9"/>
      <c r="J571" s="9"/>
      <c r="K571" s="9"/>
      <c r="L571" s="9"/>
      <c r="M571" s="9"/>
      <c r="N571" s="9"/>
      <c r="O571" s="9"/>
      <c r="P571" s="9"/>
      <c r="Q571" s="9"/>
    </row>
    <row r="572" spans="8:17" s="22" customFormat="1" ht="15" hidden="1" customHeight="1" x14ac:dyDescent="0.25">
      <c r="H572" s="9"/>
      <c r="I572" s="9"/>
      <c r="J572" s="9"/>
      <c r="K572" s="9"/>
      <c r="L572" s="9"/>
      <c r="M572" s="9"/>
      <c r="N572" s="9"/>
      <c r="O572" s="9"/>
      <c r="P572" s="9"/>
      <c r="Q572" s="9"/>
    </row>
    <row r="573" spans="8:17" s="22" customFormat="1" ht="15" hidden="1" customHeight="1" x14ac:dyDescent="0.25">
      <c r="H573" s="9"/>
      <c r="I573" s="9"/>
      <c r="J573" s="9"/>
      <c r="K573" s="9"/>
      <c r="L573" s="9"/>
      <c r="M573" s="9"/>
      <c r="N573" s="9"/>
      <c r="O573" s="9"/>
      <c r="P573" s="9"/>
      <c r="Q573" s="9"/>
    </row>
    <row r="574" spans="8:17" s="22" customFormat="1" ht="15" hidden="1" customHeight="1" x14ac:dyDescent="0.25">
      <c r="H574" s="9"/>
      <c r="I574" s="9"/>
      <c r="J574" s="9"/>
      <c r="K574" s="9"/>
      <c r="L574" s="9"/>
      <c r="M574" s="9"/>
      <c r="N574" s="9"/>
      <c r="O574" s="9"/>
      <c r="P574" s="9"/>
      <c r="Q574" s="9"/>
    </row>
    <row r="575" spans="8:17" s="22" customFormat="1" ht="15" hidden="1" customHeight="1" x14ac:dyDescent="0.25">
      <c r="H575" s="9"/>
      <c r="I575" s="9"/>
      <c r="J575" s="9"/>
      <c r="K575" s="9"/>
      <c r="L575" s="9"/>
      <c r="M575" s="9"/>
      <c r="N575" s="9"/>
      <c r="O575" s="9"/>
      <c r="P575" s="9"/>
      <c r="Q575" s="9"/>
    </row>
    <row r="576" spans="8:17" s="22" customFormat="1" ht="15" hidden="1" customHeight="1" x14ac:dyDescent="0.25">
      <c r="H576" s="9"/>
      <c r="I576" s="9"/>
      <c r="J576" s="9"/>
      <c r="K576" s="9"/>
      <c r="L576" s="9"/>
      <c r="M576" s="9"/>
      <c r="N576" s="9"/>
      <c r="O576" s="9"/>
      <c r="P576" s="9"/>
      <c r="Q576" s="9"/>
    </row>
    <row r="577" spans="8:17" s="22" customFormat="1" ht="15" hidden="1" customHeight="1" x14ac:dyDescent="0.25">
      <c r="H577" s="9"/>
      <c r="I577" s="9"/>
      <c r="J577" s="9"/>
      <c r="K577" s="9"/>
      <c r="L577" s="9"/>
      <c r="M577" s="9"/>
      <c r="N577" s="9"/>
      <c r="O577" s="9"/>
      <c r="P577" s="9"/>
      <c r="Q577" s="9"/>
    </row>
    <row r="578" spans="8:17" s="22" customFormat="1" ht="15" hidden="1" customHeight="1" x14ac:dyDescent="0.25">
      <c r="H578" s="9"/>
      <c r="I578" s="9"/>
      <c r="J578" s="9"/>
      <c r="K578" s="9"/>
      <c r="L578" s="9"/>
      <c r="M578" s="9"/>
      <c r="N578" s="9"/>
      <c r="O578" s="9"/>
      <c r="P578" s="9"/>
      <c r="Q578" s="9"/>
    </row>
    <row r="579" spans="8:17" s="22" customFormat="1" ht="15" hidden="1" customHeight="1" x14ac:dyDescent="0.25">
      <c r="H579" s="9"/>
      <c r="I579" s="9"/>
      <c r="J579" s="9"/>
      <c r="K579" s="9"/>
      <c r="L579" s="9"/>
      <c r="M579" s="9"/>
      <c r="N579" s="9"/>
      <c r="O579" s="9"/>
      <c r="P579" s="9"/>
      <c r="Q579" s="9"/>
    </row>
    <row r="580" spans="8:17" s="22" customFormat="1" ht="15" hidden="1" customHeight="1" x14ac:dyDescent="0.25">
      <c r="H580" s="9"/>
      <c r="I580" s="9"/>
      <c r="J580" s="9"/>
      <c r="K580" s="9"/>
      <c r="L580" s="9"/>
      <c r="M580" s="9"/>
      <c r="N580" s="9"/>
      <c r="O580" s="9"/>
      <c r="P580" s="9"/>
      <c r="Q580" s="9"/>
    </row>
    <row r="581" spans="8:17" s="22" customFormat="1" ht="15" hidden="1" customHeight="1" x14ac:dyDescent="0.25">
      <c r="H581" s="9"/>
      <c r="I581" s="9"/>
      <c r="J581" s="9"/>
      <c r="K581" s="9"/>
      <c r="L581" s="9"/>
      <c r="M581" s="9"/>
      <c r="N581" s="9"/>
      <c r="O581" s="9"/>
      <c r="P581" s="9"/>
      <c r="Q581" s="9"/>
    </row>
    <row r="582" spans="8:17" s="22" customFormat="1" ht="15" hidden="1" customHeight="1" x14ac:dyDescent="0.25">
      <c r="H582" s="9"/>
      <c r="I582" s="9"/>
      <c r="J582" s="9"/>
      <c r="K582" s="9"/>
      <c r="L582" s="9"/>
      <c r="M582" s="9"/>
      <c r="N582" s="9"/>
      <c r="O582" s="9"/>
      <c r="P582" s="9"/>
      <c r="Q582" s="9"/>
    </row>
    <row r="583" spans="8:17" s="22" customFormat="1" ht="15" hidden="1" customHeight="1" x14ac:dyDescent="0.25">
      <c r="H583" s="9"/>
      <c r="I583" s="9"/>
      <c r="J583" s="9"/>
      <c r="K583" s="9"/>
      <c r="L583" s="9"/>
      <c r="M583" s="9"/>
      <c r="N583" s="9"/>
      <c r="O583" s="9"/>
      <c r="P583" s="9"/>
      <c r="Q583" s="9"/>
    </row>
    <row r="584" spans="8:17" s="22" customFormat="1" ht="15" hidden="1" customHeight="1" x14ac:dyDescent="0.25">
      <c r="H584" s="9"/>
      <c r="I584" s="9"/>
      <c r="J584" s="9"/>
      <c r="K584" s="9"/>
      <c r="L584" s="9"/>
      <c r="M584" s="9"/>
      <c r="N584" s="9"/>
      <c r="O584" s="9"/>
      <c r="P584" s="9"/>
      <c r="Q584" s="9"/>
    </row>
    <row r="585" spans="8:17" s="22" customFormat="1" ht="15" hidden="1" customHeight="1" x14ac:dyDescent="0.25">
      <c r="H585" s="9"/>
      <c r="I585" s="9"/>
      <c r="J585" s="9"/>
      <c r="K585" s="9"/>
      <c r="L585" s="9"/>
      <c r="M585" s="9"/>
      <c r="N585" s="9"/>
      <c r="O585" s="9"/>
      <c r="P585" s="9"/>
      <c r="Q585" s="9"/>
    </row>
    <row r="586" spans="8:17" s="22" customFormat="1" ht="15" hidden="1" customHeight="1" x14ac:dyDescent="0.25">
      <c r="H586" s="9"/>
      <c r="I586" s="9"/>
      <c r="J586" s="9"/>
      <c r="K586" s="9"/>
      <c r="L586" s="9"/>
      <c r="M586" s="9"/>
      <c r="N586" s="9"/>
      <c r="O586" s="9"/>
      <c r="P586" s="9"/>
      <c r="Q586" s="9"/>
    </row>
    <row r="587" spans="8:17" s="22" customFormat="1" ht="15" hidden="1" customHeight="1" x14ac:dyDescent="0.25">
      <c r="H587" s="9"/>
      <c r="I587" s="9"/>
      <c r="J587" s="9"/>
      <c r="K587" s="9"/>
      <c r="L587" s="9"/>
      <c r="M587" s="9"/>
      <c r="N587" s="9"/>
      <c r="O587" s="9"/>
      <c r="P587" s="9"/>
      <c r="Q587" s="9"/>
    </row>
    <row r="588" spans="8:17" s="22" customFormat="1" ht="15" hidden="1" customHeight="1" x14ac:dyDescent="0.25">
      <c r="H588" s="9"/>
      <c r="I588" s="9"/>
      <c r="J588" s="9"/>
      <c r="K588" s="9"/>
      <c r="L588" s="9"/>
      <c r="M588" s="9"/>
      <c r="N588" s="9"/>
      <c r="O588" s="9"/>
      <c r="P588" s="9"/>
      <c r="Q588" s="9"/>
    </row>
    <row r="589" spans="8:17" s="22" customFormat="1" ht="15" hidden="1" customHeight="1" x14ac:dyDescent="0.25">
      <c r="H589" s="9"/>
      <c r="I589" s="9"/>
      <c r="J589" s="9"/>
      <c r="K589" s="9"/>
      <c r="L589" s="9"/>
      <c r="M589" s="9"/>
      <c r="N589" s="9"/>
      <c r="O589" s="9"/>
      <c r="P589" s="9"/>
      <c r="Q589" s="9"/>
    </row>
    <row r="590" spans="8:17" s="22" customFormat="1" ht="15" hidden="1" customHeight="1" x14ac:dyDescent="0.25">
      <c r="H590" s="9"/>
      <c r="I590" s="9"/>
      <c r="J590" s="9"/>
      <c r="K590" s="9"/>
      <c r="L590" s="9"/>
      <c r="M590" s="9"/>
      <c r="N590" s="9"/>
      <c r="O590" s="9"/>
      <c r="P590" s="9"/>
      <c r="Q590" s="9"/>
    </row>
    <row r="591" spans="8:17" s="22" customFormat="1" ht="15" hidden="1" customHeight="1" x14ac:dyDescent="0.25">
      <c r="H591" s="9"/>
      <c r="I591" s="9"/>
      <c r="J591" s="9"/>
      <c r="K591" s="9"/>
      <c r="L591" s="9"/>
      <c r="M591" s="9"/>
      <c r="N591" s="9"/>
      <c r="O591" s="9"/>
      <c r="P591" s="9"/>
      <c r="Q591" s="9"/>
    </row>
    <row r="592" spans="8:17" s="22" customFormat="1" ht="15" hidden="1" customHeight="1" x14ac:dyDescent="0.25">
      <c r="H592" s="9"/>
      <c r="I592" s="9"/>
      <c r="J592" s="9"/>
      <c r="K592" s="9"/>
      <c r="L592" s="9"/>
      <c r="M592" s="9"/>
      <c r="N592" s="9"/>
      <c r="O592" s="9"/>
      <c r="P592" s="9"/>
      <c r="Q592" s="9"/>
    </row>
    <row r="593" spans="8:17" s="22" customFormat="1" ht="15" hidden="1" customHeight="1" x14ac:dyDescent="0.25">
      <c r="H593" s="9"/>
      <c r="I593" s="9"/>
      <c r="J593" s="9"/>
      <c r="K593" s="9"/>
      <c r="L593" s="9"/>
      <c r="M593" s="9"/>
      <c r="N593" s="9"/>
      <c r="O593" s="9"/>
      <c r="P593" s="9"/>
      <c r="Q593" s="9"/>
    </row>
    <row r="594" spans="8:17" s="22" customFormat="1" ht="15" hidden="1" customHeight="1" x14ac:dyDescent="0.25">
      <c r="H594" s="9"/>
      <c r="I594" s="9"/>
      <c r="J594" s="9"/>
      <c r="K594" s="9"/>
      <c r="L594" s="9"/>
      <c r="M594" s="9"/>
      <c r="N594" s="9"/>
      <c r="O594" s="9"/>
      <c r="P594" s="9"/>
      <c r="Q594" s="9"/>
    </row>
    <row r="595" spans="8:17" s="22" customFormat="1" ht="15" hidden="1" customHeight="1" x14ac:dyDescent="0.25">
      <c r="H595" s="9"/>
      <c r="I595" s="9"/>
      <c r="J595" s="9"/>
      <c r="K595" s="9"/>
      <c r="L595" s="9"/>
      <c r="M595" s="9"/>
      <c r="N595" s="9"/>
      <c r="O595" s="9"/>
      <c r="P595" s="9"/>
      <c r="Q595" s="9"/>
    </row>
    <row r="596" spans="8:17" s="22" customFormat="1" ht="15" hidden="1" customHeight="1" x14ac:dyDescent="0.25">
      <c r="H596" s="9"/>
      <c r="I596" s="9"/>
      <c r="J596" s="9"/>
      <c r="K596" s="9"/>
      <c r="L596" s="9"/>
      <c r="M596" s="9"/>
      <c r="N596" s="9"/>
      <c r="O596" s="9"/>
      <c r="P596" s="9"/>
      <c r="Q596" s="9"/>
    </row>
    <row r="597" spans="8:17" s="22" customFormat="1" ht="15" hidden="1" customHeight="1" x14ac:dyDescent="0.25">
      <c r="H597" s="9"/>
      <c r="I597" s="9"/>
      <c r="J597" s="9"/>
      <c r="K597" s="9"/>
      <c r="L597" s="9"/>
      <c r="M597" s="9"/>
      <c r="N597" s="9"/>
      <c r="O597" s="9"/>
      <c r="P597" s="9"/>
      <c r="Q597" s="9"/>
    </row>
    <row r="598" spans="8:17" s="22" customFormat="1" ht="15" hidden="1" customHeight="1" x14ac:dyDescent="0.25">
      <c r="H598" s="9"/>
      <c r="I598" s="9"/>
      <c r="J598" s="9"/>
      <c r="K598" s="9"/>
      <c r="L598" s="9"/>
      <c r="M598" s="9"/>
      <c r="N598" s="9"/>
      <c r="O598" s="9"/>
      <c r="P598" s="9"/>
      <c r="Q598" s="9"/>
    </row>
    <row r="599" spans="8:17" s="22" customFormat="1" ht="15" hidden="1" customHeight="1" x14ac:dyDescent="0.25">
      <c r="H599" s="9"/>
      <c r="I599" s="9"/>
      <c r="J599" s="9"/>
      <c r="K599" s="9"/>
      <c r="L599" s="9"/>
      <c r="M599" s="9"/>
      <c r="N599" s="9"/>
      <c r="O599" s="9"/>
      <c r="P599" s="9"/>
      <c r="Q599" s="9"/>
    </row>
    <row r="600" spans="8:17" s="22" customFormat="1" ht="15" hidden="1" customHeight="1" x14ac:dyDescent="0.25">
      <c r="H600" s="9"/>
      <c r="I600" s="9"/>
      <c r="J600" s="9"/>
      <c r="K600" s="9"/>
      <c r="L600" s="9"/>
      <c r="M600" s="9"/>
      <c r="N600" s="9"/>
      <c r="O600" s="9"/>
      <c r="P600" s="9"/>
      <c r="Q600" s="9"/>
    </row>
    <row r="601" spans="8:17" s="22" customFormat="1" ht="15" hidden="1" customHeight="1" x14ac:dyDescent="0.25">
      <c r="H601" s="9"/>
      <c r="I601" s="9"/>
      <c r="J601" s="9"/>
      <c r="K601" s="9"/>
      <c r="L601" s="9"/>
      <c r="M601" s="9"/>
      <c r="N601" s="9"/>
      <c r="O601" s="9"/>
      <c r="P601" s="9"/>
      <c r="Q601" s="9"/>
    </row>
    <row r="602" spans="8:17" s="22" customFormat="1" ht="15" hidden="1" customHeight="1" x14ac:dyDescent="0.25">
      <c r="H602" s="9"/>
      <c r="I602" s="9"/>
      <c r="J602" s="9"/>
      <c r="K602" s="9"/>
      <c r="L602" s="9"/>
      <c r="M602" s="9"/>
      <c r="N602" s="9"/>
      <c r="O602" s="9"/>
      <c r="P602" s="9"/>
      <c r="Q602" s="9"/>
    </row>
    <row r="603" spans="8:17" s="22" customFormat="1" ht="15" hidden="1" customHeight="1" x14ac:dyDescent="0.25">
      <c r="H603" s="9"/>
      <c r="I603" s="9"/>
      <c r="J603" s="9"/>
      <c r="K603" s="9"/>
      <c r="L603" s="9"/>
      <c r="M603" s="9"/>
      <c r="N603" s="9"/>
      <c r="O603" s="9"/>
      <c r="P603" s="9"/>
      <c r="Q603" s="9"/>
    </row>
    <row r="604" spans="8:17" s="22" customFormat="1" ht="15" hidden="1" customHeight="1" x14ac:dyDescent="0.25">
      <c r="H604" s="9"/>
      <c r="I604" s="9"/>
      <c r="J604" s="9"/>
      <c r="K604" s="9"/>
      <c r="L604" s="9"/>
      <c r="M604" s="9"/>
      <c r="N604" s="9"/>
      <c r="O604" s="9"/>
      <c r="P604" s="9"/>
      <c r="Q604" s="9"/>
    </row>
    <row r="605" spans="8:17" s="22" customFormat="1" ht="15" hidden="1" customHeight="1" x14ac:dyDescent="0.25">
      <c r="H605" s="9"/>
      <c r="I605" s="9"/>
      <c r="J605" s="9"/>
      <c r="K605" s="9"/>
      <c r="L605" s="9"/>
      <c r="M605" s="9"/>
      <c r="N605" s="9"/>
      <c r="O605" s="9"/>
      <c r="P605" s="9"/>
      <c r="Q605" s="9"/>
    </row>
    <row r="606" spans="8:17" s="22" customFormat="1" ht="15" hidden="1" customHeight="1" x14ac:dyDescent="0.25">
      <c r="H606" s="9"/>
      <c r="I606" s="9"/>
      <c r="J606" s="9"/>
      <c r="K606" s="9"/>
      <c r="L606" s="9"/>
      <c r="M606" s="9"/>
      <c r="N606" s="9"/>
      <c r="O606" s="9"/>
      <c r="P606" s="9"/>
      <c r="Q606" s="9"/>
    </row>
    <row r="607" spans="8:17" s="22" customFormat="1" ht="15" hidden="1" customHeight="1" x14ac:dyDescent="0.25">
      <c r="H607" s="9"/>
      <c r="I607" s="9"/>
      <c r="J607" s="9"/>
      <c r="K607" s="9"/>
      <c r="L607" s="9"/>
      <c r="M607" s="9"/>
      <c r="N607" s="9"/>
      <c r="O607" s="9"/>
      <c r="P607" s="9"/>
      <c r="Q607" s="9"/>
    </row>
    <row r="608" spans="8:17" s="22" customFormat="1" ht="15" hidden="1" customHeight="1" x14ac:dyDescent="0.25">
      <c r="H608" s="9"/>
      <c r="I608" s="9"/>
      <c r="J608" s="9"/>
      <c r="K608" s="9"/>
      <c r="L608" s="9"/>
      <c r="M608" s="9"/>
      <c r="N608" s="9"/>
      <c r="O608" s="9"/>
      <c r="P608" s="9"/>
      <c r="Q608" s="9"/>
    </row>
    <row r="609" spans="8:17" s="22" customFormat="1" ht="15" hidden="1" customHeight="1" x14ac:dyDescent="0.25">
      <c r="H609" s="9"/>
      <c r="I609" s="9"/>
      <c r="J609" s="9"/>
      <c r="K609" s="9"/>
      <c r="L609" s="9"/>
      <c r="M609" s="9"/>
      <c r="N609" s="9"/>
      <c r="O609" s="9"/>
      <c r="P609" s="9"/>
      <c r="Q609" s="9"/>
    </row>
    <row r="610" spans="8:17" s="22" customFormat="1" ht="15" hidden="1" customHeight="1" x14ac:dyDescent="0.25">
      <c r="H610" s="9"/>
      <c r="I610" s="9"/>
      <c r="J610" s="9"/>
      <c r="K610" s="9"/>
      <c r="L610" s="9"/>
      <c r="M610" s="9"/>
      <c r="N610" s="9"/>
      <c r="O610" s="9"/>
      <c r="P610" s="9"/>
      <c r="Q610" s="9"/>
    </row>
    <row r="611" spans="8:17" s="22" customFormat="1" ht="15" hidden="1" customHeight="1" x14ac:dyDescent="0.25">
      <c r="H611" s="9"/>
      <c r="I611" s="9"/>
      <c r="J611" s="9"/>
      <c r="K611" s="9"/>
      <c r="L611" s="9"/>
      <c r="M611" s="9"/>
      <c r="N611" s="9"/>
      <c r="O611" s="9"/>
      <c r="P611" s="9"/>
      <c r="Q611" s="9"/>
    </row>
    <row r="612" spans="8:17" s="22" customFormat="1" ht="15" hidden="1" customHeight="1" x14ac:dyDescent="0.25">
      <c r="H612" s="9"/>
      <c r="I612" s="9"/>
      <c r="J612" s="9"/>
      <c r="K612" s="9"/>
      <c r="L612" s="9"/>
      <c r="M612" s="9"/>
      <c r="N612" s="9"/>
      <c r="O612" s="9"/>
      <c r="P612" s="9"/>
      <c r="Q612" s="9"/>
    </row>
    <row r="613" spans="8:17" s="22" customFormat="1" ht="15" hidden="1" customHeight="1" x14ac:dyDescent="0.25">
      <c r="H613" s="9"/>
      <c r="I613" s="9"/>
      <c r="J613" s="9"/>
      <c r="K613" s="9"/>
      <c r="L613" s="9"/>
      <c r="M613" s="9"/>
      <c r="N613" s="9"/>
      <c r="O613" s="9"/>
      <c r="P613" s="9"/>
      <c r="Q613" s="9"/>
    </row>
    <row r="614" spans="8:17" s="22" customFormat="1" ht="15" hidden="1" customHeight="1" x14ac:dyDescent="0.25">
      <c r="H614" s="9"/>
      <c r="I614" s="9"/>
      <c r="J614" s="9"/>
      <c r="K614" s="9"/>
      <c r="L614" s="9"/>
      <c r="M614" s="9"/>
      <c r="N614" s="9"/>
      <c r="O614" s="9"/>
      <c r="P614" s="9"/>
      <c r="Q614" s="9"/>
    </row>
    <row r="615" spans="8:17" s="22" customFormat="1" ht="15" hidden="1" customHeight="1" x14ac:dyDescent="0.25">
      <c r="H615" s="9"/>
      <c r="I615" s="9"/>
      <c r="J615" s="9"/>
      <c r="K615" s="9"/>
      <c r="L615" s="9"/>
      <c r="M615" s="9"/>
      <c r="N615" s="9"/>
      <c r="O615" s="9"/>
      <c r="P615" s="9"/>
      <c r="Q615" s="9"/>
    </row>
    <row r="616" spans="8:17" s="22" customFormat="1" ht="15" hidden="1" customHeight="1" x14ac:dyDescent="0.25">
      <c r="H616" s="9"/>
      <c r="I616" s="9"/>
      <c r="J616" s="9"/>
      <c r="K616" s="9"/>
      <c r="L616" s="9"/>
      <c r="M616" s="9"/>
      <c r="N616" s="9"/>
      <c r="O616" s="9"/>
      <c r="P616" s="9"/>
      <c r="Q616" s="9"/>
    </row>
    <row r="617" spans="8:17" s="22" customFormat="1" ht="15" hidden="1" customHeight="1" x14ac:dyDescent="0.25">
      <c r="H617" s="9"/>
      <c r="I617" s="9"/>
      <c r="J617" s="9"/>
      <c r="K617" s="9"/>
      <c r="L617" s="9"/>
      <c r="M617" s="9"/>
      <c r="N617" s="9"/>
      <c r="O617" s="9"/>
      <c r="P617" s="9"/>
      <c r="Q617" s="9"/>
    </row>
    <row r="618" spans="8:17" s="22" customFormat="1" ht="15" hidden="1" customHeight="1" x14ac:dyDescent="0.25">
      <c r="H618" s="9"/>
      <c r="I618" s="9"/>
      <c r="J618" s="9"/>
      <c r="K618" s="9"/>
      <c r="L618" s="9"/>
      <c r="M618" s="9"/>
      <c r="N618" s="9"/>
      <c r="O618" s="9"/>
      <c r="P618" s="9"/>
      <c r="Q618" s="9"/>
    </row>
    <row r="619" spans="8:17" s="22" customFormat="1" ht="15" hidden="1" customHeight="1" x14ac:dyDescent="0.25">
      <c r="H619" s="9"/>
      <c r="I619" s="9"/>
      <c r="J619" s="9"/>
      <c r="K619" s="9"/>
      <c r="L619" s="9"/>
      <c r="M619" s="9"/>
      <c r="N619" s="9"/>
      <c r="O619" s="9"/>
      <c r="P619" s="9"/>
      <c r="Q619" s="9"/>
    </row>
    <row r="620" spans="8:17" s="22" customFormat="1" ht="15" hidden="1" customHeight="1" x14ac:dyDescent="0.25">
      <c r="H620" s="9"/>
      <c r="I620" s="9"/>
      <c r="J620" s="9"/>
      <c r="K620" s="9"/>
      <c r="L620" s="9"/>
      <c r="M620" s="9"/>
      <c r="N620" s="9"/>
      <c r="O620" s="9"/>
      <c r="P620" s="9"/>
      <c r="Q620" s="9"/>
    </row>
    <row r="621" spans="8:17" s="22" customFormat="1" ht="15" hidden="1" customHeight="1" x14ac:dyDescent="0.25">
      <c r="H621" s="9"/>
      <c r="I621" s="9"/>
      <c r="J621" s="9"/>
      <c r="K621" s="9"/>
      <c r="L621" s="9"/>
      <c r="M621" s="9"/>
      <c r="N621" s="9"/>
      <c r="O621" s="9"/>
      <c r="P621" s="9"/>
      <c r="Q621" s="9"/>
    </row>
    <row r="622" spans="8:17" s="22" customFormat="1" ht="15" hidden="1" customHeight="1" x14ac:dyDescent="0.25">
      <c r="H622" s="9"/>
      <c r="I622" s="9"/>
      <c r="J622" s="9"/>
      <c r="K622" s="9"/>
      <c r="L622" s="9"/>
      <c r="M622" s="9"/>
      <c r="N622" s="9"/>
      <c r="O622" s="9"/>
      <c r="P622" s="9"/>
      <c r="Q622" s="9"/>
    </row>
    <row r="623" spans="8:17" s="22" customFormat="1" ht="15" hidden="1" customHeight="1" x14ac:dyDescent="0.25">
      <c r="H623" s="9"/>
      <c r="I623" s="9"/>
      <c r="J623" s="9"/>
      <c r="K623" s="9"/>
      <c r="L623" s="9"/>
      <c r="M623" s="9"/>
      <c r="N623" s="9"/>
      <c r="O623" s="9"/>
      <c r="P623" s="9"/>
      <c r="Q623" s="9"/>
    </row>
    <row r="624" spans="8:17" s="22" customFormat="1" ht="15" hidden="1" customHeight="1" x14ac:dyDescent="0.25">
      <c r="H624" s="9"/>
      <c r="I624" s="9"/>
      <c r="J624" s="9"/>
      <c r="K624" s="9"/>
      <c r="L624" s="9"/>
      <c r="M624" s="9"/>
      <c r="N624" s="9"/>
      <c r="O624" s="9"/>
      <c r="P624" s="9"/>
      <c r="Q624" s="9"/>
    </row>
    <row r="625" spans="8:17" s="22" customFormat="1" ht="15" hidden="1" customHeight="1" x14ac:dyDescent="0.25">
      <c r="H625" s="9"/>
      <c r="I625" s="9"/>
      <c r="J625" s="9"/>
      <c r="K625" s="9"/>
      <c r="L625" s="9"/>
      <c r="M625" s="9"/>
      <c r="N625" s="9"/>
      <c r="O625" s="9"/>
      <c r="P625" s="9"/>
      <c r="Q625" s="9"/>
    </row>
    <row r="626" spans="8:17" s="22" customFormat="1" ht="15" hidden="1" customHeight="1" x14ac:dyDescent="0.25">
      <c r="H626" s="9"/>
      <c r="I626" s="9"/>
      <c r="J626" s="9"/>
      <c r="K626" s="9"/>
      <c r="L626" s="9"/>
      <c r="M626" s="9"/>
      <c r="N626" s="9"/>
      <c r="O626" s="9"/>
      <c r="P626" s="9"/>
      <c r="Q626" s="9"/>
    </row>
    <row r="627" spans="8:17" s="22" customFormat="1" ht="15" hidden="1" customHeight="1" x14ac:dyDescent="0.25">
      <c r="H627" s="9"/>
      <c r="I627" s="9"/>
      <c r="J627" s="9"/>
      <c r="K627" s="9"/>
      <c r="L627" s="9"/>
      <c r="M627" s="9"/>
      <c r="N627" s="9"/>
      <c r="O627" s="9"/>
      <c r="P627" s="9"/>
      <c r="Q627" s="9"/>
    </row>
    <row r="628" spans="8:17" s="22" customFormat="1" ht="15" hidden="1" customHeight="1" x14ac:dyDescent="0.25">
      <c r="H628" s="9"/>
      <c r="I628" s="9"/>
      <c r="J628" s="9"/>
      <c r="K628" s="9"/>
      <c r="L628" s="9"/>
      <c r="M628" s="9"/>
      <c r="N628" s="9"/>
      <c r="O628" s="9"/>
      <c r="P628" s="9"/>
      <c r="Q628" s="9"/>
    </row>
    <row r="629" spans="8:17" s="22" customFormat="1" ht="15" hidden="1" customHeight="1" x14ac:dyDescent="0.25">
      <c r="H629" s="9"/>
      <c r="I629" s="9"/>
      <c r="J629" s="9"/>
      <c r="K629" s="9"/>
      <c r="L629" s="9"/>
      <c r="M629" s="9"/>
      <c r="N629" s="9"/>
      <c r="O629" s="9"/>
      <c r="P629" s="9"/>
      <c r="Q629" s="9"/>
    </row>
    <row r="630" spans="8:17" s="22" customFormat="1" ht="15" hidden="1" customHeight="1" x14ac:dyDescent="0.25">
      <c r="H630" s="9"/>
      <c r="I630" s="9"/>
      <c r="J630" s="9"/>
      <c r="K630" s="9"/>
      <c r="L630" s="9"/>
      <c r="M630" s="9"/>
      <c r="N630" s="9"/>
      <c r="O630" s="9"/>
      <c r="P630" s="9"/>
      <c r="Q630" s="9"/>
    </row>
    <row r="631" spans="8:17" s="22" customFormat="1" ht="15" hidden="1" customHeight="1" x14ac:dyDescent="0.25">
      <c r="H631" s="9"/>
      <c r="I631" s="9"/>
      <c r="J631" s="9"/>
      <c r="K631" s="9"/>
      <c r="L631" s="9"/>
      <c r="M631" s="9"/>
      <c r="N631" s="9"/>
      <c r="O631" s="9"/>
      <c r="P631" s="9"/>
      <c r="Q631" s="9"/>
    </row>
    <row r="632" spans="8:17" s="22" customFormat="1" ht="15" hidden="1" customHeight="1" x14ac:dyDescent="0.25">
      <c r="H632" s="9"/>
      <c r="I632" s="9"/>
      <c r="J632" s="9"/>
      <c r="K632" s="9"/>
      <c r="L632" s="9"/>
      <c r="M632" s="9"/>
      <c r="N632" s="9"/>
      <c r="O632" s="9"/>
      <c r="P632" s="9"/>
      <c r="Q632" s="9"/>
    </row>
    <row r="633" spans="8:17" s="22" customFormat="1" ht="15" hidden="1" customHeight="1" x14ac:dyDescent="0.25">
      <c r="H633" s="9"/>
      <c r="I633" s="9"/>
      <c r="J633" s="9"/>
      <c r="K633" s="9"/>
      <c r="L633" s="9"/>
      <c r="M633" s="9"/>
      <c r="N633" s="9"/>
      <c r="O633" s="9"/>
      <c r="P633" s="9"/>
      <c r="Q633" s="9"/>
    </row>
    <row r="634" spans="8:17" s="22" customFormat="1" ht="15" hidden="1" customHeight="1" x14ac:dyDescent="0.25">
      <c r="H634" s="9"/>
      <c r="I634" s="9"/>
      <c r="J634" s="9"/>
      <c r="K634" s="9"/>
      <c r="L634" s="9"/>
      <c r="M634" s="9"/>
      <c r="N634" s="9"/>
      <c r="O634" s="9"/>
      <c r="P634" s="9"/>
      <c r="Q634" s="9"/>
    </row>
    <row r="635" spans="8:17" s="22" customFormat="1" ht="15" hidden="1" customHeight="1" x14ac:dyDescent="0.25">
      <c r="H635" s="9"/>
      <c r="I635" s="9"/>
      <c r="J635" s="9"/>
      <c r="K635" s="9"/>
      <c r="L635" s="9"/>
      <c r="M635" s="9"/>
      <c r="N635" s="9"/>
      <c r="O635" s="9"/>
      <c r="P635" s="9"/>
      <c r="Q635" s="9"/>
    </row>
    <row r="636" spans="8:17" s="22" customFormat="1" ht="15" hidden="1" customHeight="1" x14ac:dyDescent="0.25">
      <c r="H636" s="9"/>
      <c r="I636" s="9"/>
      <c r="J636" s="9"/>
      <c r="K636" s="9"/>
      <c r="L636" s="9"/>
      <c r="M636" s="9"/>
      <c r="N636" s="9"/>
      <c r="O636" s="9"/>
      <c r="P636" s="9"/>
      <c r="Q636" s="9"/>
    </row>
    <row r="637" spans="8:17" s="22" customFormat="1" ht="15" hidden="1" customHeight="1" x14ac:dyDescent="0.25">
      <c r="H637" s="9"/>
      <c r="I637" s="9"/>
      <c r="J637" s="9"/>
      <c r="K637" s="9"/>
      <c r="L637" s="9"/>
      <c r="M637" s="9"/>
      <c r="N637" s="9"/>
      <c r="O637" s="9"/>
      <c r="P637" s="9"/>
      <c r="Q637" s="9"/>
    </row>
    <row r="638" spans="8:17" s="22" customFormat="1" ht="15" hidden="1" customHeight="1" x14ac:dyDescent="0.25">
      <c r="H638" s="9"/>
      <c r="I638" s="9"/>
      <c r="J638" s="9"/>
      <c r="K638" s="9"/>
      <c r="L638" s="9"/>
      <c r="M638" s="9"/>
      <c r="N638" s="9"/>
      <c r="O638" s="9"/>
      <c r="P638" s="9"/>
      <c r="Q638" s="9"/>
    </row>
    <row r="639" spans="8:17" s="22" customFormat="1" ht="15" hidden="1" customHeight="1" x14ac:dyDescent="0.25">
      <c r="H639" s="9"/>
      <c r="I639" s="9"/>
      <c r="J639" s="9"/>
      <c r="K639" s="9"/>
      <c r="L639" s="9"/>
      <c r="M639" s="9"/>
      <c r="N639" s="9"/>
      <c r="O639" s="9"/>
      <c r="P639" s="9"/>
      <c r="Q639" s="9"/>
    </row>
    <row r="640" spans="8:17" s="22" customFormat="1" ht="15" hidden="1" customHeight="1" x14ac:dyDescent="0.25">
      <c r="H640" s="9"/>
      <c r="I640" s="9"/>
      <c r="J640" s="9"/>
      <c r="K640" s="9"/>
      <c r="L640" s="9"/>
      <c r="M640" s="9"/>
      <c r="N640" s="9"/>
      <c r="O640" s="9"/>
      <c r="P640" s="9"/>
      <c r="Q640" s="9"/>
    </row>
    <row r="641" spans="8:17" s="22" customFormat="1" ht="15" hidden="1" customHeight="1" x14ac:dyDescent="0.25">
      <c r="H641" s="9"/>
      <c r="I641" s="9"/>
      <c r="J641" s="9"/>
      <c r="K641" s="9"/>
      <c r="L641" s="9"/>
      <c r="M641" s="9"/>
      <c r="N641" s="9"/>
      <c r="O641" s="9"/>
      <c r="P641" s="9"/>
      <c r="Q641" s="9"/>
    </row>
    <row r="642" spans="8:17" s="22" customFormat="1" ht="15" hidden="1" customHeight="1" x14ac:dyDescent="0.25">
      <c r="H642" s="9"/>
      <c r="I642" s="9"/>
      <c r="J642" s="9"/>
      <c r="K642" s="9"/>
      <c r="L642" s="9"/>
      <c r="M642" s="9"/>
      <c r="N642" s="9"/>
      <c r="O642" s="9"/>
      <c r="P642" s="9"/>
      <c r="Q642" s="9"/>
    </row>
    <row r="643" spans="8:17" s="22" customFormat="1" ht="15" hidden="1" customHeight="1" x14ac:dyDescent="0.25">
      <c r="H643" s="9"/>
      <c r="I643" s="9"/>
      <c r="J643" s="9"/>
      <c r="K643" s="9"/>
      <c r="L643" s="9"/>
      <c r="M643" s="9"/>
      <c r="N643" s="9"/>
      <c r="O643" s="9"/>
      <c r="P643" s="9"/>
      <c r="Q643" s="9"/>
    </row>
    <row r="644" spans="8:17" s="22" customFormat="1" ht="15" hidden="1" customHeight="1" x14ac:dyDescent="0.25">
      <c r="H644" s="9"/>
      <c r="I644" s="9"/>
      <c r="J644" s="9"/>
      <c r="K644" s="9"/>
      <c r="L644" s="9"/>
      <c r="M644" s="9"/>
      <c r="N644" s="9"/>
      <c r="O644" s="9"/>
      <c r="P644" s="9"/>
      <c r="Q644" s="9"/>
    </row>
    <row r="645" spans="8:17" s="22" customFormat="1" ht="15" hidden="1" customHeight="1" x14ac:dyDescent="0.25">
      <c r="H645" s="9"/>
      <c r="I645" s="9"/>
      <c r="J645" s="9"/>
      <c r="K645" s="9"/>
      <c r="L645" s="9"/>
      <c r="M645" s="9"/>
      <c r="N645" s="9"/>
      <c r="O645" s="9"/>
      <c r="P645" s="9"/>
      <c r="Q645" s="9"/>
    </row>
    <row r="646" spans="8:17" s="22" customFormat="1" ht="15" hidden="1" customHeight="1" x14ac:dyDescent="0.25">
      <c r="H646" s="9"/>
      <c r="I646" s="9"/>
      <c r="J646" s="9"/>
      <c r="K646" s="9"/>
      <c r="L646" s="9"/>
      <c r="M646" s="9"/>
      <c r="N646" s="9"/>
      <c r="O646" s="9"/>
      <c r="P646" s="9"/>
      <c r="Q646" s="9"/>
    </row>
    <row r="647" spans="8:17" s="22" customFormat="1" ht="15" hidden="1" customHeight="1" x14ac:dyDescent="0.25">
      <c r="H647" s="9"/>
      <c r="I647" s="9"/>
      <c r="J647" s="9"/>
      <c r="K647" s="9"/>
      <c r="L647" s="9"/>
      <c r="M647" s="9"/>
      <c r="N647" s="9"/>
      <c r="O647" s="9"/>
      <c r="P647" s="9"/>
      <c r="Q647" s="9"/>
    </row>
    <row r="648" spans="8:17" s="22" customFormat="1" ht="15" hidden="1" customHeight="1" x14ac:dyDescent="0.25">
      <c r="H648" s="9"/>
      <c r="I648" s="9"/>
      <c r="J648" s="9"/>
      <c r="K648" s="9"/>
      <c r="L648" s="9"/>
      <c r="M648" s="9"/>
      <c r="N648" s="9"/>
      <c r="O648" s="9"/>
      <c r="P648" s="9"/>
      <c r="Q648" s="9"/>
    </row>
    <row r="649" spans="8:17" s="22" customFormat="1" ht="15" hidden="1" customHeight="1" x14ac:dyDescent="0.25">
      <c r="H649" s="9"/>
      <c r="I649" s="9"/>
      <c r="J649" s="9"/>
      <c r="K649" s="9"/>
      <c r="L649" s="9"/>
      <c r="M649" s="9"/>
      <c r="N649" s="9"/>
      <c r="O649" s="9"/>
      <c r="P649" s="9"/>
      <c r="Q649" s="9"/>
    </row>
    <row r="650" spans="8:17" s="22" customFormat="1" ht="15" hidden="1" customHeight="1" x14ac:dyDescent="0.25">
      <c r="H650" s="9"/>
      <c r="I650" s="9"/>
      <c r="J650" s="9"/>
      <c r="K650" s="9"/>
      <c r="L650" s="9"/>
      <c r="M650" s="9"/>
      <c r="N650" s="9"/>
      <c r="O650" s="9"/>
      <c r="P650" s="9"/>
      <c r="Q650" s="9"/>
    </row>
    <row r="651" spans="8:17" s="22" customFormat="1" ht="15" hidden="1" customHeight="1" x14ac:dyDescent="0.25">
      <c r="H651" s="9"/>
      <c r="I651" s="9"/>
      <c r="J651" s="9"/>
      <c r="K651" s="9"/>
      <c r="L651" s="9"/>
      <c r="M651" s="9"/>
      <c r="N651" s="9"/>
      <c r="O651" s="9"/>
      <c r="P651" s="9"/>
      <c r="Q651" s="9"/>
    </row>
    <row r="652" spans="8:17" s="22" customFormat="1" ht="15" hidden="1" customHeight="1" x14ac:dyDescent="0.25">
      <c r="H652" s="9"/>
      <c r="I652" s="9"/>
      <c r="J652" s="9"/>
      <c r="K652" s="9"/>
      <c r="L652" s="9"/>
      <c r="M652" s="9"/>
      <c r="N652" s="9"/>
      <c r="O652" s="9"/>
      <c r="P652" s="9"/>
      <c r="Q652" s="9"/>
    </row>
    <row r="653" spans="8:17" s="22" customFormat="1" ht="15" hidden="1" customHeight="1" x14ac:dyDescent="0.25">
      <c r="H653" s="9"/>
      <c r="I653" s="9"/>
      <c r="J653" s="9"/>
      <c r="K653" s="9"/>
      <c r="L653" s="9"/>
      <c r="M653" s="9"/>
      <c r="N653" s="9"/>
      <c r="O653" s="9"/>
      <c r="P653" s="9"/>
      <c r="Q653" s="9"/>
    </row>
    <row r="654" spans="8:17" s="22" customFormat="1" ht="15" hidden="1" customHeight="1" x14ac:dyDescent="0.25">
      <c r="H654" s="9"/>
      <c r="I654" s="9"/>
      <c r="J654" s="9"/>
      <c r="K654" s="9"/>
      <c r="L654" s="9"/>
      <c r="M654" s="9"/>
      <c r="N654" s="9"/>
      <c r="O654" s="9"/>
      <c r="P654" s="9"/>
      <c r="Q654" s="9"/>
    </row>
    <row r="655" spans="8:17" s="22" customFormat="1" ht="15" hidden="1" customHeight="1" x14ac:dyDescent="0.25">
      <c r="H655" s="9"/>
      <c r="I655" s="9"/>
      <c r="J655" s="9"/>
      <c r="K655" s="9"/>
      <c r="L655" s="9"/>
      <c r="M655" s="9"/>
      <c r="N655" s="9"/>
      <c r="O655" s="9"/>
      <c r="P655" s="9"/>
      <c r="Q655" s="9"/>
    </row>
    <row r="656" spans="8:17" s="22" customFormat="1" ht="15" hidden="1" customHeight="1" x14ac:dyDescent="0.25">
      <c r="H656" s="9"/>
      <c r="I656" s="9"/>
      <c r="J656" s="9"/>
      <c r="K656" s="9"/>
      <c r="L656" s="9"/>
      <c r="M656" s="9"/>
      <c r="N656" s="9"/>
      <c r="O656" s="9"/>
      <c r="P656" s="9"/>
      <c r="Q656" s="9"/>
    </row>
    <row r="657" spans="8:17" s="22" customFormat="1" ht="15" hidden="1" customHeight="1" x14ac:dyDescent="0.25">
      <c r="H657" s="9"/>
      <c r="I657" s="9"/>
      <c r="J657" s="9"/>
      <c r="K657" s="9"/>
      <c r="L657" s="9"/>
      <c r="M657" s="9"/>
      <c r="N657" s="9"/>
      <c r="O657" s="9"/>
      <c r="P657" s="9"/>
      <c r="Q657" s="9"/>
    </row>
    <row r="658" spans="8:17" s="22" customFormat="1" ht="15" hidden="1" customHeight="1" x14ac:dyDescent="0.25">
      <c r="H658" s="9"/>
      <c r="I658" s="9"/>
      <c r="J658" s="9"/>
      <c r="K658" s="9"/>
      <c r="L658" s="9"/>
      <c r="M658" s="9"/>
      <c r="N658" s="9"/>
      <c r="O658" s="9"/>
      <c r="P658" s="9"/>
      <c r="Q658" s="9"/>
    </row>
    <row r="659" spans="8:17" s="22" customFormat="1" ht="15" hidden="1" customHeight="1" x14ac:dyDescent="0.25">
      <c r="H659" s="9"/>
      <c r="I659" s="9"/>
      <c r="J659" s="9"/>
      <c r="K659" s="9"/>
      <c r="L659" s="9"/>
      <c r="M659" s="9"/>
      <c r="N659" s="9"/>
      <c r="O659" s="9"/>
      <c r="P659" s="9"/>
      <c r="Q659" s="9"/>
    </row>
    <row r="660" spans="8:17" s="22" customFormat="1" ht="15" hidden="1" customHeight="1" x14ac:dyDescent="0.25">
      <c r="H660" s="9"/>
      <c r="I660" s="9"/>
      <c r="J660" s="9"/>
      <c r="K660" s="9"/>
      <c r="L660" s="9"/>
      <c r="M660" s="9"/>
      <c r="N660" s="9"/>
      <c r="O660" s="9"/>
      <c r="P660" s="9"/>
      <c r="Q660" s="9"/>
    </row>
    <row r="661" spans="8:17" s="22" customFormat="1" ht="15" hidden="1" customHeight="1" x14ac:dyDescent="0.25">
      <c r="H661" s="9"/>
      <c r="I661" s="9"/>
      <c r="J661" s="9"/>
      <c r="K661" s="9"/>
      <c r="L661" s="9"/>
      <c r="M661" s="9"/>
      <c r="N661" s="9"/>
      <c r="O661" s="9"/>
      <c r="P661" s="9"/>
      <c r="Q661" s="9"/>
    </row>
    <row r="662" spans="8:17" s="22" customFormat="1" ht="15" hidden="1" customHeight="1" x14ac:dyDescent="0.25">
      <c r="H662" s="9"/>
      <c r="I662" s="9"/>
      <c r="J662" s="9"/>
      <c r="K662" s="9"/>
      <c r="L662" s="9"/>
      <c r="M662" s="9"/>
      <c r="N662" s="9"/>
      <c r="O662" s="9"/>
      <c r="P662" s="9"/>
      <c r="Q662" s="9"/>
    </row>
    <row r="663" spans="8:17" s="22" customFormat="1" ht="15" hidden="1" customHeight="1" x14ac:dyDescent="0.25">
      <c r="H663" s="9"/>
      <c r="I663" s="9"/>
      <c r="J663" s="9"/>
      <c r="K663" s="9"/>
      <c r="L663" s="9"/>
      <c r="M663" s="9"/>
      <c r="N663" s="9"/>
      <c r="O663" s="9"/>
      <c r="P663" s="9"/>
      <c r="Q663" s="9"/>
    </row>
    <row r="664" spans="8:17" s="22" customFormat="1" ht="15" hidden="1" customHeight="1" x14ac:dyDescent="0.25">
      <c r="H664" s="9"/>
      <c r="I664" s="9"/>
      <c r="J664" s="9"/>
      <c r="K664" s="9"/>
      <c r="L664" s="9"/>
      <c r="M664" s="9"/>
      <c r="N664" s="9"/>
      <c r="O664" s="9"/>
      <c r="P664" s="9"/>
      <c r="Q664" s="9"/>
    </row>
    <row r="665" spans="8:17" s="22" customFormat="1" ht="15" hidden="1" customHeight="1" x14ac:dyDescent="0.25">
      <c r="H665" s="9"/>
      <c r="I665" s="9"/>
      <c r="J665" s="9"/>
      <c r="K665" s="9"/>
      <c r="L665" s="9"/>
      <c r="M665" s="9"/>
      <c r="N665" s="9"/>
      <c r="O665" s="9"/>
      <c r="P665" s="9"/>
      <c r="Q665" s="9"/>
    </row>
    <row r="666" spans="8:17" s="22" customFormat="1" ht="15" hidden="1" customHeight="1" x14ac:dyDescent="0.25">
      <c r="H666" s="9"/>
      <c r="I666" s="9"/>
      <c r="J666" s="9"/>
      <c r="K666" s="9"/>
      <c r="L666" s="9"/>
      <c r="M666" s="9"/>
      <c r="N666" s="9"/>
      <c r="O666" s="9"/>
      <c r="P666" s="9"/>
      <c r="Q666" s="9"/>
    </row>
    <row r="667" spans="8:17" s="22" customFormat="1" ht="15" hidden="1" customHeight="1" x14ac:dyDescent="0.25">
      <c r="H667" s="9"/>
      <c r="I667" s="9"/>
      <c r="J667" s="9"/>
      <c r="K667" s="9"/>
      <c r="L667" s="9"/>
      <c r="M667" s="9"/>
      <c r="N667" s="9"/>
      <c r="O667" s="9"/>
      <c r="P667" s="9"/>
      <c r="Q667" s="9"/>
    </row>
    <row r="668" spans="8:17" s="22" customFormat="1" ht="15" hidden="1" customHeight="1" x14ac:dyDescent="0.25">
      <c r="H668" s="9"/>
      <c r="I668" s="9"/>
      <c r="J668" s="9"/>
      <c r="K668" s="9"/>
      <c r="L668" s="9"/>
      <c r="M668" s="9"/>
      <c r="N668" s="9"/>
      <c r="O668" s="9"/>
      <c r="P668" s="9"/>
      <c r="Q668" s="9"/>
    </row>
    <row r="669" spans="8:17" s="22" customFormat="1" ht="15" hidden="1" customHeight="1" x14ac:dyDescent="0.25">
      <c r="H669" s="9"/>
      <c r="I669" s="9"/>
      <c r="J669" s="9"/>
      <c r="K669" s="9"/>
      <c r="L669" s="9"/>
      <c r="M669" s="9"/>
      <c r="N669" s="9"/>
      <c r="O669" s="9"/>
      <c r="P669" s="9"/>
      <c r="Q669" s="9"/>
    </row>
    <row r="670" spans="8:17" s="22" customFormat="1" ht="15" hidden="1" customHeight="1" x14ac:dyDescent="0.25">
      <c r="H670" s="9"/>
      <c r="I670" s="9"/>
      <c r="J670" s="9"/>
      <c r="K670" s="9"/>
      <c r="L670" s="9"/>
      <c r="M670" s="9"/>
      <c r="N670" s="9"/>
      <c r="O670" s="9"/>
      <c r="P670" s="9"/>
      <c r="Q670" s="9"/>
    </row>
    <row r="671" spans="8:17" s="22" customFormat="1" ht="15" hidden="1" customHeight="1" x14ac:dyDescent="0.25">
      <c r="H671" s="9"/>
      <c r="I671" s="9"/>
      <c r="J671" s="9"/>
      <c r="K671" s="9"/>
      <c r="L671" s="9"/>
      <c r="M671" s="9"/>
      <c r="N671" s="9"/>
      <c r="O671" s="9"/>
      <c r="P671" s="9"/>
      <c r="Q671" s="9"/>
    </row>
    <row r="672" spans="8:17" s="22" customFormat="1" ht="15" hidden="1" customHeight="1" x14ac:dyDescent="0.25">
      <c r="H672" s="9"/>
      <c r="I672" s="9"/>
      <c r="J672" s="9"/>
      <c r="K672" s="9"/>
      <c r="L672" s="9"/>
      <c r="M672" s="9"/>
      <c r="N672" s="9"/>
      <c r="O672" s="9"/>
      <c r="P672" s="9"/>
      <c r="Q672" s="9"/>
    </row>
    <row r="673" spans="8:17" s="22" customFormat="1" ht="15" hidden="1" customHeight="1" x14ac:dyDescent="0.25">
      <c r="H673" s="9"/>
      <c r="I673" s="9"/>
      <c r="J673" s="9"/>
      <c r="K673" s="9"/>
      <c r="L673" s="9"/>
      <c r="M673" s="9"/>
      <c r="N673" s="9"/>
      <c r="O673" s="9"/>
      <c r="P673" s="9"/>
      <c r="Q673" s="9"/>
    </row>
    <row r="674" spans="8:17" s="22" customFormat="1" ht="15" hidden="1" customHeight="1" x14ac:dyDescent="0.25">
      <c r="H674" s="9"/>
      <c r="I674" s="9"/>
      <c r="J674" s="9"/>
      <c r="K674" s="9"/>
      <c r="L674" s="9"/>
      <c r="M674" s="9"/>
      <c r="N674" s="9"/>
      <c r="O674" s="9"/>
      <c r="P674" s="9"/>
      <c r="Q674" s="9"/>
    </row>
    <row r="675" spans="8:17" s="22" customFormat="1" ht="15" hidden="1" customHeight="1" x14ac:dyDescent="0.25">
      <c r="H675" s="9"/>
      <c r="I675" s="9"/>
      <c r="J675" s="9"/>
      <c r="K675" s="9"/>
      <c r="L675" s="9"/>
      <c r="M675" s="9"/>
      <c r="N675" s="9"/>
      <c r="O675" s="9"/>
      <c r="P675" s="9"/>
      <c r="Q675" s="9"/>
    </row>
    <row r="676" spans="8:17" s="22" customFormat="1" ht="15" hidden="1" customHeight="1" x14ac:dyDescent="0.25">
      <c r="H676" s="9"/>
      <c r="I676" s="9"/>
      <c r="J676" s="9"/>
      <c r="K676" s="9"/>
      <c r="L676" s="9"/>
      <c r="M676" s="9"/>
      <c r="N676" s="9"/>
      <c r="O676" s="9"/>
      <c r="P676" s="9"/>
      <c r="Q676" s="9"/>
    </row>
    <row r="677" spans="8:17" s="22" customFormat="1" ht="15" hidden="1" customHeight="1" x14ac:dyDescent="0.25">
      <c r="H677" s="9"/>
      <c r="I677" s="9"/>
      <c r="J677" s="9"/>
      <c r="K677" s="9"/>
      <c r="L677" s="9"/>
      <c r="M677" s="9"/>
      <c r="N677" s="9"/>
      <c r="O677" s="9"/>
      <c r="P677" s="9"/>
      <c r="Q677" s="9"/>
    </row>
    <row r="678" spans="8:17" s="22" customFormat="1" ht="15" hidden="1" customHeight="1" x14ac:dyDescent="0.25">
      <c r="H678" s="9"/>
      <c r="I678" s="9"/>
      <c r="J678" s="9"/>
      <c r="K678" s="9"/>
      <c r="L678" s="9"/>
      <c r="M678" s="9"/>
      <c r="N678" s="9"/>
      <c r="O678" s="9"/>
      <c r="P678" s="9"/>
      <c r="Q678" s="9"/>
    </row>
    <row r="679" spans="8:17" s="22" customFormat="1" ht="15" hidden="1" customHeight="1" x14ac:dyDescent="0.25">
      <c r="H679" s="9"/>
      <c r="I679" s="9"/>
      <c r="J679" s="9"/>
      <c r="K679" s="9"/>
      <c r="L679" s="9"/>
      <c r="M679" s="9"/>
      <c r="N679" s="9"/>
      <c r="O679" s="9"/>
      <c r="P679" s="9"/>
      <c r="Q679" s="9"/>
    </row>
    <row r="680" spans="8:17" s="22" customFormat="1" ht="15" hidden="1" customHeight="1" x14ac:dyDescent="0.25">
      <c r="H680" s="9"/>
      <c r="I680" s="9"/>
      <c r="J680" s="9"/>
      <c r="K680" s="9"/>
      <c r="L680" s="9"/>
      <c r="M680" s="9"/>
      <c r="N680" s="9"/>
      <c r="O680" s="9"/>
      <c r="P680" s="9"/>
      <c r="Q680" s="9"/>
    </row>
    <row r="681" spans="8:17" s="22" customFormat="1" ht="15" hidden="1" customHeight="1" x14ac:dyDescent="0.25">
      <c r="H681" s="9"/>
      <c r="I681" s="9"/>
      <c r="J681" s="9"/>
      <c r="K681" s="9"/>
      <c r="L681" s="9"/>
      <c r="M681" s="9"/>
      <c r="N681" s="9"/>
      <c r="O681" s="9"/>
      <c r="P681" s="9"/>
      <c r="Q681" s="9"/>
    </row>
    <row r="682" spans="8:17" s="22" customFormat="1" ht="15" hidden="1" customHeight="1" x14ac:dyDescent="0.25">
      <c r="H682" s="9"/>
      <c r="I682" s="9"/>
      <c r="J682" s="9"/>
      <c r="K682" s="9"/>
      <c r="L682" s="9"/>
      <c r="M682" s="9"/>
      <c r="N682" s="9"/>
      <c r="O682" s="9"/>
      <c r="P682" s="9"/>
      <c r="Q682" s="9"/>
    </row>
    <row r="683" spans="8:17" s="22" customFormat="1" ht="15" hidden="1" customHeight="1" x14ac:dyDescent="0.25">
      <c r="H683" s="9"/>
      <c r="I683" s="9"/>
      <c r="J683" s="9"/>
      <c r="K683" s="9"/>
      <c r="L683" s="9"/>
      <c r="M683" s="9"/>
      <c r="N683" s="9"/>
      <c r="O683" s="9"/>
      <c r="P683" s="9"/>
      <c r="Q683" s="9"/>
    </row>
    <row r="684" spans="8:17" s="22" customFormat="1" ht="15" hidden="1" customHeight="1" x14ac:dyDescent="0.25">
      <c r="H684" s="9"/>
      <c r="I684" s="9"/>
      <c r="J684" s="9"/>
      <c r="K684" s="9"/>
      <c r="L684" s="9"/>
      <c r="M684" s="9"/>
      <c r="N684" s="9"/>
      <c r="O684" s="9"/>
      <c r="P684" s="9"/>
      <c r="Q684" s="9"/>
    </row>
    <row r="685" spans="8:17" s="22" customFormat="1" ht="15" hidden="1" customHeight="1" x14ac:dyDescent="0.25">
      <c r="H685" s="9"/>
      <c r="I685" s="9"/>
      <c r="J685" s="9"/>
      <c r="K685" s="9"/>
      <c r="L685" s="9"/>
      <c r="M685" s="9"/>
      <c r="N685" s="9"/>
      <c r="O685" s="9"/>
      <c r="P685" s="9"/>
      <c r="Q685" s="9"/>
    </row>
    <row r="686" spans="8:17" s="22" customFormat="1" ht="15" hidden="1" customHeight="1" x14ac:dyDescent="0.25">
      <c r="H686" s="9"/>
      <c r="I686" s="9"/>
      <c r="J686" s="9"/>
      <c r="K686" s="9"/>
      <c r="L686" s="9"/>
      <c r="M686" s="9"/>
      <c r="N686" s="9"/>
      <c r="O686" s="9"/>
      <c r="P686" s="9"/>
      <c r="Q686" s="9"/>
    </row>
    <row r="687" spans="8:17" s="22" customFormat="1" ht="15" hidden="1" customHeight="1" x14ac:dyDescent="0.25">
      <c r="H687" s="9"/>
      <c r="I687" s="9"/>
      <c r="J687" s="9"/>
      <c r="K687" s="9"/>
      <c r="L687" s="9"/>
      <c r="M687" s="9"/>
      <c r="N687" s="9"/>
      <c r="O687" s="9"/>
      <c r="P687" s="9"/>
      <c r="Q687" s="9"/>
    </row>
    <row r="688" spans="8:17" s="22" customFormat="1" ht="15" hidden="1" customHeight="1" x14ac:dyDescent="0.25">
      <c r="H688" s="9"/>
      <c r="I688" s="9"/>
      <c r="J688" s="9"/>
      <c r="K688" s="9"/>
      <c r="L688" s="9"/>
      <c r="M688" s="9"/>
      <c r="N688" s="9"/>
      <c r="O688" s="9"/>
      <c r="P688" s="9"/>
      <c r="Q688" s="9"/>
    </row>
    <row r="689" spans="8:17" s="22" customFormat="1" ht="15" hidden="1" customHeight="1" x14ac:dyDescent="0.25">
      <c r="H689" s="9"/>
      <c r="I689" s="9"/>
      <c r="J689" s="9"/>
      <c r="K689" s="9"/>
      <c r="L689" s="9"/>
      <c r="M689" s="9"/>
      <c r="N689" s="9"/>
      <c r="O689" s="9"/>
      <c r="P689" s="9"/>
      <c r="Q689" s="9"/>
    </row>
    <row r="690" spans="8:17" s="22" customFormat="1" ht="15" hidden="1" customHeight="1" x14ac:dyDescent="0.25">
      <c r="H690" s="9"/>
      <c r="I690" s="9"/>
      <c r="J690" s="9"/>
      <c r="K690" s="9"/>
      <c r="L690" s="9"/>
      <c r="M690" s="9"/>
      <c r="N690" s="9"/>
      <c r="O690" s="9"/>
      <c r="P690" s="9"/>
      <c r="Q690" s="9"/>
    </row>
    <row r="691" spans="8:17" s="22" customFormat="1" ht="15" hidden="1" customHeight="1" x14ac:dyDescent="0.25">
      <c r="H691" s="9"/>
      <c r="I691" s="9"/>
      <c r="J691" s="9"/>
      <c r="K691" s="9"/>
      <c r="L691" s="9"/>
      <c r="M691" s="9"/>
      <c r="N691" s="9"/>
      <c r="O691" s="9"/>
      <c r="P691" s="9"/>
      <c r="Q691" s="9"/>
    </row>
    <row r="692" spans="8:17" s="22" customFormat="1" ht="15" hidden="1" customHeight="1" x14ac:dyDescent="0.25">
      <c r="H692" s="9"/>
      <c r="I692" s="9"/>
      <c r="J692" s="9"/>
      <c r="K692" s="9"/>
      <c r="L692" s="9"/>
      <c r="M692" s="9"/>
      <c r="N692" s="9"/>
      <c r="O692" s="9"/>
      <c r="P692" s="9"/>
      <c r="Q692" s="9"/>
    </row>
    <row r="693" spans="8:17" s="22" customFormat="1" ht="15" hidden="1" customHeight="1" x14ac:dyDescent="0.25">
      <c r="H693" s="9"/>
      <c r="I693" s="9"/>
      <c r="J693" s="9"/>
      <c r="K693" s="9"/>
      <c r="L693" s="9"/>
      <c r="M693" s="9"/>
      <c r="N693" s="9"/>
      <c r="O693" s="9"/>
      <c r="P693" s="9"/>
      <c r="Q693" s="9"/>
    </row>
    <row r="694" spans="8:17" s="22" customFormat="1" ht="15" hidden="1" customHeight="1" x14ac:dyDescent="0.25">
      <c r="H694" s="9"/>
      <c r="I694" s="9"/>
      <c r="J694" s="9"/>
      <c r="K694" s="9"/>
      <c r="L694" s="9"/>
      <c r="M694" s="9"/>
      <c r="N694" s="9"/>
      <c r="O694" s="9"/>
      <c r="P694" s="9"/>
      <c r="Q694" s="9"/>
    </row>
    <row r="695" spans="8:17" s="22" customFormat="1" ht="15" hidden="1" customHeight="1" x14ac:dyDescent="0.25">
      <c r="H695" s="9"/>
      <c r="I695" s="9"/>
      <c r="J695" s="9"/>
      <c r="K695" s="9"/>
      <c r="L695" s="9"/>
      <c r="M695" s="9"/>
      <c r="N695" s="9"/>
      <c r="O695" s="9"/>
      <c r="P695" s="9"/>
      <c r="Q695" s="9"/>
    </row>
    <row r="696" spans="8:17" s="22" customFormat="1" ht="15" hidden="1" customHeight="1" x14ac:dyDescent="0.25">
      <c r="H696" s="9"/>
      <c r="I696" s="9"/>
      <c r="J696" s="9"/>
      <c r="K696" s="9"/>
      <c r="L696" s="9"/>
      <c r="M696" s="9"/>
      <c r="N696" s="9"/>
      <c r="O696" s="9"/>
      <c r="P696" s="9"/>
      <c r="Q696" s="9"/>
    </row>
    <row r="697" spans="8:17" s="22" customFormat="1" ht="15" hidden="1" customHeight="1" x14ac:dyDescent="0.25">
      <c r="H697" s="9"/>
      <c r="I697" s="9"/>
      <c r="J697" s="9"/>
      <c r="K697" s="9"/>
      <c r="L697" s="9"/>
      <c r="M697" s="9"/>
      <c r="N697" s="9"/>
      <c r="O697" s="9"/>
      <c r="P697" s="9"/>
      <c r="Q697" s="9"/>
    </row>
    <row r="698" spans="8:17" s="22" customFormat="1" ht="15" hidden="1" customHeight="1" x14ac:dyDescent="0.25">
      <c r="H698" s="9"/>
      <c r="I698" s="9"/>
      <c r="J698" s="9"/>
      <c r="K698" s="9"/>
      <c r="L698" s="9"/>
      <c r="M698" s="9"/>
      <c r="N698" s="9"/>
      <c r="O698" s="9"/>
      <c r="P698" s="9"/>
      <c r="Q698" s="9"/>
    </row>
    <row r="699" spans="8:17" s="22" customFormat="1" ht="15" hidden="1" customHeight="1" x14ac:dyDescent="0.25">
      <c r="H699" s="9"/>
      <c r="I699" s="9"/>
      <c r="J699" s="9"/>
      <c r="K699" s="9"/>
      <c r="L699" s="9"/>
      <c r="M699" s="9"/>
      <c r="N699" s="9"/>
      <c r="O699" s="9"/>
      <c r="P699" s="9"/>
      <c r="Q699" s="9"/>
    </row>
    <row r="700" spans="8:17" s="22" customFormat="1" ht="15" hidden="1" customHeight="1" x14ac:dyDescent="0.25">
      <c r="H700" s="9"/>
      <c r="I700" s="9"/>
      <c r="J700" s="9"/>
      <c r="K700" s="9"/>
      <c r="L700" s="9"/>
      <c r="M700" s="9"/>
      <c r="N700" s="9"/>
      <c r="O700" s="9"/>
      <c r="P700" s="9"/>
      <c r="Q700" s="9"/>
    </row>
    <row r="701" spans="8:17" s="22" customFormat="1" ht="15" hidden="1" customHeight="1" x14ac:dyDescent="0.25">
      <c r="H701" s="9"/>
      <c r="I701" s="9"/>
      <c r="J701" s="9"/>
      <c r="K701" s="9"/>
      <c r="L701" s="9"/>
      <c r="M701" s="9"/>
      <c r="N701" s="9"/>
      <c r="O701" s="9"/>
      <c r="P701" s="9"/>
      <c r="Q701" s="9"/>
    </row>
    <row r="702" spans="8:17" s="22" customFormat="1" ht="15" hidden="1" customHeight="1" x14ac:dyDescent="0.25">
      <c r="H702" s="9"/>
      <c r="I702" s="9"/>
      <c r="J702" s="9"/>
      <c r="K702" s="9"/>
      <c r="L702" s="9"/>
      <c r="M702" s="9"/>
      <c r="N702" s="9"/>
      <c r="O702" s="9"/>
      <c r="P702" s="9"/>
      <c r="Q702" s="9"/>
    </row>
    <row r="703" spans="8:17" s="22" customFormat="1" ht="15" hidden="1" customHeight="1" x14ac:dyDescent="0.25">
      <c r="H703" s="9"/>
      <c r="I703" s="9"/>
      <c r="J703" s="9"/>
      <c r="K703" s="9"/>
      <c r="L703" s="9"/>
      <c r="M703" s="9"/>
      <c r="N703" s="9"/>
      <c r="O703" s="9"/>
      <c r="P703" s="9"/>
      <c r="Q703" s="9"/>
    </row>
    <row r="704" spans="8:17" s="22" customFormat="1" ht="15" hidden="1" customHeight="1" x14ac:dyDescent="0.25">
      <c r="H704" s="9"/>
      <c r="I704" s="9"/>
      <c r="J704" s="9"/>
      <c r="K704" s="9"/>
      <c r="L704" s="9"/>
      <c r="M704" s="9"/>
      <c r="N704" s="9"/>
      <c r="O704" s="9"/>
      <c r="P704" s="9"/>
      <c r="Q704" s="9"/>
    </row>
    <row r="705" spans="8:17" s="22" customFormat="1" ht="15" hidden="1" customHeight="1" x14ac:dyDescent="0.25">
      <c r="H705" s="9"/>
      <c r="I705" s="9"/>
      <c r="J705" s="9"/>
      <c r="K705" s="9"/>
      <c r="L705" s="9"/>
      <c r="M705" s="9"/>
      <c r="N705" s="9"/>
      <c r="O705" s="9"/>
      <c r="P705" s="9"/>
      <c r="Q705" s="9"/>
    </row>
    <row r="706" spans="8:17" s="22" customFormat="1" ht="15" hidden="1" customHeight="1" x14ac:dyDescent="0.25">
      <c r="H706" s="9"/>
      <c r="I706" s="9"/>
      <c r="J706" s="9"/>
      <c r="K706" s="9"/>
      <c r="L706" s="9"/>
      <c r="M706" s="9"/>
      <c r="N706" s="9"/>
      <c r="O706" s="9"/>
      <c r="P706" s="9"/>
      <c r="Q706" s="9"/>
    </row>
    <row r="707" spans="8:17" s="22" customFormat="1" ht="15" hidden="1" customHeight="1" x14ac:dyDescent="0.25">
      <c r="H707" s="9"/>
      <c r="I707" s="9"/>
      <c r="J707" s="9"/>
      <c r="K707" s="9"/>
      <c r="L707" s="9"/>
      <c r="M707" s="9"/>
      <c r="N707" s="9"/>
      <c r="O707" s="9"/>
      <c r="P707" s="9"/>
      <c r="Q707" s="9"/>
    </row>
    <row r="708" spans="8:17" s="22" customFormat="1" ht="15" hidden="1" customHeight="1" x14ac:dyDescent="0.25">
      <c r="H708" s="9"/>
      <c r="I708" s="9"/>
      <c r="J708" s="9"/>
      <c r="K708" s="9"/>
      <c r="L708" s="9"/>
      <c r="M708" s="9"/>
      <c r="N708" s="9"/>
      <c r="O708" s="9"/>
      <c r="P708" s="9"/>
      <c r="Q708" s="9"/>
    </row>
    <row r="709" spans="8:17" s="22" customFormat="1" ht="15" hidden="1" customHeight="1" x14ac:dyDescent="0.25">
      <c r="H709" s="9"/>
      <c r="I709" s="9"/>
      <c r="J709" s="9"/>
      <c r="K709" s="9"/>
      <c r="L709" s="9"/>
      <c r="M709" s="9"/>
      <c r="N709" s="9"/>
      <c r="O709" s="9"/>
      <c r="P709" s="9"/>
      <c r="Q709" s="9"/>
    </row>
    <row r="710" spans="8:17" s="22" customFormat="1" ht="15" hidden="1" customHeight="1" x14ac:dyDescent="0.25">
      <c r="H710" s="9"/>
      <c r="I710" s="9"/>
      <c r="J710" s="9"/>
      <c r="K710" s="9"/>
      <c r="L710" s="9"/>
      <c r="M710" s="9"/>
      <c r="N710" s="9"/>
      <c r="O710" s="9"/>
      <c r="P710" s="9"/>
      <c r="Q710" s="9"/>
    </row>
    <row r="711" spans="8:17" s="22" customFormat="1" ht="15" hidden="1" customHeight="1" x14ac:dyDescent="0.25">
      <c r="H711" s="9"/>
      <c r="I711" s="9"/>
      <c r="J711" s="9"/>
      <c r="K711" s="9"/>
      <c r="L711" s="9"/>
      <c r="M711" s="9"/>
      <c r="N711" s="9"/>
      <c r="O711" s="9"/>
      <c r="P711" s="9"/>
      <c r="Q711" s="9"/>
    </row>
    <row r="712" spans="8:17" s="22" customFormat="1" ht="15" hidden="1" customHeight="1" x14ac:dyDescent="0.25">
      <c r="H712" s="9"/>
      <c r="I712" s="9"/>
      <c r="J712" s="9"/>
      <c r="K712" s="9"/>
      <c r="L712" s="9"/>
      <c r="M712" s="9"/>
      <c r="N712" s="9"/>
      <c r="O712" s="9"/>
      <c r="P712" s="9"/>
      <c r="Q712" s="9"/>
    </row>
    <row r="713" spans="8:17" s="22" customFormat="1" ht="15" hidden="1" customHeight="1" x14ac:dyDescent="0.25">
      <c r="H713" s="9"/>
      <c r="I713" s="9"/>
      <c r="J713" s="9"/>
      <c r="K713" s="9"/>
      <c r="L713" s="9"/>
      <c r="M713" s="9"/>
      <c r="N713" s="9"/>
      <c r="O713" s="9"/>
      <c r="P713" s="9"/>
      <c r="Q713" s="9"/>
    </row>
    <row r="714" spans="8:17" s="22" customFormat="1" ht="15" hidden="1" customHeight="1" x14ac:dyDescent="0.25">
      <c r="H714" s="9"/>
      <c r="I714" s="9"/>
      <c r="J714" s="9"/>
      <c r="K714" s="9"/>
      <c r="L714" s="9"/>
      <c r="M714" s="9"/>
      <c r="N714" s="9"/>
      <c r="O714" s="9"/>
      <c r="P714" s="9"/>
      <c r="Q714" s="9"/>
    </row>
    <row r="715" spans="8:17" s="22" customFormat="1" ht="15" hidden="1" customHeight="1" x14ac:dyDescent="0.25">
      <c r="H715" s="9"/>
      <c r="I715" s="9"/>
      <c r="J715" s="9"/>
      <c r="K715" s="9"/>
      <c r="L715" s="9"/>
      <c r="M715" s="9"/>
      <c r="N715" s="9"/>
      <c r="O715" s="9"/>
      <c r="P715" s="9"/>
      <c r="Q715" s="9"/>
    </row>
    <row r="716" spans="8:17" s="22" customFormat="1" ht="15" hidden="1" customHeight="1" x14ac:dyDescent="0.25">
      <c r="H716" s="9"/>
      <c r="I716" s="9"/>
      <c r="J716" s="9"/>
      <c r="K716" s="9"/>
      <c r="L716" s="9"/>
      <c r="M716" s="9"/>
      <c r="N716" s="9"/>
      <c r="O716" s="9"/>
      <c r="P716" s="9"/>
      <c r="Q716" s="9"/>
    </row>
    <row r="717" spans="8:17" s="22" customFormat="1" ht="15" hidden="1" customHeight="1" x14ac:dyDescent="0.25">
      <c r="H717" s="9"/>
      <c r="I717" s="9"/>
      <c r="J717" s="9"/>
      <c r="K717" s="9"/>
      <c r="L717" s="9"/>
      <c r="M717" s="9"/>
      <c r="N717" s="9"/>
      <c r="O717" s="9"/>
      <c r="P717" s="9"/>
      <c r="Q717" s="9"/>
    </row>
    <row r="718" spans="8:17" s="22" customFormat="1" ht="15" hidden="1" customHeight="1" x14ac:dyDescent="0.25">
      <c r="H718" s="9"/>
      <c r="I718" s="9"/>
      <c r="J718" s="9"/>
      <c r="K718" s="9"/>
      <c r="L718" s="9"/>
      <c r="M718" s="9"/>
      <c r="N718" s="9"/>
      <c r="O718" s="9"/>
      <c r="P718" s="9"/>
      <c r="Q718" s="9"/>
    </row>
    <row r="719" spans="8:17" s="22" customFormat="1" ht="15" hidden="1" customHeight="1" x14ac:dyDescent="0.25">
      <c r="H719" s="9"/>
      <c r="I719" s="9"/>
      <c r="J719" s="9"/>
      <c r="K719" s="9"/>
      <c r="L719" s="9"/>
      <c r="M719" s="9"/>
      <c r="N719" s="9"/>
      <c r="O719" s="9"/>
      <c r="P719" s="9"/>
      <c r="Q719" s="9"/>
    </row>
    <row r="720" spans="8:17" s="22" customFormat="1" ht="15" hidden="1" customHeight="1" x14ac:dyDescent="0.25">
      <c r="H720" s="9"/>
      <c r="I720" s="9"/>
      <c r="J720" s="9"/>
      <c r="K720" s="9"/>
      <c r="L720" s="9"/>
      <c r="M720" s="9"/>
      <c r="N720" s="9"/>
      <c r="O720" s="9"/>
      <c r="P720" s="9"/>
      <c r="Q720" s="9"/>
    </row>
    <row r="721" spans="8:17" s="22" customFormat="1" ht="15" hidden="1" customHeight="1" x14ac:dyDescent="0.25">
      <c r="H721" s="9"/>
      <c r="I721" s="9"/>
      <c r="J721" s="9"/>
      <c r="K721" s="9"/>
      <c r="L721" s="9"/>
      <c r="M721" s="9"/>
      <c r="N721" s="9"/>
      <c r="O721" s="9"/>
      <c r="P721" s="9"/>
      <c r="Q721" s="9"/>
    </row>
    <row r="722" spans="8:17" s="22" customFormat="1" ht="15" hidden="1" customHeight="1" x14ac:dyDescent="0.25">
      <c r="H722" s="9"/>
      <c r="I722" s="9"/>
      <c r="J722" s="9"/>
      <c r="K722" s="9"/>
      <c r="L722" s="9"/>
      <c r="M722" s="9"/>
      <c r="N722" s="9"/>
      <c r="O722" s="9"/>
      <c r="P722" s="9"/>
      <c r="Q722" s="9"/>
    </row>
    <row r="723" spans="8:17" s="22" customFormat="1" ht="15" hidden="1" customHeight="1" x14ac:dyDescent="0.25">
      <c r="H723" s="9"/>
      <c r="I723" s="9"/>
      <c r="J723" s="9"/>
      <c r="K723" s="9"/>
      <c r="L723" s="9"/>
      <c r="M723" s="9"/>
      <c r="N723" s="9"/>
      <c r="O723" s="9"/>
      <c r="P723" s="9"/>
      <c r="Q723" s="9"/>
    </row>
    <row r="724" spans="8:17" s="22" customFormat="1" ht="15" hidden="1" customHeight="1" x14ac:dyDescent="0.25">
      <c r="H724" s="9"/>
      <c r="I724" s="9"/>
      <c r="J724" s="9"/>
      <c r="K724" s="9"/>
      <c r="L724" s="9"/>
      <c r="M724" s="9"/>
      <c r="N724" s="9"/>
      <c r="O724" s="9"/>
      <c r="P724" s="9"/>
      <c r="Q724" s="9"/>
    </row>
    <row r="725" spans="8:17" s="22" customFormat="1" ht="15" hidden="1" customHeight="1" x14ac:dyDescent="0.25">
      <c r="H725" s="9"/>
      <c r="I725" s="9"/>
      <c r="J725" s="9"/>
      <c r="K725" s="9"/>
      <c r="L725" s="9"/>
      <c r="M725" s="9"/>
      <c r="N725" s="9"/>
      <c r="O725" s="9"/>
      <c r="P725" s="9"/>
      <c r="Q725" s="9"/>
    </row>
    <row r="726" spans="8:17" s="22" customFormat="1" ht="15" hidden="1" customHeight="1" x14ac:dyDescent="0.25">
      <c r="H726" s="9"/>
      <c r="I726" s="9"/>
      <c r="J726" s="9"/>
      <c r="K726" s="9"/>
      <c r="L726" s="9"/>
      <c r="M726" s="9"/>
      <c r="N726" s="9"/>
      <c r="O726" s="9"/>
      <c r="P726" s="9"/>
      <c r="Q726" s="9"/>
    </row>
    <row r="727" spans="8:17" s="22" customFormat="1" ht="15" hidden="1" customHeight="1" x14ac:dyDescent="0.25">
      <c r="H727" s="9"/>
      <c r="I727" s="9"/>
      <c r="J727" s="9"/>
      <c r="K727" s="9"/>
      <c r="L727" s="9"/>
      <c r="M727" s="9"/>
      <c r="N727" s="9"/>
      <c r="O727" s="9"/>
      <c r="P727" s="9"/>
      <c r="Q727" s="9"/>
    </row>
    <row r="728" spans="8:17" s="22" customFormat="1" ht="15" hidden="1" customHeight="1" x14ac:dyDescent="0.25">
      <c r="H728" s="9"/>
      <c r="I728" s="9"/>
      <c r="J728" s="9"/>
      <c r="K728" s="9"/>
      <c r="L728" s="9"/>
      <c r="M728" s="9"/>
      <c r="N728" s="9"/>
      <c r="O728" s="9"/>
      <c r="P728" s="9"/>
      <c r="Q728" s="9"/>
    </row>
    <row r="729" spans="8:17" s="22" customFormat="1" ht="15" hidden="1" customHeight="1" x14ac:dyDescent="0.25">
      <c r="H729" s="9"/>
      <c r="I729" s="9"/>
      <c r="J729" s="9"/>
      <c r="K729" s="9"/>
      <c r="L729" s="9"/>
      <c r="M729" s="9"/>
      <c r="N729" s="9"/>
      <c r="O729" s="9"/>
      <c r="P729" s="9"/>
      <c r="Q729" s="9"/>
    </row>
    <row r="730" spans="8:17" s="22" customFormat="1" ht="15" hidden="1" customHeight="1" x14ac:dyDescent="0.25">
      <c r="H730" s="9"/>
      <c r="I730" s="9"/>
      <c r="J730" s="9"/>
      <c r="K730" s="9"/>
      <c r="L730" s="9"/>
      <c r="M730" s="9"/>
      <c r="N730" s="9"/>
      <c r="O730" s="9"/>
      <c r="P730" s="9"/>
      <c r="Q730" s="9"/>
    </row>
    <row r="731" spans="8:17" s="22" customFormat="1" ht="15" hidden="1" customHeight="1" x14ac:dyDescent="0.25">
      <c r="H731" s="9"/>
      <c r="I731" s="9"/>
      <c r="J731" s="9"/>
      <c r="K731" s="9"/>
      <c r="L731" s="9"/>
      <c r="M731" s="9"/>
      <c r="N731" s="9"/>
      <c r="O731" s="9"/>
      <c r="P731" s="9"/>
      <c r="Q731" s="9"/>
    </row>
    <row r="732" spans="8:17" s="22" customFormat="1" ht="15" hidden="1" customHeight="1" x14ac:dyDescent="0.25">
      <c r="H732" s="9"/>
      <c r="I732" s="9"/>
      <c r="J732" s="9"/>
      <c r="K732" s="9"/>
      <c r="L732" s="9"/>
      <c r="M732" s="9"/>
      <c r="N732" s="9"/>
      <c r="O732" s="9"/>
      <c r="P732" s="9"/>
      <c r="Q732" s="9"/>
    </row>
    <row r="733" spans="8:17" s="22" customFormat="1" ht="15" hidden="1" customHeight="1" x14ac:dyDescent="0.25">
      <c r="H733" s="9"/>
      <c r="I733" s="9"/>
      <c r="J733" s="9"/>
      <c r="K733" s="9"/>
      <c r="L733" s="9"/>
      <c r="M733" s="9"/>
      <c r="N733" s="9"/>
      <c r="O733" s="9"/>
      <c r="P733" s="9"/>
      <c r="Q733" s="9"/>
    </row>
    <row r="734" spans="8:17" s="22" customFormat="1" ht="15" hidden="1" customHeight="1" x14ac:dyDescent="0.25">
      <c r="H734" s="9"/>
      <c r="I734" s="9"/>
      <c r="J734" s="9"/>
      <c r="K734" s="9"/>
      <c r="L734" s="9"/>
      <c r="M734" s="9"/>
      <c r="N734" s="9"/>
      <c r="O734" s="9"/>
      <c r="P734" s="9"/>
      <c r="Q734" s="9"/>
    </row>
    <row r="735" spans="8:17" s="22" customFormat="1" ht="15" hidden="1" customHeight="1" x14ac:dyDescent="0.25">
      <c r="H735" s="9"/>
      <c r="I735" s="9"/>
      <c r="J735" s="9"/>
      <c r="K735" s="9"/>
      <c r="L735" s="9"/>
      <c r="M735" s="9"/>
      <c r="N735" s="9"/>
      <c r="O735" s="9"/>
      <c r="P735" s="9"/>
      <c r="Q735" s="9"/>
    </row>
    <row r="736" spans="8:17" s="22" customFormat="1" ht="15" hidden="1" customHeight="1" x14ac:dyDescent="0.25">
      <c r="H736" s="9"/>
      <c r="I736" s="9"/>
      <c r="J736" s="9"/>
      <c r="K736" s="9"/>
      <c r="L736" s="9"/>
      <c r="M736" s="9"/>
      <c r="N736" s="9"/>
      <c r="O736" s="9"/>
      <c r="P736" s="9"/>
      <c r="Q736" s="9"/>
    </row>
    <row r="737" spans="8:17" s="22" customFormat="1" ht="15" hidden="1" customHeight="1" x14ac:dyDescent="0.25">
      <c r="H737" s="9"/>
      <c r="I737" s="9"/>
      <c r="J737" s="9"/>
      <c r="K737" s="9"/>
      <c r="L737" s="9"/>
      <c r="M737" s="9"/>
      <c r="N737" s="9"/>
      <c r="O737" s="9"/>
      <c r="P737" s="9"/>
      <c r="Q737" s="9"/>
    </row>
    <row r="738" spans="8:17" s="22" customFormat="1" ht="15" hidden="1" customHeight="1" x14ac:dyDescent="0.25">
      <c r="H738" s="9"/>
      <c r="I738" s="9"/>
      <c r="J738" s="9"/>
      <c r="K738" s="9"/>
      <c r="L738" s="9"/>
      <c r="M738" s="9"/>
      <c r="N738" s="9"/>
      <c r="O738" s="9"/>
      <c r="P738" s="9"/>
      <c r="Q738" s="9"/>
    </row>
    <row r="739" spans="8:17" s="22" customFormat="1" ht="15" hidden="1" customHeight="1" x14ac:dyDescent="0.25">
      <c r="H739" s="9"/>
      <c r="I739" s="9"/>
      <c r="J739" s="9"/>
      <c r="K739" s="9"/>
      <c r="L739" s="9"/>
      <c r="M739" s="9"/>
      <c r="N739" s="9"/>
      <c r="O739" s="9"/>
      <c r="P739" s="9"/>
      <c r="Q739" s="9"/>
    </row>
    <row r="740" spans="8:17" s="22" customFormat="1" ht="15" hidden="1" customHeight="1" x14ac:dyDescent="0.25">
      <c r="H740" s="9"/>
      <c r="I740" s="9"/>
      <c r="J740" s="9"/>
      <c r="K740" s="9"/>
      <c r="L740" s="9"/>
      <c r="M740" s="9"/>
      <c r="N740" s="9"/>
      <c r="O740" s="9"/>
      <c r="P740" s="9"/>
      <c r="Q740" s="9"/>
    </row>
    <row r="741" spans="8:17" s="22" customFormat="1" ht="15" hidden="1" customHeight="1" x14ac:dyDescent="0.25">
      <c r="H741" s="9"/>
      <c r="I741" s="9"/>
      <c r="J741" s="9"/>
      <c r="K741" s="9"/>
      <c r="L741" s="9"/>
      <c r="M741" s="9"/>
      <c r="N741" s="9"/>
      <c r="O741" s="9"/>
      <c r="P741" s="9"/>
      <c r="Q741" s="9"/>
    </row>
    <row r="742" spans="8:17" s="22" customFormat="1" ht="15" hidden="1" customHeight="1" x14ac:dyDescent="0.25">
      <c r="H742" s="9"/>
      <c r="I742" s="9"/>
      <c r="J742" s="9"/>
      <c r="K742" s="9"/>
      <c r="L742" s="9"/>
      <c r="M742" s="9"/>
      <c r="N742" s="9"/>
      <c r="O742" s="9"/>
      <c r="P742" s="9"/>
      <c r="Q742" s="9"/>
    </row>
    <row r="743" spans="8:17" s="22" customFormat="1" ht="15" hidden="1" customHeight="1" x14ac:dyDescent="0.25">
      <c r="H743" s="9"/>
      <c r="I743" s="9"/>
      <c r="J743" s="9"/>
      <c r="K743" s="9"/>
      <c r="L743" s="9"/>
      <c r="M743" s="9"/>
      <c r="N743" s="9"/>
      <c r="O743" s="9"/>
      <c r="P743" s="9"/>
      <c r="Q743" s="9"/>
    </row>
    <row r="744" spans="8:17" s="22" customFormat="1" ht="15" hidden="1" customHeight="1" x14ac:dyDescent="0.25">
      <c r="H744" s="9"/>
      <c r="I744" s="9"/>
      <c r="J744" s="9"/>
      <c r="K744" s="9"/>
      <c r="L744" s="9"/>
      <c r="M744" s="9"/>
      <c r="N744" s="9"/>
      <c r="O744" s="9"/>
      <c r="P744" s="9"/>
      <c r="Q744" s="9"/>
    </row>
    <row r="745" spans="8:17" s="22" customFormat="1" ht="15" hidden="1" customHeight="1" x14ac:dyDescent="0.25">
      <c r="H745" s="9"/>
      <c r="I745" s="9"/>
      <c r="J745" s="9"/>
      <c r="K745" s="9"/>
      <c r="L745" s="9"/>
      <c r="M745" s="9"/>
      <c r="N745" s="9"/>
      <c r="O745" s="9"/>
      <c r="P745" s="9"/>
      <c r="Q745" s="9"/>
    </row>
    <row r="746" spans="8:17" s="22" customFormat="1" ht="15" hidden="1" customHeight="1" x14ac:dyDescent="0.25">
      <c r="H746" s="9"/>
      <c r="I746" s="9"/>
      <c r="J746" s="9"/>
      <c r="K746" s="9"/>
      <c r="L746" s="9"/>
      <c r="M746" s="9"/>
      <c r="N746" s="9"/>
      <c r="O746" s="9"/>
      <c r="P746" s="9"/>
      <c r="Q746" s="9"/>
    </row>
    <row r="747" spans="8:17" s="22" customFormat="1" ht="15" hidden="1" customHeight="1" x14ac:dyDescent="0.25">
      <c r="H747" s="9"/>
      <c r="I747" s="9"/>
      <c r="J747" s="9"/>
      <c r="K747" s="9"/>
      <c r="L747" s="9"/>
      <c r="M747" s="9"/>
      <c r="N747" s="9"/>
      <c r="O747" s="9"/>
      <c r="P747" s="9"/>
      <c r="Q747" s="9"/>
    </row>
    <row r="748" spans="8:17" s="22" customFormat="1" ht="15" hidden="1" customHeight="1" x14ac:dyDescent="0.25">
      <c r="H748" s="9"/>
      <c r="I748" s="9"/>
      <c r="J748" s="9"/>
      <c r="K748" s="9"/>
      <c r="L748" s="9"/>
      <c r="M748" s="9"/>
      <c r="N748" s="9"/>
      <c r="O748" s="9"/>
      <c r="P748" s="9"/>
      <c r="Q748" s="9"/>
    </row>
    <row r="749" spans="8:17" s="22" customFormat="1" ht="15" hidden="1" customHeight="1" x14ac:dyDescent="0.25">
      <c r="H749" s="9"/>
      <c r="I749" s="9"/>
      <c r="J749" s="9"/>
      <c r="K749" s="9"/>
      <c r="L749" s="9"/>
      <c r="M749" s="9"/>
      <c r="N749" s="9"/>
      <c r="O749" s="9"/>
      <c r="P749" s="9"/>
      <c r="Q749" s="9"/>
    </row>
    <row r="750" spans="8:17" s="22" customFormat="1" ht="15" hidden="1" customHeight="1" x14ac:dyDescent="0.25">
      <c r="H750" s="9"/>
      <c r="I750" s="9"/>
      <c r="J750" s="9"/>
      <c r="K750" s="9"/>
      <c r="L750" s="9"/>
      <c r="M750" s="9"/>
      <c r="N750" s="9"/>
      <c r="O750" s="9"/>
      <c r="P750" s="9"/>
      <c r="Q750" s="9"/>
    </row>
    <row r="751" spans="8:17" s="22" customFormat="1" ht="15" hidden="1" customHeight="1" x14ac:dyDescent="0.25">
      <c r="H751" s="9"/>
      <c r="I751" s="9"/>
      <c r="J751" s="9"/>
      <c r="K751" s="9"/>
      <c r="L751" s="9"/>
      <c r="M751" s="9"/>
      <c r="N751" s="9"/>
      <c r="O751" s="9"/>
      <c r="P751" s="9"/>
      <c r="Q751" s="9"/>
    </row>
    <row r="752" spans="8:17" s="22" customFormat="1" ht="15" hidden="1" customHeight="1" x14ac:dyDescent="0.25">
      <c r="H752" s="9"/>
      <c r="I752" s="9"/>
      <c r="J752" s="9"/>
      <c r="K752" s="9"/>
      <c r="L752" s="9"/>
      <c r="M752" s="9"/>
      <c r="N752" s="9"/>
      <c r="O752" s="9"/>
      <c r="P752" s="9"/>
      <c r="Q752" s="9"/>
    </row>
    <row r="753" spans="8:17" s="22" customFormat="1" ht="15" hidden="1" customHeight="1" x14ac:dyDescent="0.25">
      <c r="H753" s="9"/>
      <c r="I753" s="9"/>
      <c r="J753" s="9"/>
      <c r="K753" s="9"/>
      <c r="L753" s="9"/>
      <c r="M753" s="9"/>
      <c r="N753" s="9"/>
      <c r="O753" s="9"/>
      <c r="P753" s="9"/>
      <c r="Q753" s="9"/>
    </row>
    <row r="754" spans="8:17" s="22" customFormat="1" ht="15" hidden="1" customHeight="1" x14ac:dyDescent="0.25">
      <c r="H754" s="9"/>
      <c r="I754" s="9"/>
      <c r="J754" s="9"/>
      <c r="K754" s="9"/>
      <c r="L754" s="9"/>
      <c r="M754" s="9"/>
      <c r="N754" s="9"/>
      <c r="O754" s="9"/>
      <c r="P754" s="9"/>
      <c r="Q754" s="9"/>
    </row>
    <row r="755" spans="8:17" s="22" customFormat="1" ht="15" hidden="1" customHeight="1" x14ac:dyDescent="0.25">
      <c r="H755" s="9"/>
      <c r="I755" s="9"/>
      <c r="J755" s="9"/>
      <c r="K755" s="9"/>
      <c r="L755" s="9"/>
      <c r="M755" s="9"/>
      <c r="N755" s="9"/>
      <c r="O755" s="9"/>
      <c r="P755" s="9"/>
      <c r="Q755" s="9"/>
    </row>
    <row r="756" spans="8:17" s="22" customFormat="1" ht="15" hidden="1" customHeight="1" x14ac:dyDescent="0.25">
      <c r="H756" s="9"/>
      <c r="I756" s="9"/>
      <c r="J756" s="9"/>
      <c r="K756" s="9"/>
      <c r="L756" s="9"/>
      <c r="M756" s="9"/>
      <c r="N756" s="9"/>
      <c r="O756" s="9"/>
      <c r="P756" s="9"/>
      <c r="Q756" s="9"/>
    </row>
    <row r="757" spans="8:17" s="22" customFormat="1" ht="15" hidden="1" customHeight="1" x14ac:dyDescent="0.25">
      <c r="H757" s="9"/>
      <c r="I757" s="9"/>
      <c r="J757" s="9"/>
      <c r="K757" s="9"/>
      <c r="L757" s="9"/>
      <c r="M757" s="9"/>
      <c r="N757" s="9"/>
      <c r="O757" s="9"/>
      <c r="P757" s="9"/>
      <c r="Q757" s="9"/>
    </row>
    <row r="758" spans="8:17" s="22" customFormat="1" ht="15" hidden="1" customHeight="1" x14ac:dyDescent="0.25">
      <c r="H758" s="9"/>
      <c r="I758" s="9"/>
      <c r="J758" s="9"/>
      <c r="K758" s="9"/>
      <c r="L758" s="9"/>
      <c r="M758" s="9"/>
      <c r="N758" s="9"/>
      <c r="O758" s="9"/>
      <c r="P758" s="9"/>
      <c r="Q758" s="9"/>
    </row>
    <row r="759" spans="8:17" s="22" customFormat="1" ht="15" hidden="1" customHeight="1" x14ac:dyDescent="0.25">
      <c r="H759" s="9"/>
      <c r="I759" s="9"/>
      <c r="J759" s="9"/>
      <c r="K759" s="9"/>
      <c r="L759" s="9"/>
      <c r="M759" s="9"/>
      <c r="N759" s="9"/>
      <c r="O759" s="9"/>
      <c r="P759" s="9"/>
      <c r="Q759" s="9"/>
    </row>
    <row r="760" spans="8:17" s="22" customFormat="1" ht="15" hidden="1" customHeight="1" x14ac:dyDescent="0.25">
      <c r="H760" s="9"/>
      <c r="I760" s="9"/>
      <c r="J760" s="9"/>
      <c r="K760" s="9"/>
      <c r="L760" s="9"/>
      <c r="M760" s="9"/>
      <c r="N760" s="9"/>
      <c r="O760" s="9"/>
      <c r="P760" s="9"/>
      <c r="Q760" s="9"/>
    </row>
    <row r="761" spans="8:17" s="22" customFormat="1" ht="15" hidden="1" customHeight="1" x14ac:dyDescent="0.25">
      <c r="H761" s="9"/>
      <c r="I761" s="9"/>
      <c r="J761" s="9"/>
      <c r="K761" s="9"/>
      <c r="L761" s="9"/>
      <c r="M761" s="9"/>
      <c r="N761" s="9"/>
      <c r="O761" s="9"/>
      <c r="P761" s="9"/>
      <c r="Q761" s="9"/>
    </row>
    <row r="762" spans="8:17" s="22" customFormat="1" ht="15" hidden="1" customHeight="1" x14ac:dyDescent="0.25">
      <c r="H762" s="9"/>
      <c r="I762" s="9"/>
      <c r="J762" s="9"/>
      <c r="K762" s="9"/>
      <c r="L762" s="9"/>
      <c r="M762" s="9"/>
      <c r="N762" s="9"/>
      <c r="O762" s="9"/>
      <c r="P762" s="9"/>
      <c r="Q762" s="9"/>
    </row>
    <row r="763" spans="8:17" s="22" customFormat="1" ht="15" hidden="1" customHeight="1" x14ac:dyDescent="0.25">
      <c r="H763" s="9"/>
      <c r="I763" s="9"/>
      <c r="J763" s="9"/>
      <c r="K763" s="9"/>
      <c r="L763" s="9"/>
      <c r="M763" s="9"/>
      <c r="N763" s="9"/>
      <c r="O763" s="9"/>
      <c r="P763" s="9"/>
      <c r="Q763" s="9"/>
    </row>
    <row r="764" spans="8:17" s="22" customFormat="1" ht="15" hidden="1" customHeight="1" x14ac:dyDescent="0.25">
      <c r="H764" s="9"/>
      <c r="I764" s="9"/>
      <c r="J764" s="9"/>
      <c r="K764" s="9"/>
      <c r="L764" s="9"/>
      <c r="M764" s="9"/>
      <c r="N764" s="9"/>
      <c r="O764" s="9"/>
      <c r="P764" s="9"/>
      <c r="Q764" s="9"/>
    </row>
    <row r="765" spans="8:17" s="22" customFormat="1" ht="15" hidden="1" customHeight="1" x14ac:dyDescent="0.25">
      <c r="H765" s="9"/>
      <c r="I765" s="9"/>
      <c r="J765" s="9"/>
      <c r="K765" s="9"/>
      <c r="L765" s="9"/>
      <c r="M765" s="9"/>
      <c r="N765" s="9"/>
      <c r="O765" s="9"/>
      <c r="P765" s="9"/>
      <c r="Q765" s="9"/>
    </row>
    <row r="766" spans="8:17" s="22" customFormat="1" ht="15" hidden="1" customHeight="1" x14ac:dyDescent="0.25">
      <c r="H766" s="9"/>
      <c r="I766" s="9"/>
      <c r="J766" s="9"/>
      <c r="K766" s="9"/>
      <c r="L766" s="9"/>
      <c r="M766" s="9"/>
      <c r="N766" s="9"/>
      <c r="O766" s="9"/>
      <c r="P766" s="9"/>
      <c r="Q766" s="9"/>
    </row>
    <row r="767" spans="8:17" s="22" customFormat="1" ht="15" hidden="1" customHeight="1" x14ac:dyDescent="0.25">
      <c r="H767" s="9"/>
      <c r="I767" s="9"/>
      <c r="J767" s="9"/>
      <c r="K767" s="9"/>
      <c r="L767" s="9"/>
      <c r="M767" s="9"/>
      <c r="N767" s="9"/>
      <c r="O767" s="9"/>
      <c r="P767" s="9"/>
      <c r="Q767" s="9"/>
    </row>
    <row r="768" spans="8:17" s="22" customFormat="1" ht="15" hidden="1" customHeight="1" x14ac:dyDescent="0.25">
      <c r="H768" s="9"/>
      <c r="I768" s="9"/>
      <c r="J768" s="9"/>
      <c r="K768" s="9"/>
      <c r="L768" s="9"/>
      <c r="M768" s="9"/>
      <c r="N768" s="9"/>
      <c r="O768" s="9"/>
      <c r="P768" s="9"/>
      <c r="Q768" s="9"/>
    </row>
    <row r="769" spans="8:17" s="22" customFormat="1" ht="15" hidden="1" customHeight="1" x14ac:dyDescent="0.25">
      <c r="H769" s="9"/>
      <c r="I769" s="9"/>
      <c r="J769" s="9"/>
      <c r="K769" s="9"/>
      <c r="L769" s="9"/>
      <c r="M769" s="9"/>
      <c r="N769" s="9"/>
      <c r="O769" s="9"/>
      <c r="P769" s="9"/>
      <c r="Q769" s="9"/>
    </row>
    <row r="770" spans="8:17" s="22" customFormat="1" ht="15" hidden="1" customHeight="1" x14ac:dyDescent="0.25">
      <c r="H770" s="9"/>
      <c r="I770" s="9"/>
      <c r="J770" s="9"/>
      <c r="K770" s="9"/>
      <c r="L770" s="9"/>
      <c r="M770" s="9"/>
      <c r="N770" s="9"/>
      <c r="O770" s="9"/>
      <c r="P770" s="9"/>
      <c r="Q770" s="9"/>
    </row>
    <row r="771" spans="8:17" s="22" customFormat="1" ht="15" hidden="1" customHeight="1" x14ac:dyDescent="0.25">
      <c r="H771" s="9"/>
      <c r="I771" s="9"/>
      <c r="J771" s="9"/>
      <c r="K771" s="9"/>
      <c r="L771" s="9"/>
      <c r="M771" s="9"/>
      <c r="N771" s="9"/>
      <c r="O771" s="9"/>
      <c r="P771" s="9"/>
      <c r="Q771" s="9"/>
    </row>
    <row r="772" spans="8:17" s="22" customFormat="1" ht="15" hidden="1" customHeight="1" x14ac:dyDescent="0.25">
      <c r="H772" s="9"/>
      <c r="I772" s="9"/>
      <c r="J772" s="9"/>
      <c r="K772" s="9"/>
      <c r="L772" s="9"/>
      <c r="M772" s="9"/>
      <c r="N772" s="9"/>
      <c r="O772" s="9"/>
      <c r="P772" s="9"/>
      <c r="Q772" s="9"/>
    </row>
    <row r="773" spans="8:17" s="22" customFormat="1" ht="15" hidden="1" customHeight="1" x14ac:dyDescent="0.25">
      <c r="H773" s="9"/>
      <c r="I773" s="9"/>
      <c r="J773" s="9"/>
      <c r="K773" s="9"/>
      <c r="L773" s="9"/>
      <c r="M773" s="9"/>
      <c r="N773" s="9"/>
      <c r="O773" s="9"/>
      <c r="P773" s="9"/>
      <c r="Q773" s="9"/>
    </row>
    <row r="774" spans="8:17" s="22" customFormat="1" ht="15" hidden="1" customHeight="1" x14ac:dyDescent="0.25">
      <c r="H774" s="9"/>
      <c r="I774" s="9"/>
      <c r="J774" s="9"/>
      <c r="K774" s="9"/>
      <c r="L774" s="9"/>
      <c r="M774" s="9"/>
      <c r="N774" s="9"/>
      <c r="O774" s="9"/>
      <c r="P774" s="9"/>
      <c r="Q774" s="9"/>
    </row>
    <row r="775" spans="8:17" s="22" customFormat="1" ht="15" hidden="1" customHeight="1" x14ac:dyDescent="0.25">
      <c r="H775" s="9"/>
      <c r="I775" s="9"/>
      <c r="J775" s="9"/>
      <c r="K775" s="9"/>
      <c r="L775" s="9"/>
      <c r="M775" s="9"/>
      <c r="N775" s="9"/>
      <c r="O775" s="9"/>
      <c r="P775" s="9"/>
      <c r="Q775" s="9"/>
    </row>
    <row r="776" spans="8:17" s="22" customFormat="1" ht="15" hidden="1" customHeight="1" x14ac:dyDescent="0.25">
      <c r="H776" s="9"/>
      <c r="I776" s="9"/>
      <c r="J776" s="9"/>
      <c r="K776" s="9"/>
      <c r="L776" s="9"/>
      <c r="M776" s="9"/>
      <c r="N776" s="9"/>
      <c r="O776" s="9"/>
      <c r="P776" s="9"/>
      <c r="Q776" s="9"/>
    </row>
    <row r="777" spans="8:17" s="22" customFormat="1" ht="15" hidden="1" customHeight="1" x14ac:dyDescent="0.25">
      <c r="H777" s="9"/>
      <c r="I777" s="9"/>
      <c r="J777" s="9"/>
      <c r="K777" s="9"/>
      <c r="L777" s="9"/>
      <c r="M777" s="9"/>
      <c r="N777" s="9"/>
      <c r="O777" s="9"/>
      <c r="P777" s="9"/>
      <c r="Q777" s="9"/>
    </row>
    <row r="778" spans="8:17" s="22" customFormat="1" ht="15" hidden="1" customHeight="1" x14ac:dyDescent="0.25">
      <c r="H778" s="9"/>
      <c r="I778" s="9"/>
      <c r="J778" s="9"/>
      <c r="K778" s="9"/>
      <c r="L778" s="9"/>
      <c r="M778" s="9"/>
      <c r="N778" s="9"/>
      <c r="O778" s="9"/>
      <c r="P778" s="9"/>
      <c r="Q778" s="9"/>
    </row>
    <row r="779" spans="8:17" s="22" customFormat="1" ht="15" hidden="1" customHeight="1" x14ac:dyDescent="0.25">
      <c r="H779" s="9"/>
      <c r="I779" s="9"/>
      <c r="J779" s="9"/>
      <c r="K779" s="9"/>
      <c r="L779" s="9"/>
      <c r="M779" s="9"/>
      <c r="N779" s="9"/>
      <c r="O779" s="9"/>
      <c r="P779" s="9"/>
      <c r="Q779" s="9"/>
    </row>
    <row r="780" spans="8:17" s="22" customFormat="1" ht="15" hidden="1" customHeight="1" x14ac:dyDescent="0.25">
      <c r="H780" s="9"/>
      <c r="I780" s="9"/>
      <c r="J780" s="9"/>
      <c r="K780" s="9"/>
      <c r="L780" s="9"/>
      <c r="M780" s="9"/>
      <c r="N780" s="9"/>
      <c r="O780" s="9"/>
      <c r="P780" s="9"/>
      <c r="Q780" s="9"/>
    </row>
    <row r="781" spans="8:17" s="22" customFormat="1" ht="15" hidden="1" customHeight="1" x14ac:dyDescent="0.25">
      <c r="H781" s="9"/>
      <c r="I781" s="9"/>
      <c r="J781" s="9"/>
      <c r="K781" s="9"/>
      <c r="L781" s="9"/>
      <c r="M781" s="9"/>
      <c r="N781" s="9"/>
      <c r="O781" s="9"/>
      <c r="P781" s="9"/>
      <c r="Q781" s="9"/>
    </row>
    <row r="782" spans="8:17" s="22" customFormat="1" ht="15" hidden="1" customHeight="1" x14ac:dyDescent="0.25">
      <c r="H782" s="9"/>
      <c r="I782" s="9"/>
      <c r="J782" s="9"/>
      <c r="K782" s="9"/>
      <c r="L782" s="9"/>
      <c r="M782" s="9"/>
      <c r="N782" s="9"/>
      <c r="O782" s="9"/>
      <c r="P782" s="9"/>
      <c r="Q782" s="9"/>
    </row>
    <row r="783" spans="8:17" s="22" customFormat="1" ht="15" hidden="1" customHeight="1" x14ac:dyDescent="0.25">
      <c r="H783" s="9"/>
      <c r="I783" s="9"/>
      <c r="J783" s="9"/>
      <c r="K783" s="9"/>
      <c r="L783" s="9"/>
      <c r="M783" s="9"/>
      <c r="N783" s="9"/>
      <c r="O783" s="9"/>
      <c r="P783" s="9"/>
      <c r="Q783" s="9"/>
    </row>
    <row r="784" spans="8:17" s="22" customFormat="1" ht="15" hidden="1" customHeight="1" x14ac:dyDescent="0.25">
      <c r="H784" s="9"/>
      <c r="I784" s="9"/>
      <c r="J784" s="9"/>
      <c r="K784" s="9"/>
      <c r="L784" s="9"/>
      <c r="M784" s="9"/>
      <c r="N784" s="9"/>
      <c r="O784" s="9"/>
      <c r="P784" s="9"/>
      <c r="Q784" s="9"/>
    </row>
    <row r="785" spans="8:17" s="22" customFormat="1" ht="15" hidden="1" customHeight="1" x14ac:dyDescent="0.25">
      <c r="H785" s="9"/>
      <c r="I785" s="9"/>
      <c r="J785" s="9"/>
      <c r="K785" s="9"/>
      <c r="L785" s="9"/>
      <c r="M785" s="9"/>
      <c r="N785" s="9"/>
      <c r="O785" s="9"/>
      <c r="P785" s="9"/>
      <c r="Q785" s="9"/>
    </row>
    <row r="786" spans="8:17" s="22" customFormat="1" ht="15" hidden="1" customHeight="1" x14ac:dyDescent="0.25">
      <c r="H786" s="9"/>
      <c r="I786" s="9"/>
      <c r="J786" s="9"/>
      <c r="K786" s="9"/>
      <c r="L786" s="9"/>
      <c r="M786" s="9"/>
      <c r="N786" s="9"/>
      <c r="O786" s="9"/>
      <c r="P786" s="9"/>
      <c r="Q786" s="9"/>
    </row>
    <row r="787" spans="8:17" s="22" customFormat="1" ht="15" hidden="1" customHeight="1" x14ac:dyDescent="0.25">
      <c r="H787" s="9"/>
      <c r="I787" s="9"/>
      <c r="J787" s="9"/>
      <c r="K787" s="9"/>
      <c r="L787" s="9"/>
      <c r="M787" s="9"/>
      <c r="N787" s="9"/>
      <c r="O787" s="9"/>
      <c r="P787" s="9"/>
      <c r="Q787" s="9"/>
    </row>
    <row r="788" spans="8:17" s="22" customFormat="1" ht="15" hidden="1" customHeight="1" x14ac:dyDescent="0.25">
      <c r="H788" s="9"/>
      <c r="I788" s="9"/>
      <c r="J788" s="9"/>
      <c r="K788" s="9"/>
      <c r="L788" s="9"/>
      <c r="M788" s="9"/>
      <c r="N788" s="9"/>
      <c r="O788" s="9"/>
      <c r="P788" s="9"/>
      <c r="Q788" s="9"/>
    </row>
    <row r="789" spans="8:17" s="22" customFormat="1" ht="15" hidden="1" customHeight="1" x14ac:dyDescent="0.25">
      <c r="H789" s="9"/>
      <c r="I789" s="9"/>
      <c r="J789" s="9"/>
      <c r="K789" s="9"/>
      <c r="L789" s="9"/>
      <c r="M789" s="9"/>
      <c r="N789" s="9"/>
      <c r="O789" s="9"/>
      <c r="P789" s="9"/>
      <c r="Q789" s="9"/>
    </row>
    <row r="790" spans="8:17" s="22" customFormat="1" ht="15" hidden="1" customHeight="1" x14ac:dyDescent="0.25">
      <c r="H790" s="9"/>
      <c r="I790" s="9"/>
      <c r="J790" s="9"/>
      <c r="K790" s="9"/>
      <c r="L790" s="9"/>
      <c r="M790" s="9"/>
      <c r="N790" s="9"/>
      <c r="O790" s="9"/>
      <c r="P790" s="9"/>
      <c r="Q790" s="9"/>
    </row>
    <row r="791" spans="8:17" s="22" customFormat="1" ht="15" hidden="1" customHeight="1" x14ac:dyDescent="0.25">
      <c r="H791" s="9"/>
      <c r="I791" s="9"/>
      <c r="J791" s="9"/>
      <c r="K791" s="9"/>
      <c r="L791" s="9"/>
      <c r="M791" s="9"/>
      <c r="N791" s="9"/>
      <c r="O791" s="9"/>
      <c r="P791" s="9"/>
      <c r="Q791" s="9"/>
    </row>
    <row r="792" spans="8:17" s="22" customFormat="1" ht="15" hidden="1" customHeight="1" x14ac:dyDescent="0.25">
      <c r="H792" s="9"/>
      <c r="I792" s="9"/>
      <c r="J792" s="9"/>
      <c r="K792" s="9"/>
      <c r="L792" s="9"/>
      <c r="M792" s="9"/>
      <c r="N792" s="9"/>
      <c r="O792" s="9"/>
      <c r="P792" s="9"/>
      <c r="Q792" s="9"/>
    </row>
    <row r="793" spans="8:17" s="22" customFormat="1" ht="15" hidden="1" customHeight="1" x14ac:dyDescent="0.25">
      <c r="H793" s="9"/>
      <c r="I793" s="9"/>
      <c r="J793" s="9"/>
      <c r="K793" s="9"/>
      <c r="L793" s="9"/>
      <c r="M793" s="9"/>
      <c r="N793" s="9"/>
      <c r="O793" s="9"/>
      <c r="P793" s="9"/>
      <c r="Q793" s="9"/>
    </row>
    <row r="794" spans="8:17" s="22" customFormat="1" ht="15" hidden="1" customHeight="1" x14ac:dyDescent="0.25">
      <c r="H794" s="9"/>
      <c r="I794" s="9"/>
      <c r="J794" s="9"/>
      <c r="K794" s="9"/>
      <c r="L794" s="9"/>
      <c r="M794" s="9"/>
      <c r="N794" s="9"/>
      <c r="O794" s="9"/>
      <c r="P794" s="9"/>
      <c r="Q794" s="9"/>
    </row>
    <row r="795" spans="8:17" s="22" customFormat="1" ht="15" hidden="1" customHeight="1" x14ac:dyDescent="0.25">
      <c r="H795" s="9"/>
      <c r="I795" s="9"/>
      <c r="J795" s="9"/>
      <c r="K795" s="9"/>
      <c r="L795" s="9"/>
      <c r="M795" s="9"/>
      <c r="N795" s="9"/>
      <c r="O795" s="9"/>
      <c r="P795" s="9"/>
      <c r="Q795" s="9"/>
    </row>
    <row r="796" spans="8:17" s="22" customFormat="1" ht="15" hidden="1" customHeight="1" x14ac:dyDescent="0.25">
      <c r="H796" s="9"/>
      <c r="I796" s="9"/>
      <c r="J796" s="9"/>
      <c r="K796" s="9"/>
      <c r="L796" s="9"/>
      <c r="M796" s="9"/>
      <c r="N796" s="9"/>
      <c r="O796" s="9"/>
      <c r="P796" s="9"/>
      <c r="Q796" s="9"/>
    </row>
    <row r="797" spans="8:17" s="22" customFormat="1" ht="15" hidden="1" customHeight="1" x14ac:dyDescent="0.25">
      <c r="H797" s="9"/>
      <c r="I797" s="9"/>
      <c r="J797" s="9"/>
      <c r="K797" s="9"/>
      <c r="L797" s="9"/>
      <c r="M797" s="9"/>
      <c r="N797" s="9"/>
      <c r="O797" s="9"/>
      <c r="P797" s="9"/>
      <c r="Q797" s="9"/>
    </row>
    <row r="798" spans="8:17" s="22" customFormat="1" ht="15" hidden="1" customHeight="1" x14ac:dyDescent="0.25">
      <c r="H798" s="9"/>
      <c r="I798" s="9"/>
      <c r="J798" s="9"/>
      <c r="K798" s="9"/>
      <c r="L798" s="9"/>
      <c r="M798" s="9"/>
      <c r="N798" s="9"/>
      <c r="O798" s="9"/>
      <c r="P798" s="9"/>
      <c r="Q798" s="9"/>
    </row>
    <row r="799" spans="8:17" s="22" customFormat="1" ht="15" hidden="1" customHeight="1" x14ac:dyDescent="0.25">
      <c r="H799" s="9"/>
      <c r="I799" s="9"/>
      <c r="J799" s="9"/>
      <c r="K799" s="9"/>
      <c r="L799" s="9"/>
      <c r="M799" s="9"/>
      <c r="N799" s="9"/>
      <c r="O799" s="9"/>
      <c r="P799" s="9"/>
      <c r="Q799" s="9"/>
    </row>
    <row r="800" spans="8:17" s="22" customFormat="1" ht="15" hidden="1" customHeight="1" x14ac:dyDescent="0.25">
      <c r="H800" s="9"/>
      <c r="I800" s="9"/>
      <c r="J800" s="9"/>
      <c r="K800" s="9"/>
      <c r="L800" s="9"/>
      <c r="M800" s="9"/>
      <c r="N800" s="9"/>
      <c r="O800" s="9"/>
      <c r="P800" s="9"/>
      <c r="Q800" s="9"/>
    </row>
    <row r="801" spans="8:17" s="22" customFormat="1" ht="15" hidden="1" customHeight="1" x14ac:dyDescent="0.25">
      <c r="H801" s="9"/>
      <c r="I801" s="9"/>
      <c r="J801" s="9"/>
      <c r="K801" s="9"/>
      <c r="L801" s="9"/>
      <c r="M801" s="9"/>
      <c r="N801" s="9"/>
      <c r="O801" s="9"/>
      <c r="P801" s="9"/>
      <c r="Q801" s="9"/>
    </row>
    <row r="802" spans="8:17" s="22" customFormat="1" ht="15" hidden="1" customHeight="1" x14ac:dyDescent="0.25">
      <c r="H802" s="9"/>
      <c r="I802" s="9"/>
      <c r="J802" s="9"/>
      <c r="K802" s="9"/>
      <c r="L802" s="9"/>
      <c r="M802" s="9"/>
      <c r="N802" s="9"/>
      <c r="O802" s="9"/>
      <c r="P802" s="9"/>
      <c r="Q802" s="9"/>
    </row>
    <row r="803" spans="8:17" s="22" customFormat="1" ht="15" hidden="1" customHeight="1" x14ac:dyDescent="0.25">
      <c r="H803" s="9"/>
      <c r="I803" s="9"/>
      <c r="J803" s="9"/>
      <c r="K803" s="9"/>
      <c r="L803" s="9"/>
      <c r="M803" s="9"/>
      <c r="N803" s="9"/>
      <c r="O803" s="9"/>
      <c r="P803" s="9"/>
      <c r="Q803" s="9"/>
    </row>
    <row r="804" spans="8:17" s="22" customFormat="1" ht="15" hidden="1" customHeight="1" x14ac:dyDescent="0.25">
      <c r="H804" s="9"/>
      <c r="I804" s="9"/>
      <c r="J804" s="9"/>
      <c r="K804" s="9"/>
      <c r="L804" s="9"/>
      <c r="M804" s="9"/>
      <c r="N804" s="9"/>
      <c r="O804" s="9"/>
      <c r="P804" s="9"/>
      <c r="Q804" s="9"/>
    </row>
    <row r="805" spans="8:17" s="22" customFormat="1" ht="15" hidden="1" customHeight="1" x14ac:dyDescent="0.25">
      <c r="H805" s="9"/>
      <c r="I805" s="9"/>
      <c r="J805" s="9"/>
      <c r="K805" s="9"/>
      <c r="L805" s="9"/>
      <c r="M805" s="9"/>
      <c r="N805" s="9"/>
      <c r="O805" s="9"/>
      <c r="P805" s="9"/>
      <c r="Q805" s="9"/>
    </row>
    <row r="806" spans="8:17" s="22" customFormat="1" ht="15" hidden="1" customHeight="1" x14ac:dyDescent="0.25">
      <c r="H806" s="9"/>
      <c r="I806" s="9"/>
      <c r="J806" s="9"/>
      <c r="K806" s="9"/>
      <c r="L806" s="9"/>
      <c r="M806" s="9"/>
      <c r="N806" s="9"/>
      <c r="O806" s="9"/>
      <c r="P806" s="9"/>
      <c r="Q806" s="9"/>
    </row>
    <row r="807" spans="8:17" s="22" customFormat="1" ht="15" hidden="1" customHeight="1" x14ac:dyDescent="0.25">
      <c r="H807" s="9"/>
      <c r="I807" s="9"/>
      <c r="J807" s="9"/>
      <c r="K807" s="9"/>
      <c r="L807" s="9"/>
      <c r="M807" s="9"/>
      <c r="N807" s="9"/>
      <c r="O807" s="9"/>
      <c r="P807" s="9"/>
      <c r="Q807" s="9"/>
    </row>
    <row r="808" spans="8:17" s="22" customFormat="1" ht="15" hidden="1" customHeight="1" x14ac:dyDescent="0.25">
      <c r="H808" s="9"/>
      <c r="I808" s="9"/>
      <c r="J808" s="9"/>
      <c r="K808" s="9"/>
      <c r="L808" s="9"/>
      <c r="M808" s="9"/>
      <c r="N808" s="9"/>
      <c r="O808" s="9"/>
      <c r="P808" s="9"/>
      <c r="Q808" s="9"/>
    </row>
    <row r="809" spans="8:17" s="22" customFormat="1" ht="15" hidden="1" customHeight="1" x14ac:dyDescent="0.25">
      <c r="H809" s="9"/>
      <c r="I809" s="9"/>
      <c r="J809" s="9"/>
      <c r="K809" s="9"/>
      <c r="L809" s="9"/>
      <c r="M809" s="9"/>
      <c r="N809" s="9"/>
      <c r="O809" s="9"/>
      <c r="P809" s="9"/>
      <c r="Q809" s="9"/>
    </row>
    <row r="810" spans="8:17" s="22" customFormat="1" ht="15" hidden="1" customHeight="1" x14ac:dyDescent="0.25">
      <c r="H810" s="9"/>
      <c r="I810" s="9"/>
      <c r="J810" s="9"/>
      <c r="K810" s="9"/>
      <c r="L810" s="9"/>
      <c r="M810" s="9"/>
      <c r="N810" s="9"/>
      <c r="O810" s="9"/>
      <c r="P810" s="9"/>
      <c r="Q810" s="9"/>
    </row>
    <row r="811" spans="8:17" s="22" customFormat="1" ht="15" hidden="1" customHeight="1" x14ac:dyDescent="0.25">
      <c r="H811" s="9"/>
      <c r="I811" s="9"/>
      <c r="J811" s="9"/>
      <c r="K811" s="9"/>
      <c r="L811" s="9"/>
      <c r="M811" s="9"/>
      <c r="N811" s="9"/>
      <c r="O811" s="9"/>
      <c r="P811" s="9"/>
      <c r="Q811" s="9"/>
    </row>
    <row r="812" spans="8:17" s="22" customFormat="1" ht="15" hidden="1" customHeight="1" x14ac:dyDescent="0.25">
      <c r="H812" s="9"/>
      <c r="I812" s="9"/>
      <c r="J812" s="9"/>
      <c r="K812" s="9"/>
      <c r="L812" s="9"/>
      <c r="M812" s="9"/>
      <c r="N812" s="9"/>
      <c r="O812" s="9"/>
      <c r="P812" s="9"/>
      <c r="Q812" s="9"/>
    </row>
    <row r="813" spans="8:17" s="22" customFormat="1" ht="15" hidden="1" customHeight="1" x14ac:dyDescent="0.25">
      <c r="H813" s="9"/>
      <c r="I813" s="9"/>
      <c r="J813" s="9"/>
      <c r="K813" s="9"/>
      <c r="L813" s="9"/>
      <c r="M813" s="9"/>
      <c r="N813" s="9"/>
      <c r="O813" s="9"/>
      <c r="P813" s="9"/>
      <c r="Q813" s="9"/>
    </row>
    <row r="814" spans="8:17" s="22" customFormat="1" ht="15" hidden="1" customHeight="1" x14ac:dyDescent="0.25">
      <c r="H814" s="9"/>
      <c r="I814" s="9"/>
      <c r="J814" s="9"/>
      <c r="K814" s="9"/>
      <c r="L814" s="9"/>
      <c r="M814" s="9"/>
      <c r="N814" s="9"/>
      <c r="O814" s="9"/>
      <c r="P814" s="9"/>
      <c r="Q814" s="9"/>
    </row>
    <row r="815" spans="8:17" s="22" customFormat="1" ht="15" hidden="1" customHeight="1" x14ac:dyDescent="0.25">
      <c r="H815" s="9"/>
      <c r="I815" s="9"/>
      <c r="J815" s="9"/>
      <c r="K815" s="9"/>
      <c r="L815" s="9"/>
      <c r="M815" s="9"/>
      <c r="N815" s="9"/>
      <c r="O815" s="9"/>
      <c r="P815" s="9"/>
      <c r="Q815" s="9"/>
    </row>
    <row r="816" spans="8:17" s="22" customFormat="1" ht="15" hidden="1" customHeight="1" x14ac:dyDescent="0.25">
      <c r="H816" s="9"/>
      <c r="I816" s="9"/>
      <c r="J816" s="9"/>
      <c r="K816" s="9"/>
      <c r="L816" s="9"/>
      <c r="M816" s="9"/>
      <c r="N816" s="9"/>
      <c r="O816" s="9"/>
      <c r="P816" s="9"/>
      <c r="Q816" s="9"/>
    </row>
    <row r="817" spans="8:17" s="22" customFormat="1" ht="15" hidden="1" customHeight="1" x14ac:dyDescent="0.25">
      <c r="H817" s="9"/>
      <c r="I817" s="9"/>
      <c r="J817" s="9"/>
      <c r="K817" s="9"/>
      <c r="L817" s="9"/>
      <c r="M817" s="9"/>
      <c r="N817" s="9"/>
      <c r="O817" s="9"/>
      <c r="P817" s="9"/>
      <c r="Q817" s="9"/>
    </row>
    <row r="818" spans="8:17" s="22" customFormat="1" ht="15" hidden="1" customHeight="1" x14ac:dyDescent="0.25">
      <c r="H818" s="9"/>
      <c r="I818" s="9"/>
      <c r="J818" s="9"/>
      <c r="K818" s="9"/>
      <c r="L818" s="9"/>
      <c r="M818" s="9"/>
      <c r="N818" s="9"/>
      <c r="O818" s="9"/>
      <c r="P818" s="9"/>
      <c r="Q818" s="9"/>
    </row>
    <row r="819" spans="8:17" s="22" customFormat="1" ht="15" hidden="1" customHeight="1" x14ac:dyDescent="0.25">
      <c r="H819" s="9"/>
      <c r="I819" s="9"/>
      <c r="J819" s="9"/>
      <c r="K819" s="9"/>
      <c r="L819" s="9"/>
      <c r="M819" s="9"/>
      <c r="N819" s="9"/>
      <c r="O819" s="9"/>
      <c r="P819" s="9"/>
      <c r="Q819" s="9"/>
    </row>
    <row r="820" spans="8:17" s="22" customFormat="1" ht="15" hidden="1" customHeight="1" x14ac:dyDescent="0.25">
      <c r="H820" s="9"/>
      <c r="I820" s="9"/>
      <c r="J820" s="9"/>
      <c r="K820" s="9"/>
      <c r="L820" s="9"/>
      <c r="M820" s="9"/>
      <c r="N820" s="9"/>
      <c r="O820" s="9"/>
      <c r="P820" s="9"/>
      <c r="Q820" s="9"/>
    </row>
    <row r="821" spans="8:17" s="22" customFormat="1" ht="15" hidden="1" customHeight="1" x14ac:dyDescent="0.25">
      <c r="H821" s="9"/>
      <c r="I821" s="9"/>
      <c r="J821" s="9"/>
      <c r="K821" s="9"/>
      <c r="L821" s="9"/>
      <c r="M821" s="9"/>
      <c r="N821" s="9"/>
      <c r="O821" s="9"/>
      <c r="P821" s="9"/>
      <c r="Q821" s="9"/>
    </row>
    <row r="822" spans="8:17" s="22" customFormat="1" ht="15" hidden="1" customHeight="1" x14ac:dyDescent="0.25">
      <c r="H822" s="9"/>
      <c r="I822" s="9"/>
      <c r="J822" s="9"/>
      <c r="K822" s="9"/>
      <c r="L822" s="9"/>
      <c r="M822" s="9"/>
      <c r="N822" s="9"/>
      <c r="O822" s="9"/>
      <c r="P822" s="9"/>
      <c r="Q822" s="9"/>
    </row>
    <row r="823" spans="8:17" s="22" customFormat="1" ht="15" hidden="1" customHeight="1" x14ac:dyDescent="0.25">
      <c r="H823" s="9"/>
      <c r="I823" s="9"/>
      <c r="J823" s="9"/>
      <c r="K823" s="9"/>
      <c r="L823" s="9"/>
      <c r="M823" s="9"/>
      <c r="N823" s="9"/>
      <c r="O823" s="9"/>
      <c r="P823" s="9"/>
      <c r="Q823" s="9"/>
    </row>
    <row r="824" spans="8:17" s="22" customFormat="1" ht="15" hidden="1" customHeight="1" x14ac:dyDescent="0.25">
      <c r="H824" s="9"/>
      <c r="I824" s="9"/>
      <c r="J824" s="9"/>
      <c r="K824" s="9"/>
      <c r="L824" s="9"/>
      <c r="M824" s="9"/>
      <c r="N824" s="9"/>
      <c r="O824" s="9"/>
      <c r="P824" s="9"/>
      <c r="Q824" s="9"/>
    </row>
    <row r="825" spans="8:17" s="22" customFormat="1" ht="15" hidden="1" customHeight="1" x14ac:dyDescent="0.25">
      <c r="H825" s="9"/>
      <c r="I825" s="9"/>
      <c r="J825" s="9"/>
      <c r="K825" s="9"/>
      <c r="L825" s="9"/>
      <c r="M825" s="9"/>
      <c r="N825" s="9"/>
      <c r="O825" s="9"/>
      <c r="P825" s="9"/>
      <c r="Q825" s="9"/>
    </row>
    <row r="826" spans="8:17" s="22" customFormat="1" ht="15" hidden="1" customHeight="1" x14ac:dyDescent="0.25">
      <c r="H826" s="9"/>
      <c r="I826" s="9"/>
      <c r="J826" s="9"/>
      <c r="K826" s="9"/>
      <c r="L826" s="9"/>
      <c r="M826" s="9"/>
      <c r="N826" s="9"/>
      <c r="O826" s="9"/>
      <c r="P826" s="9"/>
      <c r="Q826" s="9"/>
    </row>
    <row r="827" spans="8:17" s="22" customFormat="1" ht="15" hidden="1" customHeight="1" x14ac:dyDescent="0.25">
      <c r="H827" s="9"/>
      <c r="I827" s="9"/>
      <c r="J827" s="9"/>
      <c r="K827" s="9"/>
      <c r="L827" s="9"/>
      <c r="M827" s="9"/>
      <c r="N827" s="9"/>
      <c r="O827" s="9"/>
      <c r="P827" s="9"/>
      <c r="Q827" s="9"/>
    </row>
    <row r="828" spans="8:17" s="22" customFormat="1" ht="15" hidden="1" customHeight="1" x14ac:dyDescent="0.25">
      <c r="H828" s="9"/>
      <c r="I828" s="9"/>
      <c r="J828" s="9"/>
      <c r="K828" s="9"/>
      <c r="L828" s="9"/>
      <c r="M828" s="9"/>
      <c r="N828" s="9"/>
      <c r="O828" s="9"/>
      <c r="P828" s="9"/>
      <c r="Q828" s="9"/>
    </row>
    <row r="829" spans="8:17" s="22" customFormat="1" ht="15" hidden="1" customHeight="1" x14ac:dyDescent="0.25">
      <c r="H829" s="9"/>
      <c r="I829" s="9"/>
      <c r="J829" s="9"/>
      <c r="K829" s="9"/>
      <c r="L829" s="9"/>
      <c r="M829" s="9"/>
      <c r="N829" s="9"/>
      <c r="O829" s="9"/>
      <c r="P829" s="9"/>
      <c r="Q829" s="9"/>
    </row>
    <row r="830" spans="8:17" s="22" customFormat="1" ht="15" hidden="1" customHeight="1" x14ac:dyDescent="0.25">
      <c r="H830" s="9"/>
      <c r="I830" s="9"/>
      <c r="J830" s="9"/>
      <c r="K830" s="9"/>
      <c r="L830" s="9"/>
      <c r="M830" s="9"/>
      <c r="N830" s="9"/>
      <c r="O830" s="9"/>
      <c r="P830" s="9"/>
      <c r="Q830" s="9"/>
    </row>
    <row r="831" spans="8:17" s="22" customFormat="1" ht="15" hidden="1" customHeight="1" x14ac:dyDescent="0.25">
      <c r="H831" s="9"/>
      <c r="I831" s="9"/>
      <c r="J831" s="9"/>
      <c r="K831" s="9"/>
      <c r="L831" s="9"/>
      <c r="M831" s="9"/>
      <c r="N831" s="9"/>
      <c r="O831" s="9"/>
      <c r="P831" s="9"/>
      <c r="Q831" s="9"/>
    </row>
    <row r="832" spans="8:17" s="22" customFormat="1" ht="15" hidden="1" customHeight="1" x14ac:dyDescent="0.25">
      <c r="H832" s="9"/>
      <c r="I832" s="9"/>
      <c r="J832" s="9"/>
      <c r="K832" s="9"/>
      <c r="L832" s="9"/>
      <c r="M832" s="9"/>
      <c r="N832" s="9"/>
      <c r="O832" s="9"/>
      <c r="P832" s="9"/>
      <c r="Q832" s="9"/>
    </row>
    <row r="833" spans="8:17" s="22" customFormat="1" ht="15" hidden="1" customHeight="1" x14ac:dyDescent="0.25">
      <c r="H833" s="9"/>
      <c r="I833" s="9"/>
      <c r="J833" s="9"/>
      <c r="K833" s="9"/>
      <c r="L833" s="9"/>
      <c r="M833" s="9"/>
      <c r="N833" s="9"/>
      <c r="O833" s="9"/>
      <c r="P833" s="9"/>
      <c r="Q833" s="9"/>
    </row>
    <row r="834" spans="8:17" s="22" customFormat="1" ht="15" hidden="1" customHeight="1" x14ac:dyDescent="0.25">
      <c r="H834" s="9"/>
      <c r="I834" s="9"/>
      <c r="J834" s="9"/>
      <c r="K834" s="9"/>
      <c r="L834" s="9"/>
      <c r="M834" s="9"/>
      <c r="N834" s="9"/>
      <c r="O834" s="9"/>
      <c r="P834" s="9"/>
      <c r="Q834" s="9"/>
    </row>
    <row r="835" spans="8:17" s="22" customFormat="1" ht="15" hidden="1" customHeight="1" x14ac:dyDescent="0.25">
      <c r="H835" s="9"/>
      <c r="I835" s="9"/>
      <c r="J835" s="9"/>
      <c r="K835" s="9"/>
      <c r="L835" s="9"/>
      <c r="M835" s="9"/>
      <c r="N835" s="9"/>
      <c r="O835" s="9"/>
      <c r="P835" s="9"/>
      <c r="Q835" s="9"/>
    </row>
    <row r="836" spans="8:17" s="22" customFormat="1" ht="15" hidden="1" customHeight="1" x14ac:dyDescent="0.25">
      <c r="H836" s="9"/>
      <c r="I836" s="9"/>
      <c r="J836" s="9"/>
      <c r="K836" s="9"/>
      <c r="L836" s="9"/>
      <c r="M836" s="9"/>
      <c r="N836" s="9"/>
      <c r="O836" s="9"/>
      <c r="P836" s="9"/>
      <c r="Q836" s="9"/>
    </row>
    <row r="837" spans="8:17" s="22" customFormat="1" ht="15" hidden="1" customHeight="1" x14ac:dyDescent="0.25">
      <c r="H837" s="9"/>
      <c r="I837" s="9"/>
      <c r="J837" s="9"/>
      <c r="K837" s="9"/>
      <c r="L837" s="9"/>
      <c r="M837" s="9"/>
      <c r="N837" s="9"/>
      <c r="O837" s="9"/>
      <c r="P837" s="9"/>
      <c r="Q837" s="9"/>
    </row>
    <row r="838" spans="8:17" s="22" customFormat="1" ht="15" hidden="1" customHeight="1" x14ac:dyDescent="0.25">
      <c r="H838" s="9"/>
      <c r="I838" s="9"/>
      <c r="J838" s="9"/>
      <c r="K838" s="9"/>
      <c r="L838" s="9"/>
      <c r="M838" s="9"/>
      <c r="N838" s="9"/>
      <c r="O838" s="9"/>
      <c r="P838" s="9"/>
      <c r="Q838" s="9"/>
    </row>
    <row r="839" spans="8:17" s="22" customFormat="1" ht="15" hidden="1" customHeight="1" x14ac:dyDescent="0.25">
      <c r="H839" s="9"/>
      <c r="I839" s="9"/>
      <c r="J839" s="9"/>
      <c r="K839" s="9"/>
      <c r="L839" s="9"/>
      <c r="M839" s="9"/>
      <c r="N839" s="9"/>
      <c r="O839" s="9"/>
      <c r="P839" s="9"/>
      <c r="Q839" s="9"/>
    </row>
    <row r="840" spans="8:17" s="22" customFormat="1" ht="15" hidden="1" customHeight="1" x14ac:dyDescent="0.25">
      <c r="H840" s="9"/>
      <c r="I840" s="9"/>
      <c r="J840" s="9"/>
      <c r="K840" s="9"/>
      <c r="L840" s="9"/>
      <c r="M840" s="9"/>
      <c r="N840" s="9"/>
      <c r="O840" s="9"/>
      <c r="P840" s="9"/>
      <c r="Q840" s="9"/>
    </row>
    <row r="841" spans="8:17" s="22" customFormat="1" ht="15" hidden="1" customHeight="1" x14ac:dyDescent="0.25">
      <c r="H841" s="9"/>
      <c r="I841" s="9"/>
      <c r="J841" s="9"/>
      <c r="K841" s="9"/>
      <c r="L841" s="9"/>
      <c r="M841" s="9"/>
      <c r="N841" s="9"/>
      <c r="O841" s="9"/>
      <c r="P841" s="9"/>
      <c r="Q841" s="9"/>
    </row>
    <row r="842" spans="8:17" s="22" customFormat="1" ht="15" hidden="1" customHeight="1" x14ac:dyDescent="0.25">
      <c r="H842" s="9"/>
      <c r="I842" s="9"/>
      <c r="J842" s="9"/>
      <c r="K842" s="9"/>
      <c r="L842" s="9"/>
      <c r="M842" s="9"/>
      <c r="N842" s="9"/>
      <c r="O842" s="9"/>
      <c r="P842" s="9"/>
      <c r="Q842" s="9"/>
    </row>
    <row r="843" spans="8:17" s="22" customFormat="1" ht="15" hidden="1" customHeight="1" x14ac:dyDescent="0.25">
      <c r="H843" s="9"/>
      <c r="I843" s="9"/>
      <c r="J843" s="9"/>
      <c r="K843" s="9"/>
      <c r="L843" s="9"/>
      <c r="M843" s="9"/>
      <c r="N843" s="9"/>
      <c r="O843" s="9"/>
      <c r="P843" s="9"/>
      <c r="Q843" s="9"/>
    </row>
    <row r="844" spans="8:17" s="22" customFormat="1" ht="15" hidden="1" customHeight="1" x14ac:dyDescent="0.25">
      <c r="H844" s="9"/>
      <c r="I844" s="9"/>
      <c r="J844" s="9"/>
      <c r="K844" s="9"/>
      <c r="L844" s="9"/>
      <c r="M844" s="9"/>
      <c r="N844" s="9"/>
      <c r="O844" s="9"/>
      <c r="P844" s="9"/>
      <c r="Q844" s="9"/>
    </row>
    <row r="845" spans="8:17" s="22" customFormat="1" ht="15" hidden="1" customHeight="1" x14ac:dyDescent="0.25">
      <c r="H845" s="9"/>
      <c r="I845" s="9"/>
      <c r="J845" s="9"/>
      <c r="K845" s="9"/>
      <c r="L845" s="9"/>
      <c r="M845" s="9"/>
      <c r="N845" s="9"/>
      <c r="O845" s="9"/>
      <c r="P845" s="9"/>
      <c r="Q845" s="9"/>
    </row>
    <row r="846" spans="8:17" s="22" customFormat="1" ht="15" hidden="1" customHeight="1" x14ac:dyDescent="0.25">
      <c r="H846" s="9"/>
      <c r="I846" s="9"/>
      <c r="J846" s="9"/>
      <c r="K846" s="9"/>
      <c r="L846" s="9"/>
      <c r="M846" s="9"/>
      <c r="N846" s="9"/>
      <c r="O846" s="9"/>
      <c r="P846" s="9"/>
      <c r="Q846" s="9"/>
    </row>
    <row r="847" spans="8:17" s="22" customFormat="1" ht="15" hidden="1" customHeight="1" x14ac:dyDescent="0.25">
      <c r="H847" s="9"/>
      <c r="I847" s="9"/>
      <c r="J847" s="9"/>
      <c r="K847" s="9"/>
      <c r="L847" s="9"/>
      <c r="M847" s="9"/>
      <c r="N847" s="9"/>
      <c r="O847" s="9"/>
      <c r="P847" s="9"/>
      <c r="Q847" s="9"/>
    </row>
    <row r="848" spans="8:17" s="22" customFormat="1" ht="15" hidden="1" customHeight="1" x14ac:dyDescent="0.25">
      <c r="H848" s="9"/>
      <c r="I848" s="9"/>
      <c r="J848" s="9"/>
      <c r="K848" s="9"/>
      <c r="L848" s="9"/>
      <c r="M848" s="9"/>
      <c r="N848" s="9"/>
      <c r="O848" s="9"/>
      <c r="P848" s="9"/>
      <c r="Q848" s="9"/>
    </row>
    <row r="849" spans="8:17" s="22" customFormat="1" ht="15" hidden="1" customHeight="1" x14ac:dyDescent="0.25">
      <c r="H849" s="9"/>
      <c r="I849" s="9"/>
      <c r="J849" s="9"/>
      <c r="K849" s="9"/>
      <c r="L849" s="9"/>
      <c r="M849" s="9"/>
      <c r="N849" s="9"/>
      <c r="O849" s="9"/>
      <c r="P849" s="9"/>
      <c r="Q849" s="9"/>
    </row>
    <row r="850" spans="8:17" s="22" customFormat="1" ht="15" hidden="1" customHeight="1" x14ac:dyDescent="0.25">
      <c r="H850" s="9"/>
      <c r="I850" s="9"/>
      <c r="J850" s="9"/>
      <c r="K850" s="9"/>
      <c r="L850" s="9"/>
      <c r="M850" s="9"/>
      <c r="N850" s="9"/>
      <c r="O850" s="9"/>
      <c r="P850" s="9"/>
      <c r="Q850" s="9"/>
    </row>
    <row r="851" spans="8:17" s="22" customFormat="1" ht="15" hidden="1" customHeight="1" x14ac:dyDescent="0.25">
      <c r="H851" s="9"/>
      <c r="I851" s="9"/>
      <c r="J851" s="9"/>
      <c r="K851" s="9"/>
      <c r="L851" s="9"/>
      <c r="M851" s="9"/>
      <c r="N851" s="9"/>
      <c r="O851" s="9"/>
      <c r="P851" s="9"/>
      <c r="Q851" s="9"/>
    </row>
    <row r="852" spans="8:17" s="22" customFormat="1" ht="15" hidden="1" customHeight="1" x14ac:dyDescent="0.25">
      <c r="H852" s="9"/>
      <c r="I852" s="9"/>
      <c r="J852" s="9"/>
      <c r="K852" s="9"/>
      <c r="L852" s="9"/>
      <c r="M852" s="9"/>
      <c r="N852" s="9"/>
      <c r="O852" s="9"/>
      <c r="P852" s="9"/>
      <c r="Q852" s="9"/>
    </row>
    <row r="853" spans="8:17" s="22" customFormat="1" ht="15" hidden="1" customHeight="1" x14ac:dyDescent="0.25">
      <c r="H853" s="9"/>
      <c r="I853" s="9"/>
      <c r="J853" s="9"/>
      <c r="K853" s="9"/>
      <c r="L853" s="9"/>
      <c r="M853" s="9"/>
      <c r="N853" s="9"/>
      <c r="O853" s="9"/>
      <c r="P853" s="9"/>
      <c r="Q853" s="9"/>
    </row>
    <row r="854" spans="8:17" s="22" customFormat="1" ht="15" hidden="1" customHeight="1" x14ac:dyDescent="0.25">
      <c r="H854" s="9"/>
      <c r="I854" s="9"/>
      <c r="J854" s="9"/>
      <c r="K854" s="9"/>
      <c r="L854" s="9"/>
      <c r="M854" s="9"/>
      <c r="N854" s="9"/>
      <c r="O854" s="9"/>
      <c r="P854" s="9"/>
      <c r="Q854" s="9"/>
    </row>
    <row r="855" spans="8:17" s="22" customFormat="1" ht="15" hidden="1" customHeight="1" x14ac:dyDescent="0.25">
      <c r="H855" s="9"/>
      <c r="I855" s="9"/>
      <c r="J855" s="9"/>
      <c r="K855" s="9"/>
      <c r="L855" s="9"/>
      <c r="M855" s="9"/>
      <c r="N855" s="9"/>
      <c r="O855" s="9"/>
      <c r="P855" s="9"/>
      <c r="Q855" s="9"/>
    </row>
    <row r="856" spans="8:17" s="22" customFormat="1" ht="15" hidden="1" customHeight="1" x14ac:dyDescent="0.25">
      <c r="H856" s="9"/>
      <c r="I856" s="9"/>
      <c r="J856" s="9"/>
      <c r="K856" s="9"/>
      <c r="L856" s="9"/>
      <c r="M856" s="9"/>
      <c r="N856" s="9"/>
      <c r="O856" s="9"/>
      <c r="P856" s="9"/>
      <c r="Q856" s="9"/>
    </row>
    <row r="857" spans="8:17" s="22" customFormat="1" ht="15" hidden="1" customHeight="1" x14ac:dyDescent="0.25">
      <c r="H857" s="9"/>
      <c r="I857" s="9"/>
      <c r="J857" s="9"/>
      <c r="K857" s="9"/>
      <c r="L857" s="9"/>
      <c r="M857" s="9"/>
      <c r="N857" s="9"/>
      <c r="O857" s="9"/>
      <c r="P857" s="9"/>
      <c r="Q857" s="9"/>
    </row>
    <row r="858" spans="8:17" s="22" customFormat="1" ht="15" hidden="1" customHeight="1" x14ac:dyDescent="0.25">
      <c r="H858" s="9"/>
      <c r="I858" s="9"/>
      <c r="J858" s="9"/>
      <c r="K858" s="9"/>
      <c r="L858" s="9"/>
      <c r="M858" s="9"/>
      <c r="N858" s="9"/>
      <c r="O858" s="9"/>
      <c r="P858" s="9"/>
      <c r="Q858" s="9"/>
    </row>
    <row r="859" spans="8:17" s="22" customFormat="1" ht="15" hidden="1" customHeight="1" x14ac:dyDescent="0.25">
      <c r="H859" s="9"/>
      <c r="I859" s="9"/>
      <c r="J859" s="9"/>
      <c r="K859" s="9"/>
      <c r="L859" s="9"/>
      <c r="M859" s="9"/>
      <c r="N859" s="9"/>
      <c r="O859" s="9"/>
      <c r="P859" s="9"/>
      <c r="Q859" s="9"/>
    </row>
    <row r="860" spans="8:17" s="22" customFormat="1" ht="15" hidden="1" customHeight="1" x14ac:dyDescent="0.25">
      <c r="H860" s="9"/>
      <c r="I860" s="9"/>
      <c r="J860" s="9"/>
      <c r="K860" s="9"/>
      <c r="L860" s="9"/>
      <c r="M860" s="9"/>
      <c r="N860" s="9"/>
      <c r="O860" s="9"/>
      <c r="P860" s="9"/>
      <c r="Q860" s="9"/>
    </row>
    <row r="861" spans="8:17" s="22" customFormat="1" ht="15" hidden="1" customHeight="1" x14ac:dyDescent="0.25">
      <c r="H861" s="9"/>
      <c r="I861" s="9"/>
      <c r="J861" s="9"/>
      <c r="K861" s="9"/>
      <c r="L861" s="9"/>
      <c r="M861" s="9"/>
      <c r="N861" s="9"/>
      <c r="O861" s="9"/>
      <c r="P861" s="9"/>
      <c r="Q861" s="9"/>
    </row>
    <row r="862" spans="8:17" s="22" customFormat="1" ht="15" hidden="1" customHeight="1" x14ac:dyDescent="0.25">
      <c r="H862" s="9"/>
      <c r="I862" s="9"/>
      <c r="J862" s="9"/>
      <c r="K862" s="9"/>
      <c r="L862" s="9"/>
      <c r="M862" s="9"/>
      <c r="N862" s="9"/>
      <c r="O862" s="9"/>
      <c r="P862" s="9"/>
      <c r="Q862" s="9"/>
    </row>
    <row r="863" spans="8:17" s="22" customFormat="1" ht="15" hidden="1" customHeight="1" x14ac:dyDescent="0.25">
      <c r="H863" s="9"/>
      <c r="I863" s="9"/>
      <c r="J863" s="9"/>
      <c r="K863" s="9"/>
      <c r="L863" s="9"/>
      <c r="M863" s="9"/>
      <c r="N863" s="9"/>
      <c r="O863" s="9"/>
      <c r="P863" s="9"/>
      <c r="Q863" s="9"/>
    </row>
    <row r="864" spans="8:17" s="22" customFormat="1" ht="15" hidden="1" customHeight="1" x14ac:dyDescent="0.25">
      <c r="H864" s="9"/>
      <c r="I864" s="9"/>
      <c r="J864" s="9"/>
      <c r="K864" s="9"/>
      <c r="L864" s="9"/>
      <c r="M864" s="9"/>
      <c r="N864" s="9"/>
      <c r="O864" s="9"/>
      <c r="P864" s="9"/>
      <c r="Q864" s="9"/>
    </row>
    <row r="865" spans="8:17" s="22" customFormat="1" ht="15" hidden="1" customHeight="1" x14ac:dyDescent="0.25">
      <c r="H865" s="9"/>
      <c r="I865" s="9"/>
      <c r="J865" s="9"/>
      <c r="K865" s="9"/>
      <c r="L865" s="9"/>
      <c r="M865" s="9"/>
      <c r="N865" s="9"/>
      <c r="O865" s="9"/>
      <c r="P865" s="9"/>
      <c r="Q865" s="9"/>
    </row>
    <row r="866" spans="8:17" s="22" customFormat="1" ht="15" hidden="1" customHeight="1" x14ac:dyDescent="0.25">
      <c r="H866" s="9"/>
      <c r="I866" s="9"/>
      <c r="J866" s="9"/>
      <c r="K866" s="9"/>
      <c r="L866" s="9"/>
      <c r="M866" s="9"/>
      <c r="N866" s="9"/>
      <c r="O866" s="9"/>
      <c r="P866" s="9"/>
      <c r="Q866" s="9"/>
    </row>
    <row r="867" spans="8:17" s="22" customFormat="1" ht="15" hidden="1" customHeight="1" x14ac:dyDescent="0.25">
      <c r="H867" s="9"/>
      <c r="I867" s="9"/>
      <c r="J867" s="9"/>
      <c r="K867" s="9"/>
      <c r="L867" s="9"/>
      <c r="M867" s="9"/>
      <c r="N867" s="9"/>
      <c r="O867" s="9"/>
      <c r="P867" s="9"/>
      <c r="Q867" s="9"/>
    </row>
    <row r="868" spans="8:17" s="22" customFormat="1" ht="15" hidden="1" customHeight="1" x14ac:dyDescent="0.25">
      <c r="H868" s="9"/>
      <c r="I868" s="9"/>
      <c r="J868" s="9"/>
      <c r="K868" s="9"/>
      <c r="L868" s="9"/>
      <c r="M868" s="9"/>
      <c r="N868" s="9"/>
      <c r="O868" s="9"/>
      <c r="P868" s="9"/>
      <c r="Q868" s="9"/>
    </row>
    <row r="869" spans="8:17" s="22" customFormat="1" ht="15" hidden="1" customHeight="1" x14ac:dyDescent="0.25">
      <c r="H869" s="9"/>
      <c r="I869" s="9"/>
      <c r="J869" s="9"/>
      <c r="K869" s="9"/>
      <c r="L869" s="9"/>
      <c r="M869" s="9"/>
      <c r="N869" s="9"/>
      <c r="O869" s="9"/>
      <c r="P869" s="9"/>
      <c r="Q869" s="9"/>
    </row>
    <row r="870" spans="8:17" s="22" customFormat="1" ht="15" hidden="1" customHeight="1" x14ac:dyDescent="0.25">
      <c r="H870" s="9"/>
      <c r="I870" s="9"/>
      <c r="J870" s="9"/>
      <c r="K870" s="9"/>
      <c r="L870" s="9"/>
      <c r="M870" s="9"/>
      <c r="N870" s="9"/>
      <c r="O870" s="9"/>
      <c r="P870" s="9"/>
      <c r="Q870" s="9"/>
    </row>
    <row r="871" spans="8:17" s="22" customFormat="1" ht="15" hidden="1" customHeight="1" x14ac:dyDescent="0.25">
      <c r="H871" s="9"/>
      <c r="I871" s="9"/>
      <c r="J871" s="9"/>
      <c r="K871" s="9"/>
      <c r="L871" s="9"/>
      <c r="M871" s="9"/>
      <c r="N871" s="9"/>
      <c r="O871" s="9"/>
      <c r="P871" s="9"/>
      <c r="Q871" s="9"/>
    </row>
    <row r="872" spans="8:17" s="22" customFormat="1" ht="15" hidden="1" customHeight="1" x14ac:dyDescent="0.25">
      <c r="H872" s="9"/>
      <c r="I872" s="9"/>
      <c r="J872" s="9"/>
      <c r="K872" s="9"/>
      <c r="L872" s="9"/>
      <c r="M872" s="9"/>
      <c r="N872" s="9"/>
      <c r="O872" s="9"/>
      <c r="P872" s="9"/>
      <c r="Q872" s="9"/>
    </row>
    <row r="873" spans="8:17" s="22" customFormat="1" ht="15" hidden="1" customHeight="1" x14ac:dyDescent="0.25">
      <c r="H873" s="9"/>
      <c r="I873" s="9"/>
      <c r="J873" s="9"/>
      <c r="K873" s="9"/>
      <c r="L873" s="9"/>
      <c r="M873" s="9"/>
      <c r="N873" s="9"/>
      <c r="O873" s="9"/>
      <c r="P873" s="9"/>
      <c r="Q873" s="9"/>
    </row>
    <row r="874" spans="8:17" s="22" customFormat="1" ht="15" hidden="1" customHeight="1" x14ac:dyDescent="0.25">
      <c r="H874" s="9"/>
      <c r="I874" s="9"/>
      <c r="J874" s="9"/>
      <c r="K874" s="9"/>
      <c r="L874" s="9"/>
      <c r="M874" s="9"/>
      <c r="N874" s="9"/>
      <c r="O874" s="9"/>
      <c r="P874" s="9"/>
      <c r="Q874" s="9"/>
    </row>
    <row r="875" spans="8:17" s="22" customFormat="1" ht="15" hidden="1" customHeight="1" x14ac:dyDescent="0.25">
      <c r="H875" s="9"/>
      <c r="I875" s="9"/>
      <c r="J875" s="9"/>
      <c r="K875" s="9"/>
      <c r="L875" s="9"/>
      <c r="M875" s="9"/>
      <c r="N875" s="9"/>
      <c r="O875" s="9"/>
      <c r="P875" s="9"/>
      <c r="Q875" s="9"/>
    </row>
    <row r="876" spans="8:17" s="22" customFormat="1" ht="15" hidden="1" customHeight="1" x14ac:dyDescent="0.25">
      <c r="H876" s="9"/>
      <c r="I876" s="9"/>
      <c r="J876" s="9"/>
      <c r="K876" s="9"/>
      <c r="L876" s="9"/>
      <c r="M876" s="9"/>
      <c r="N876" s="9"/>
      <c r="O876" s="9"/>
      <c r="P876" s="9"/>
      <c r="Q876" s="9"/>
    </row>
    <row r="877" spans="8:17" s="22" customFormat="1" ht="15" hidden="1" customHeight="1" x14ac:dyDescent="0.25">
      <c r="H877" s="9"/>
      <c r="I877" s="9"/>
      <c r="J877" s="9"/>
      <c r="K877" s="9"/>
      <c r="L877" s="9"/>
      <c r="M877" s="9"/>
      <c r="N877" s="9"/>
      <c r="O877" s="9"/>
      <c r="P877" s="9"/>
      <c r="Q877" s="9"/>
    </row>
    <row r="878" spans="8:17" s="22" customFormat="1" ht="15" hidden="1" customHeight="1" x14ac:dyDescent="0.25">
      <c r="H878" s="9"/>
      <c r="I878" s="9"/>
      <c r="J878" s="9"/>
      <c r="K878" s="9"/>
      <c r="L878" s="9"/>
      <c r="M878" s="9"/>
      <c r="N878" s="9"/>
      <c r="O878" s="9"/>
      <c r="P878" s="9"/>
      <c r="Q878" s="9"/>
    </row>
    <row r="879" spans="8:17" s="22" customFormat="1" ht="15" hidden="1" customHeight="1" x14ac:dyDescent="0.25">
      <c r="H879" s="9"/>
      <c r="I879" s="9"/>
      <c r="J879" s="9"/>
      <c r="K879" s="9"/>
      <c r="L879" s="9"/>
      <c r="M879" s="9"/>
      <c r="N879" s="9"/>
      <c r="O879" s="9"/>
      <c r="P879" s="9"/>
      <c r="Q879" s="9"/>
    </row>
    <row r="880" spans="8:17" s="22" customFormat="1" ht="15" hidden="1" customHeight="1" x14ac:dyDescent="0.25">
      <c r="H880" s="9"/>
      <c r="I880" s="9"/>
      <c r="J880" s="9"/>
      <c r="K880" s="9"/>
      <c r="L880" s="9"/>
      <c r="M880" s="9"/>
      <c r="N880" s="9"/>
      <c r="O880" s="9"/>
      <c r="P880" s="9"/>
      <c r="Q880" s="9"/>
    </row>
    <row r="881" spans="8:17" s="22" customFormat="1" ht="15" hidden="1" customHeight="1" x14ac:dyDescent="0.25">
      <c r="H881" s="9"/>
      <c r="I881" s="9"/>
      <c r="J881" s="9"/>
      <c r="K881" s="9"/>
      <c r="L881" s="9"/>
      <c r="M881" s="9"/>
      <c r="N881" s="9"/>
      <c r="O881" s="9"/>
      <c r="P881" s="9"/>
      <c r="Q881" s="9"/>
    </row>
    <row r="882" spans="8:17" s="22" customFormat="1" ht="15" hidden="1" customHeight="1" x14ac:dyDescent="0.25">
      <c r="H882" s="9"/>
      <c r="I882" s="9"/>
      <c r="J882" s="9"/>
      <c r="K882" s="9"/>
      <c r="L882" s="9"/>
      <c r="M882" s="9"/>
      <c r="N882" s="9"/>
      <c r="O882" s="9"/>
      <c r="P882" s="9"/>
      <c r="Q882" s="9"/>
    </row>
    <row r="883" spans="8:17" s="22" customFormat="1" ht="15" hidden="1" customHeight="1" x14ac:dyDescent="0.25">
      <c r="H883" s="9"/>
      <c r="I883" s="9"/>
      <c r="J883" s="9"/>
      <c r="K883" s="9"/>
      <c r="L883" s="9"/>
      <c r="M883" s="9"/>
      <c r="N883" s="9"/>
      <c r="O883" s="9"/>
      <c r="P883" s="9"/>
      <c r="Q883" s="9"/>
    </row>
    <row r="884" spans="8:17" s="22" customFormat="1" ht="15" hidden="1" customHeight="1" x14ac:dyDescent="0.25">
      <c r="H884" s="9"/>
      <c r="I884" s="9"/>
      <c r="J884" s="9"/>
      <c r="K884" s="9"/>
      <c r="L884" s="9"/>
      <c r="M884" s="9"/>
      <c r="N884" s="9"/>
      <c r="O884" s="9"/>
      <c r="P884" s="9"/>
      <c r="Q884" s="9"/>
    </row>
    <row r="885" spans="8:17" s="22" customFormat="1" ht="15" hidden="1" customHeight="1" x14ac:dyDescent="0.25">
      <c r="H885" s="9"/>
      <c r="I885" s="9"/>
      <c r="J885" s="9"/>
      <c r="K885" s="9"/>
      <c r="L885" s="9"/>
      <c r="M885" s="9"/>
      <c r="N885" s="9"/>
      <c r="O885" s="9"/>
      <c r="P885" s="9"/>
      <c r="Q885" s="9"/>
    </row>
    <row r="886" spans="8:17" s="22" customFormat="1" ht="15" hidden="1" customHeight="1" x14ac:dyDescent="0.25">
      <c r="H886" s="9"/>
      <c r="I886" s="9"/>
      <c r="J886" s="9"/>
      <c r="K886" s="9"/>
      <c r="L886" s="9"/>
      <c r="M886" s="9"/>
      <c r="N886" s="9"/>
      <c r="O886" s="9"/>
      <c r="P886" s="9"/>
      <c r="Q886" s="9"/>
    </row>
    <row r="887" spans="8:17" s="22" customFormat="1" ht="15" hidden="1" customHeight="1" x14ac:dyDescent="0.25">
      <c r="H887" s="9"/>
      <c r="I887" s="9"/>
      <c r="J887" s="9"/>
      <c r="K887" s="9"/>
      <c r="L887" s="9"/>
      <c r="M887" s="9"/>
      <c r="N887" s="9"/>
      <c r="O887" s="9"/>
      <c r="P887" s="9"/>
      <c r="Q887" s="9"/>
    </row>
    <row r="888" spans="8:17" s="22" customFormat="1" ht="15" hidden="1" customHeight="1" x14ac:dyDescent="0.25">
      <c r="H888" s="9"/>
      <c r="I888" s="9"/>
      <c r="J888" s="9"/>
      <c r="K888" s="9"/>
      <c r="L888" s="9"/>
      <c r="M888" s="9"/>
      <c r="N888" s="9"/>
      <c r="O888" s="9"/>
      <c r="P888" s="9"/>
      <c r="Q888" s="9"/>
    </row>
    <row r="889" spans="8:17" s="22" customFormat="1" ht="15" hidden="1" customHeight="1" x14ac:dyDescent="0.25">
      <c r="H889" s="9"/>
      <c r="I889" s="9"/>
      <c r="J889" s="9"/>
      <c r="K889" s="9"/>
      <c r="L889" s="9"/>
      <c r="M889" s="9"/>
      <c r="N889" s="9"/>
      <c r="O889" s="9"/>
      <c r="P889" s="9"/>
      <c r="Q889" s="9"/>
    </row>
    <row r="890" spans="8:17" s="22" customFormat="1" ht="15" hidden="1" customHeight="1" x14ac:dyDescent="0.25">
      <c r="H890" s="9"/>
      <c r="I890" s="9"/>
      <c r="J890" s="9"/>
      <c r="K890" s="9"/>
      <c r="L890" s="9"/>
      <c r="M890" s="9"/>
      <c r="N890" s="9"/>
      <c r="O890" s="9"/>
      <c r="P890" s="9"/>
      <c r="Q890" s="9"/>
    </row>
    <row r="891" spans="8:17" s="22" customFormat="1" ht="15" hidden="1" customHeight="1" x14ac:dyDescent="0.25">
      <c r="H891" s="9"/>
      <c r="I891" s="9"/>
      <c r="J891" s="9"/>
      <c r="K891" s="9"/>
      <c r="L891" s="9"/>
      <c r="M891" s="9"/>
      <c r="N891" s="9"/>
      <c r="O891" s="9"/>
      <c r="P891" s="9"/>
      <c r="Q891" s="9"/>
    </row>
    <row r="892" spans="8:17" s="22" customFormat="1" ht="15" hidden="1" customHeight="1" x14ac:dyDescent="0.25">
      <c r="H892" s="9"/>
      <c r="I892" s="9"/>
      <c r="J892" s="9"/>
      <c r="K892" s="9"/>
      <c r="L892" s="9"/>
      <c r="M892" s="9"/>
      <c r="N892" s="9"/>
      <c r="O892" s="9"/>
      <c r="P892" s="9"/>
      <c r="Q892" s="9"/>
    </row>
    <row r="893" spans="8:17" s="22" customFormat="1" ht="15" hidden="1" customHeight="1" x14ac:dyDescent="0.25">
      <c r="H893" s="9"/>
      <c r="I893" s="9"/>
      <c r="J893" s="9"/>
      <c r="K893" s="9"/>
      <c r="L893" s="9"/>
      <c r="M893" s="9"/>
      <c r="N893" s="9"/>
      <c r="O893" s="9"/>
      <c r="P893" s="9"/>
      <c r="Q893" s="9"/>
    </row>
    <row r="894" spans="8:17" s="22" customFormat="1" ht="15" hidden="1" customHeight="1" x14ac:dyDescent="0.25">
      <c r="H894" s="9"/>
      <c r="I894" s="9"/>
      <c r="J894" s="9"/>
      <c r="K894" s="9"/>
      <c r="L894" s="9"/>
      <c r="M894" s="9"/>
      <c r="N894" s="9"/>
      <c r="O894" s="9"/>
      <c r="P894" s="9"/>
      <c r="Q894" s="9"/>
    </row>
    <row r="895" spans="8:17" s="22" customFormat="1" ht="15" hidden="1" customHeight="1" x14ac:dyDescent="0.25">
      <c r="H895" s="9"/>
      <c r="I895" s="9"/>
      <c r="J895" s="9"/>
      <c r="K895" s="9"/>
      <c r="L895" s="9"/>
      <c r="M895" s="9"/>
      <c r="N895" s="9"/>
      <c r="O895" s="9"/>
      <c r="P895" s="9"/>
      <c r="Q895" s="9"/>
    </row>
    <row r="896" spans="8:17" s="22" customFormat="1" ht="15" hidden="1" customHeight="1" x14ac:dyDescent="0.25">
      <c r="H896" s="9"/>
      <c r="I896" s="9"/>
      <c r="J896" s="9"/>
      <c r="K896" s="9"/>
      <c r="L896" s="9"/>
      <c r="M896" s="9"/>
      <c r="N896" s="9"/>
      <c r="O896" s="9"/>
      <c r="P896" s="9"/>
      <c r="Q896" s="9"/>
    </row>
    <row r="897" spans="8:17" s="22" customFormat="1" ht="15" hidden="1" customHeight="1" x14ac:dyDescent="0.25">
      <c r="H897" s="9"/>
      <c r="I897" s="9"/>
      <c r="J897" s="9"/>
      <c r="K897" s="9"/>
      <c r="L897" s="9"/>
      <c r="M897" s="9"/>
      <c r="N897" s="9"/>
      <c r="O897" s="9"/>
      <c r="P897" s="9"/>
      <c r="Q897" s="9"/>
    </row>
    <row r="898" spans="8:17" s="22" customFormat="1" ht="15" hidden="1" customHeight="1" x14ac:dyDescent="0.25">
      <c r="H898" s="9"/>
      <c r="I898" s="9"/>
      <c r="J898" s="9"/>
      <c r="K898" s="9"/>
      <c r="L898" s="9"/>
      <c r="M898" s="9"/>
      <c r="N898" s="9"/>
      <c r="O898" s="9"/>
      <c r="P898" s="9"/>
      <c r="Q898" s="9"/>
    </row>
    <row r="899" spans="8:17" s="22" customFormat="1" ht="15" hidden="1" customHeight="1" x14ac:dyDescent="0.25">
      <c r="H899" s="9"/>
      <c r="I899" s="9"/>
      <c r="J899" s="9"/>
      <c r="K899" s="9"/>
      <c r="L899" s="9"/>
      <c r="M899" s="9"/>
      <c r="N899" s="9"/>
      <c r="O899" s="9"/>
      <c r="P899" s="9"/>
      <c r="Q899" s="9"/>
    </row>
    <row r="900" spans="8:17" s="22" customFormat="1" ht="15" hidden="1" customHeight="1" x14ac:dyDescent="0.25">
      <c r="H900" s="9"/>
      <c r="I900" s="9"/>
      <c r="J900" s="9"/>
      <c r="K900" s="9"/>
      <c r="L900" s="9"/>
      <c r="M900" s="9"/>
      <c r="N900" s="9"/>
      <c r="O900" s="9"/>
      <c r="P900" s="9"/>
      <c r="Q900" s="9"/>
    </row>
    <row r="901" spans="8:17" s="22" customFormat="1" ht="15" hidden="1" customHeight="1" x14ac:dyDescent="0.25">
      <c r="H901" s="9"/>
      <c r="I901" s="9"/>
      <c r="J901" s="9"/>
      <c r="K901" s="9"/>
      <c r="L901" s="9"/>
      <c r="M901" s="9"/>
      <c r="N901" s="9"/>
      <c r="O901" s="9"/>
      <c r="P901" s="9"/>
      <c r="Q901" s="9"/>
    </row>
    <row r="902" spans="8:17" s="22" customFormat="1" ht="15" hidden="1" customHeight="1" x14ac:dyDescent="0.25">
      <c r="H902" s="9"/>
      <c r="I902" s="9"/>
      <c r="J902" s="9"/>
      <c r="K902" s="9"/>
      <c r="L902" s="9"/>
      <c r="M902" s="9"/>
      <c r="N902" s="9"/>
      <c r="O902" s="9"/>
      <c r="P902" s="9"/>
      <c r="Q902" s="9"/>
    </row>
    <row r="903" spans="8:17" s="22" customFormat="1" ht="15" hidden="1" customHeight="1" x14ac:dyDescent="0.25">
      <c r="H903" s="9"/>
      <c r="I903" s="9"/>
      <c r="J903" s="9"/>
      <c r="K903" s="9"/>
      <c r="L903" s="9"/>
      <c r="M903" s="9"/>
      <c r="N903" s="9"/>
      <c r="O903" s="9"/>
      <c r="P903" s="9"/>
      <c r="Q903" s="9"/>
    </row>
    <row r="904" spans="8:17" s="22" customFormat="1" ht="15" hidden="1" customHeight="1" x14ac:dyDescent="0.25">
      <c r="H904" s="9"/>
      <c r="I904" s="9"/>
      <c r="J904" s="9"/>
      <c r="K904" s="9"/>
      <c r="L904" s="9"/>
      <c r="M904" s="9"/>
      <c r="N904" s="9"/>
      <c r="O904" s="9"/>
      <c r="P904" s="9"/>
      <c r="Q904" s="9"/>
    </row>
    <row r="905" spans="8:17" s="22" customFormat="1" ht="15" hidden="1" customHeight="1" x14ac:dyDescent="0.25">
      <c r="H905" s="9"/>
      <c r="I905" s="9"/>
      <c r="J905" s="9"/>
      <c r="K905" s="9"/>
      <c r="L905" s="9"/>
      <c r="M905" s="9"/>
      <c r="N905" s="9"/>
      <c r="O905" s="9"/>
      <c r="P905" s="9"/>
      <c r="Q905" s="9"/>
    </row>
    <row r="906" spans="8:17" s="22" customFormat="1" ht="15" hidden="1" customHeight="1" x14ac:dyDescent="0.25">
      <c r="H906" s="9"/>
      <c r="I906" s="9"/>
      <c r="J906" s="9"/>
      <c r="K906" s="9"/>
      <c r="L906" s="9"/>
      <c r="M906" s="9"/>
      <c r="N906" s="9"/>
      <c r="O906" s="9"/>
      <c r="P906" s="9"/>
      <c r="Q906" s="9"/>
    </row>
    <row r="907" spans="8:17" s="22" customFormat="1" ht="15" hidden="1" customHeight="1" x14ac:dyDescent="0.25">
      <c r="H907" s="9"/>
      <c r="I907" s="9"/>
      <c r="J907" s="9"/>
      <c r="K907" s="9"/>
      <c r="L907" s="9"/>
      <c r="M907" s="9"/>
      <c r="N907" s="9"/>
      <c r="O907" s="9"/>
      <c r="P907" s="9"/>
      <c r="Q907" s="9"/>
    </row>
    <row r="908" spans="8:17" s="22" customFormat="1" ht="15" hidden="1" customHeight="1" x14ac:dyDescent="0.25">
      <c r="H908" s="9"/>
      <c r="I908" s="9"/>
      <c r="J908" s="9"/>
      <c r="K908" s="9"/>
      <c r="L908" s="9"/>
      <c r="M908" s="9"/>
      <c r="N908" s="9"/>
      <c r="O908" s="9"/>
      <c r="P908" s="9"/>
      <c r="Q908" s="9"/>
    </row>
    <row r="909" spans="8:17" s="22" customFormat="1" ht="15" hidden="1" customHeight="1" x14ac:dyDescent="0.25">
      <c r="H909" s="9"/>
      <c r="I909" s="9"/>
      <c r="J909" s="9"/>
      <c r="K909" s="9"/>
      <c r="L909" s="9"/>
      <c r="M909" s="9"/>
      <c r="N909" s="9"/>
      <c r="O909" s="9"/>
      <c r="P909" s="9"/>
      <c r="Q909" s="9"/>
    </row>
    <row r="910" spans="8:17" s="22" customFormat="1" ht="15" hidden="1" customHeight="1" x14ac:dyDescent="0.25">
      <c r="H910" s="9"/>
      <c r="I910" s="9"/>
      <c r="J910" s="9"/>
      <c r="K910" s="9"/>
      <c r="L910" s="9"/>
      <c r="M910" s="9"/>
      <c r="N910" s="9"/>
      <c r="O910" s="9"/>
      <c r="P910" s="9"/>
      <c r="Q910" s="9"/>
    </row>
    <row r="911" spans="8:17" s="22" customFormat="1" ht="15" hidden="1" customHeight="1" x14ac:dyDescent="0.25">
      <c r="H911" s="9"/>
      <c r="I911" s="9"/>
      <c r="J911" s="9"/>
      <c r="K911" s="9"/>
      <c r="L911" s="9"/>
      <c r="M911" s="9"/>
      <c r="N911" s="9"/>
      <c r="O911" s="9"/>
      <c r="P911" s="9"/>
      <c r="Q911" s="9"/>
    </row>
    <row r="912" spans="8:17" s="22" customFormat="1" ht="15" hidden="1" customHeight="1" x14ac:dyDescent="0.25">
      <c r="H912" s="9"/>
      <c r="I912" s="9"/>
      <c r="J912" s="9"/>
      <c r="K912" s="9"/>
      <c r="L912" s="9"/>
      <c r="M912" s="9"/>
      <c r="N912" s="9"/>
      <c r="O912" s="9"/>
      <c r="P912" s="9"/>
      <c r="Q912" s="9"/>
    </row>
    <row r="913" spans="8:17" s="22" customFormat="1" ht="15" hidden="1" customHeight="1" x14ac:dyDescent="0.25">
      <c r="H913" s="9"/>
      <c r="I913" s="9"/>
      <c r="J913" s="9"/>
      <c r="K913" s="9"/>
      <c r="L913" s="9"/>
      <c r="M913" s="9"/>
      <c r="N913" s="9"/>
      <c r="O913" s="9"/>
      <c r="P913" s="9"/>
      <c r="Q913" s="9"/>
    </row>
    <row r="914" spans="8:17" s="22" customFormat="1" ht="15" hidden="1" customHeight="1" x14ac:dyDescent="0.25">
      <c r="H914" s="9"/>
      <c r="I914" s="9"/>
      <c r="J914" s="9"/>
      <c r="K914" s="9"/>
      <c r="L914" s="9"/>
      <c r="M914" s="9"/>
      <c r="N914" s="9"/>
      <c r="O914" s="9"/>
      <c r="P914" s="9"/>
      <c r="Q914" s="9"/>
    </row>
    <row r="915" spans="8:17" s="22" customFormat="1" ht="15" hidden="1" customHeight="1" x14ac:dyDescent="0.25">
      <c r="H915" s="9"/>
      <c r="I915" s="9"/>
      <c r="J915" s="9"/>
      <c r="K915" s="9"/>
      <c r="L915" s="9"/>
      <c r="M915" s="9"/>
      <c r="N915" s="9"/>
      <c r="O915" s="9"/>
      <c r="P915" s="9"/>
      <c r="Q915" s="9"/>
    </row>
    <row r="916" spans="8:17" s="22" customFormat="1" ht="15" hidden="1" customHeight="1" x14ac:dyDescent="0.25">
      <c r="H916" s="9"/>
      <c r="I916" s="9"/>
      <c r="J916" s="9"/>
      <c r="K916" s="9"/>
      <c r="L916" s="9"/>
      <c r="M916" s="9"/>
      <c r="N916" s="9"/>
      <c r="O916" s="9"/>
      <c r="P916" s="9"/>
      <c r="Q916" s="9"/>
    </row>
    <row r="917" spans="8:17" s="22" customFormat="1" ht="15" hidden="1" customHeight="1" x14ac:dyDescent="0.25">
      <c r="H917" s="9"/>
      <c r="I917" s="9"/>
      <c r="J917" s="9"/>
      <c r="K917" s="9"/>
      <c r="L917" s="9"/>
      <c r="M917" s="9"/>
      <c r="N917" s="9"/>
      <c r="O917" s="9"/>
      <c r="P917" s="9"/>
      <c r="Q917" s="9"/>
    </row>
    <row r="918" spans="8:17" s="22" customFormat="1" ht="15" hidden="1" customHeight="1" x14ac:dyDescent="0.25">
      <c r="H918" s="9"/>
      <c r="I918" s="9"/>
      <c r="J918" s="9"/>
      <c r="K918" s="9"/>
      <c r="L918" s="9"/>
      <c r="M918" s="9"/>
      <c r="N918" s="9"/>
      <c r="O918" s="9"/>
      <c r="P918" s="9"/>
      <c r="Q918" s="9"/>
    </row>
    <row r="919" spans="8:17" s="22" customFormat="1" ht="15" hidden="1" customHeight="1" x14ac:dyDescent="0.25">
      <c r="H919" s="9"/>
      <c r="I919" s="9"/>
      <c r="J919" s="9"/>
      <c r="K919" s="9"/>
      <c r="L919" s="9"/>
      <c r="M919" s="9"/>
      <c r="N919" s="9"/>
      <c r="O919" s="9"/>
      <c r="P919" s="9"/>
      <c r="Q919" s="9"/>
    </row>
    <row r="920" spans="8:17" s="22" customFormat="1" ht="15" hidden="1" customHeight="1" x14ac:dyDescent="0.25">
      <c r="H920" s="9"/>
      <c r="I920" s="9"/>
      <c r="J920" s="9"/>
      <c r="K920" s="9"/>
      <c r="L920" s="9"/>
      <c r="M920" s="9"/>
      <c r="N920" s="9"/>
      <c r="O920" s="9"/>
      <c r="P920" s="9"/>
      <c r="Q920" s="9"/>
    </row>
    <row r="921" spans="8:17" s="22" customFormat="1" ht="15" hidden="1" customHeight="1" x14ac:dyDescent="0.25">
      <c r="H921" s="9"/>
      <c r="I921" s="9"/>
      <c r="J921" s="9"/>
      <c r="K921" s="9"/>
      <c r="L921" s="9"/>
      <c r="M921" s="9"/>
      <c r="N921" s="9"/>
      <c r="O921" s="9"/>
      <c r="P921" s="9"/>
      <c r="Q921" s="9"/>
    </row>
    <row r="922" spans="8:17" s="22" customFormat="1" ht="15" hidden="1" customHeight="1" x14ac:dyDescent="0.25">
      <c r="H922" s="9"/>
      <c r="I922" s="9"/>
      <c r="J922" s="9"/>
      <c r="K922" s="9"/>
      <c r="L922" s="9"/>
      <c r="M922" s="9"/>
      <c r="N922" s="9"/>
      <c r="O922" s="9"/>
      <c r="P922" s="9"/>
      <c r="Q922" s="9"/>
    </row>
    <row r="923" spans="8:17" s="22" customFormat="1" ht="15" hidden="1" customHeight="1" x14ac:dyDescent="0.25">
      <c r="H923" s="9"/>
      <c r="I923" s="9"/>
      <c r="J923" s="9"/>
      <c r="K923" s="9"/>
      <c r="L923" s="9"/>
      <c r="M923" s="9"/>
      <c r="N923" s="9"/>
      <c r="O923" s="9"/>
      <c r="P923" s="9"/>
      <c r="Q923" s="9"/>
    </row>
    <row r="924" spans="8:17" s="22" customFormat="1" ht="15" hidden="1" customHeight="1" x14ac:dyDescent="0.25">
      <c r="H924" s="9"/>
      <c r="I924" s="9"/>
      <c r="J924" s="9"/>
      <c r="K924" s="9"/>
      <c r="L924" s="9"/>
      <c r="M924" s="9"/>
      <c r="N924" s="9"/>
      <c r="O924" s="9"/>
      <c r="P924" s="9"/>
      <c r="Q924" s="9"/>
    </row>
    <row r="925" spans="8:17" s="22" customFormat="1" ht="15" hidden="1" customHeight="1" x14ac:dyDescent="0.25">
      <c r="H925" s="9"/>
      <c r="I925" s="9"/>
      <c r="J925" s="9"/>
      <c r="K925" s="9"/>
      <c r="L925" s="9"/>
      <c r="M925" s="9"/>
      <c r="N925" s="9"/>
      <c r="O925" s="9"/>
      <c r="P925" s="9"/>
      <c r="Q925" s="9"/>
    </row>
    <row r="926" spans="8:17" s="22" customFormat="1" ht="15" hidden="1" customHeight="1" x14ac:dyDescent="0.25">
      <c r="H926" s="9"/>
      <c r="I926" s="9"/>
      <c r="J926" s="9"/>
      <c r="K926" s="9"/>
      <c r="L926" s="9"/>
      <c r="M926" s="9"/>
      <c r="N926" s="9"/>
      <c r="O926" s="9"/>
      <c r="P926" s="9"/>
      <c r="Q926" s="9"/>
    </row>
    <row r="927" spans="8:17" s="22" customFormat="1" ht="15" hidden="1" customHeight="1" x14ac:dyDescent="0.25">
      <c r="H927" s="9"/>
      <c r="I927" s="9"/>
      <c r="J927" s="9"/>
      <c r="K927" s="9"/>
      <c r="L927" s="9"/>
      <c r="M927" s="9"/>
      <c r="N927" s="9"/>
      <c r="O927" s="9"/>
      <c r="P927" s="9"/>
      <c r="Q927" s="9"/>
    </row>
    <row r="928" spans="8:17" s="22" customFormat="1" ht="15" hidden="1" customHeight="1" x14ac:dyDescent="0.25">
      <c r="H928" s="9"/>
      <c r="I928" s="9"/>
      <c r="J928" s="9"/>
      <c r="K928" s="9"/>
      <c r="L928" s="9"/>
      <c r="M928" s="9"/>
      <c r="N928" s="9"/>
      <c r="O928" s="9"/>
      <c r="P928" s="9"/>
      <c r="Q928" s="9"/>
    </row>
    <row r="929" spans="8:17" s="22" customFormat="1" ht="15" hidden="1" customHeight="1" x14ac:dyDescent="0.25">
      <c r="H929" s="9"/>
      <c r="I929" s="9"/>
      <c r="J929" s="9"/>
      <c r="K929" s="9"/>
      <c r="L929" s="9"/>
      <c r="M929" s="9"/>
      <c r="N929" s="9"/>
      <c r="O929" s="9"/>
      <c r="P929" s="9"/>
      <c r="Q929" s="9"/>
    </row>
    <row r="930" spans="8:17" s="22" customFormat="1" ht="15" hidden="1" customHeight="1" x14ac:dyDescent="0.25">
      <c r="H930" s="9"/>
      <c r="I930" s="9"/>
      <c r="J930" s="9"/>
      <c r="K930" s="9"/>
      <c r="L930" s="9"/>
      <c r="M930" s="9"/>
      <c r="N930" s="9"/>
      <c r="O930" s="9"/>
      <c r="P930" s="9"/>
      <c r="Q930" s="9"/>
    </row>
    <row r="931" spans="8:17" s="22" customFormat="1" ht="15" hidden="1" customHeight="1" x14ac:dyDescent="0.25">
      <c r="H931" s="9"/>
      <c r="I931" s="9"/>
      <c r="J931" s="9"/>
      <c r="K931" s="9"/>
      <c r="L931" s="9"/>
      <c r="M931" s="9"/>
      <c r="N931" s="9"/>
      <c r="O931" s="9"/>
      <c r="P931" s="9"/>
      <c r="Q931" s="9"/>
    </row>
    <row r="932" spans="8:17" s="22" customFormat="1" ht="15" hidden="1" customHeight="1" x14ac:dyDescent="0.25">
      <c r="H932" s="9"/>
      <c r="I932" s="9"/>
      <c r="J932" s="9"/>
      <c r="K932" s="9"/>
      <c r="L932" s="9"/>
      <c r="M932" s="9"/>
      <c r="N932" s="9"/>
      <c r="O932" s="9"/>
      <c r="P932" s="9"/>
      <c r="Q932" s="9"/>
    </row>
    <row r="933" spans="8:17" s="22" customFormat="1" ht="15" hidden="1" customHeight="1" x14ac:dyDescent="0.25">
      <c r="H933" s="9"/>
      <c r="I933" s="9"/>
      <c r="J933" s="9"/>
      <c r="K933" s="9"/>
      <c r="L933" s="9"/>
      <c r="M933" s="9"/>
      <c r="N933" s="9"/>
      <c r="O933" s="9"/>
      <c r="P933" s="9"/>
      <c r="Q933" s="9"/>
    </row>
    <row r="934" spans="8:17" s="22" customFormat="1" ht="15" hidden="1" customHeight="1" x14ac:dyDescent="0.25">
      <c r="H934" s="9"/>
      <c r="I934" s="9"/>
      <c r="J934" s="9"/>
      <c r="K934" s="9"/>
      <c r="L934" s="9"/>
      <c r="M934" s="9"/>
      <c r="N934" s="9"/>
      <c r="O934" s="9"/>
      <c r="P934" s="9"/>
      <c r="Q934" s="9"/>
    </row>
    <row r="935" spans="8:17" s="22" customFormat="1" ht="15" hidden="1" customHeight="1" x14ac:dyDescent="0.25">
      <c r="H935" s="9"/>
      <c r="I935" s="9"/>
      <c r="J935" s="9"/>
      <c r="K935" s="9"/>
      <c r="L935" s="9"/>
      <c r="M935" s="9"/>
      <c r="N935" s="9"/>
      <c r="O935" s="9"/>
      <c r="P935" s="9"/>
      <c r="Q935" s="9"/>
    </row>
    <row r="936" spans="8:17" s="22" customFormat="1" ht="15" hidden="1" customHeight="1" x14ac:dyDescent="0.25">
      <c r="H936" s="9"/>
      <c r="I936" s="9"/>
      <c r="J936" s="9"/>
      <c r="K936" s="9"/>
      <c r="L936" s="9"/>
      <c r="M936" s="9"/>
      <c r="N936" s="9"/>
      <c r="O936" s="9"/>
      <c r="P936" s="9"/>
      <c r="Q936" s="9"/>
    </row>
    <row r="937" spans="8:17" s="22" customFormat="1" ht="15" hidden="1" customHeight="1" x14ac:dyDescent="0.25">
      <c r="H937" s="9"/>
      <c r="I937" s="9"/>
      <c r="J937" s="9"/>
      <c r="K937" s="9"/>
      <c r="L937" s="9"/>
      <c r="M937" s="9"/>
      <c r="N937" s="9"/>
      <c r="O937" s="9"/>
      <c r="P937" s="9"/>
      <c r="Q937" s="9"/>
    </row>
    <row r="938" spans="8:17" s="22" customFormat="1" ht="15" hidden="1" customHeight="1" x14ac:dyDescent="0.25">
      <c r="H938" s="9"/>
      <c r="I938" s="9"/>
      <c r="J938" s="9"/>
      <c r="K938" s="9"/>
      <c r="L938" s="9"/>
      <c r="M938" s="9"/>
      <c r="N938" s="9"/>
      <c r="O938" s="9"/>
      <c r="P938" s="9"/>
      <c r="Q938" s="9"/>
    </row>
    <row r="939" spans="8:17" s="22" customFormat="1" ht="15" hidden="1" customHeight="1" x14ac:dyDescent="0.25">
      <c r="H939" s="9"/>
      <c r="I939" s="9"/>
      <c r="J939" s="9"/>
      <c r="K939" s="9"/>
      <c r="L939" s="9"/>
      <c r="M939" s="9"/>
      <c r="N939" s="9"/>
      <c r="O939" s="9"/>
      <c r="P939" s="9"/>
      <c r="Q939" s="9"/>
    </row>
    <row r="940" spans="8:17" s="22" customFormat="1" ht="15" hidden="1" customHeight="1" x14ac:dyDescent="0.25">
      <c r="H940" s="9"/>
      <c r="I940" s="9"/>
      <c r="J940" s="9"/>
      <c r="K940" s="9"/>
      <c r="L940" s="9"/>
      <c r="M940" s="9"/>
      <c r="N940" s="9"/>
      <c r="O940" s="9"/>
      <c r="P940" s="9"/>
      <c r="Q940" s="9"/>
    </row>
    <row r="941" spans="8:17" s="22" customFormat="1" ht="15" hidden="1" customHeight="1" x14ac:dyDescent="0.25">
      <c r="H941" s="9"/>
      <c r="I941" s="9"/>
      <c r="J941" s="9"/>
      <c r="K941" s="9"/>
      <c r="L941" s="9"/>
      <c r="M941" s="9"/>
      <c r="N941" s="9"/>
      <c r="O941" s="9"/>
      <c r="P941" s="9"/>
      <c r="Q941" s="9"/>
    </row>
    <row r="942" spans="8:17" s="22" customFormat="1" ht="15" hidden="1" customHeight="1" x14ac:dyDescent="0.25">
      <c r="H942" s="9"/>
      <c r="I942" s="9"/>
      <c r="J942" s="9"/>
      <c r="K942" s="9"/>
      <c r="L942" s="9"/>
      <c r="M942" s="9"/>
      <c r="N942" s="9"/>
      <c r="O942" s="9"/>
      <c r="P942" s="9"/>
      <c r="Q942" s="9"/>
    </row>
    <row r="943" spans="8:17" s="22" customFormat="1" ht="15" hidden="1" customHeight="1" x14ac:dyDescent="0.25">
      <c r="H943" s="9"/>
      <c r="I943" s="9"/>
      <c r="J943" s="9"/>
      <c r="K943" s="9"/>
      <c r="L943" s="9"/>
      <c r="M943" s="9"/>
      <c r="N943" s="9"/>
      <c r="O943" s="9"/>
      <c r="P943" s="9"/>
      <c r="Q943" s="9"/>
    </row>
    <row r="944" spans="8:17" s="22" customFormat="1" ht="15" hidden="1" customHeight="1" x14ac:dyDescent="0.25">
      <c r="H944" s="9"/>
      <c r="I944" s="9"/>
      <c r="J944" s="9"/>
      <c r="K944" s="9"/>
      <c r="L944" s="9"/>
      <c r="M944" s="9"/>
      <c r="N944" s="9"/>
      <c r="O944" s="9"/>
      <c r="P944" s="9"/>
      <c r="Q944" s="9"/>
    </row>
    <row r="945" spans="8:17" s="22" customFormat="1" ht="15" hidden="1" customHeight="1" x14ac:dyDescent="0.25">
      <c r="H945" s="9"/>
      <c r="I945" s="9"/>
      <c r="J945" s="9"/>
      <c r="K945" s="9"/>
      <c r="L945" s="9"/>
      <c r="M945" s="9"/>
      <c r="N945" s="9"/>
      <c r="O945" s="9"/>
      <c r="P945" s="9"/>
      <c r="Q945" s="9"/>
    </row>
    <row r="946" spans="8:17" s="22" customFormat="1" ht="15" hidden="1" customHeight="1" x14ac:dyDescent="0.25">
      <c r="H946" s="9"/>
      <c r="I946" s="9"/>
      <c r="J946" s="9"/>
      <c r="K946" s="9"/>
      <c r="L946" s="9"/>
      <c r="M946" s="9"/>
      <c r="N946" s="9"/>
      <c r="O946" s="9"/>
      <c r="P946" s="9"/>
      <c r="Q946" s="9"/>
    </row>
    <row r="947" spans="8:17" s="22" customFormat="1" ht="15" hidden="1" customHeight="1" x14ac:dyDescent="0.25">
      <c r="H947" s="9"/>
      <c r="I947" s="9"/>
      <c r="J947" s="9"/>
      <c r="K947" s="9"/>
      <c r="L947" s="9"/>
      <c r="M947" s="9"/>
      <c r="N947" s="9"/>
      <c r="O947" s="9"/>
      <c r="P947" s="9"/>
      <c r="Q947" s="9"/>
    </row>
    <row r="948" spans="8:17" s="22" customFormat="1" ht="15" hidden="1" customHeight="1" x14ac:dyDescent="0.25">
      <c r="H948" s="9"/>
      <c r="I948" s="9"/>
      <c r="J948" s="9"/>
      <c r="K948" s="9"/>
      <c r="L948" s="9"/>
      <c r="M948" s="9"/>
      <c r="N948" s="9"/>
      <c r="O948" s="9"/>
      <c r="P948" s="9"/>
      <c r="Q948" s="9"/>
    </row>
    <row r="949" spans="8:17" s="22" customFormat="1" ht="15" hidden="1" customHeight="1" x14ac:dyDescent="0.25">
      <c r="H949" s="9"/>
      <c r="I949" s="9"/>
      <c r="J949" s="9"/>
      <c r="K949" s="9"/>
      <c r="L949" s="9"/>
      <c r="M949" s="9"/>
      <c r="N949" s="9"/>
      <c r="O949" s="9"/>
      <c r="P949" s="9"/>
      <c r="Q949" s="9"/>
    </row>
    <row r="950" spans="8:17" s="22" customFormat="1" ht="15" hidden="1" customHeight="1" x14ac:dyDescent="0.25">
      <c r="H950" s="9"/>
      <c r="I950" s="9"/>
      <c r="J950" s="9"/>
      <c r="K950" s="9"/>
      <c r="L950" s="9"/>
      <c r="M950" s="9"/>
      <c r="N950" s="9"/>
      <c r="O950" s="9"/>
      <c r="P950" s="9"/>
      <c r="Q950" s="9"/>
    </row>
    <row r="951" spans="8:17" s="22" customFormat="1" ht="15" hidden="1" customHeight="1" x14ac:dyDescent="0.25">
      <c r="H951" s="9"/>
      <c r="I951" s="9"/>
      <c r="J951" s="9"/>
      <c r="K951" s="9"/>
      <c r="L951" s="9"/>
      <c r="M951" s="9"/>
      <c r="N951" s="9"/>
      <c r="O951" s="9"/>
      <c r="P951" s="9"/>
      <c r="Q951" s="9"/>
    </row>
    <row r="952" spans="8:17" s="22" customFormat="1" ht="15" hidden="1" customHeight="1" x14ac:dyDescent="0.25">
      <c r="H952" s="9"/>
      <c r="I952" s="9"/>
      <c r="J952" s="9"/>
      <c r="K952" s="9"/>
      <c r="L952" s="9"/>
      <c r="M952" s="9"/>
      <c r="N952" s="9"/>
      <c r="O952" s="9"/>
      <c r="P952" s="9"/>
      <c r="Q952" s="9"/>
    </row>
    <row r="953" spans="8:17" s="22" customFormat="1" ht="15" hidden="1" customHeight="1" x14ac:dyDescent="0.25">
      <c r="H953" s="9"/>
      <c r="I953" s="9"/>
      <c r="J953" s="9"/>
      <c r="K953" s="9"/>
      <c r="L953" s="9"/>
      <c r="M953" s="9"/>
      <c r="N953" s="9"/>
      <c r="O953" s="9"/>
      <c r="P953" s="9"/>
      <c r="Q953" s="9"/>
    </row>
    <row r="954" spans="8:17" s="22" customFormat="1" ht="15" hidden="1" customHeight="1" x14ac:dyDescent="0.25">
      <c r="H954" s="9"/>
      <c r="I954" s="9"/>
      <c r="J954" s="9"/>
      <c r="K954" s="9"/>
      <c r="L954" s="9"/>
      <c r="M954" s="9"/>
      <c r="N954" s="9"/>
      <c r="O954" s="9"/>
      <c r="P954" s="9"/>
      <c r="Q954" s="9"/>
    </row>
    <row r="955" spans="8:17" s="22" customFormat="1" ht="15" hidden="1" customHeight="1" x14ac:dyDescent="0.25">
      <c r="H955" s="9"/>
      <c r="I955" s="9"/>
      <c r="J955" s="9"/>
      <c r="K955" s="9"/>
      <c r="L955" s="9"/>
      <c r="M955" s="9"/>
      <c r="N955" s="9"/>
      <c r="O955" s="9"/>
      <c r="P955" s="9"/>
      <c r="Q955" s="9"/>
    </row>
    <row r="956" spans="8:17" s="22" customFormat="1" ht="15" hidden="1" customHeight="1" x14ac:dyDescent="0.25">
      <c r="H956" s="9"/>
      <c r="I956" s="9"/>
      <c r="J956" s="9"/>
      <c r="K956" s="9"/>
      <c r="L956" s="9"/>
      <c r="M956" s="9"/>
      <c r="N956" s="9"/>
      <c r="O956" s="9"/>
      <c r="P956" s="9"/>
      <c r="Q956" s="9"/>
    </row>
    <row r="957" spans="8:17" s="22" customFormat="1" ht="15" hidden="1" customHeight="1" x14ac:dyDescent="0.25">
      <c r="H957" s="9"/>
      <c r="I957" s="9"/>
      <c r="J957" s="9"/>
      <c r="K957" s="9"/>
      <c r="L957" s="9"/>
      <c r="M957" s="9"/>
      <c r="N957" s="9"/>
      <c r="O957" s="9"/>
      <c r="P957" s="9"/>
      <c r="Q957" s="9"/>
    </row>
    <row r="958" spans="8:17" s="22" customFormat="1" ht="15" hidden="1" customHeight="1" x14ac:dyDescent="0.25">
      <c r="H958" s="9"/>
      <c r="I958" s="9"/>
      <c r="J958" s="9"/>
      <c r="K958" s="9"/>
      <c r="L958" s="9"/>
      <c r="M958" s="9"/>
      <c r="N958" s="9"/>
      <c r="O958" s="9"/>
      <c r="P958" s="9"/>
      <c r="Q958" s="9"/>
    </row>
    <row r="959" spans="8:17" s="22" customFormat="1" ht="15" hidden="1" customHeight="1" x14ac:dyDescent="0.25">
      <c r="H959" s="9"/>
      <c r="I959" s="9"/>
      <c r="J959" s="9"/>
      <c r="K959" s="9"/>
      <c r="L959" s="9"/>
      <c r="M959" s="9"/>
      <c r="N959" s="9"/>
      <c r="O959" s="9"/>
      <c r="P959" s="9"/>
      <c r="Q959" s="9"/>
    </row>
    <row r="960" spans="8:17" s="22" customFormat="1" ht="15" hidden="1" customHeight="1" x14ac:dyDescent="0.25">
      <c r="H960" s="9"/>
      <c r="I960" s="9"/>
      <c r="J960" s="9"/>
      <c r="K960" s="9"/>
      <c r="L960" s="9"/>
      <c r="M960" s="9"/>
      <c r="N960" s="9"/>
      <c r="O960" s="9"/>
      <c r="P960" s="9"/>
      <c r="Q960" s="9"/>
    </row>
    <row r="961" spans="8:17" s="22" customFormat="1" ht="15" hidden="1" customHeight="1" x14ac:dyDescent="0.25">
      <c r="H961" s="9"/>
      <c r="I961" s="9"/>
      <c r="J961" s="9"/>
      <c r="K961" s="9"/>
      <c r="L961" s="9"/>
      <c r="M961" s="9"/>
      <c r="N961" s="9"/>
      <c r="O961" s="9"/>
      <c r="P961" s="9"/>
      <c r="Q961" s="9"/>
    </row>
    <row r="962" spans="8:17" s="22" customFormat="1" ht="15" hidden="1" customHeight="1" x14ac:dyDescent="0.25">
      <c r="H962" s="9"/>
      <c r="I962" s="9"/>
      <c r="J962" s="9"/>
      <c r="K962" s="9"/>
      <c r="L962" s="9"/>
      <c r="M962" s="9"/>
      <c r="N962" s="9"/>
      <c r="O962" s="9"/>
      <c r="P962" s="9"/>
      <c r="Q962" s="9"/>
    </row>
    <row r="963" spans="8:17" s="22" customFormat="1" ht="15" hidden="1" customHeight="1" x14ac:dyDescent="0.25">
      <c r="H963" s="9"/>
      <c r="I963" s="9"/>
      <c r="J963" s="9"/>
      <c r="K963" s="9"/>
      <c r="L963" s="9"/>
      <c r="M963" s="9"/>
      <c r="N963" s="9"/>
      <c r="O963" s="9"/>
      <c r="P963" s="9"/>
      <c r="Q963" s="9"/>
    </row>
    <row r="964" spans="8:17" s="22" customFormat="1" ht="15" hidden="1" customHeight="1" x14ac:dyDescent="0.25">
      <c r="H964" s="9"/>
      <c r="I964" s="9"/>
      <c r="J964" s="9"/>
      <c r="K964" s="9"/>
      <c r="L964" s="9"/>
      <c r="M964" s="9"/>
      <c r="N964" s="9"/>
      <c r="O964" s="9"/>
      <c r="P964" s="9"/>
      <c r="Q964" s="9"/>
    </row>
    <row r="965" spans="8:17" s="22" customFormat="1" ht="15" hidden="1" customHeight="1" x14ac:dyDescent="0.25">
      <c r="H965" s="9"/>
      <c r="I965" s="9"/>
      <c r="J965" s="9"/>
      <c r="K965" s="9"/>
      <c r="L965" s="9"/>
      <c r="M965" s="9"/>
      <c r="N965" s="9"/>
      <c r="O965" s="9"/>
      <c r="P965" s="9"/>
      <c r="Q965" s="9"/>
    </row>
    <row r="966" spans="8:17" s="22" customFormat="1" ht="15" hidden="1" customHeight="1" x14ac:dyDescent="0.25">
      <c r="H966" s="9"/>
      <c r="I966" s="9"/>
      <c r="J966" s="9"/>
      <c r="K966" s="9"/>
      <c r="L966" s="9"/>
      <c r="M966" s="9"/>
      <c r="N966" s="9"/>
      <c r="O966" s="9"/>
      <c r="P966" s="9"/>
      <c r="Q966" s="9"/>
    </row>
    <row r="967" spans="8:17" s="22" customFormat="1" ht="15" hidden="1" customHeight="1" x14ac:dyDescent="0.25">
      <c r="H967" s="9"/>
      <c r="I967" s="9"/>
      <c r="J967" s="9"/>
      <c r="K967" s="9"/>
      <c r="L967" s="9"/>
      <c r="M967" s="9"/>
      <c r="N967" s="9"/>
      <c r="O967" s="9"/>
      <c r="P967" s="9"/>
      <c r="Q967" s="9"/>
    </row>
    <row r="968" spans="8:17" s="22" customFormat="1" ht="15" hidden="1" customHeight="1" x14ac:dyDescent="0.25">
      <c r="H968" s="9"/>
      <c r="I968" s="9"/>
      <c r="J968" s="9"/>
      <c r="K968" s="9"/>
      <c r="L968" s="9"/>
      <c r="M968" s="9"/>
      <c r="N968" s="9"/>
      <c r="O968" s="9"/>
      <c r="P968" s="9"/>
      <c r="Q968" s="9"/>
    </row>
    <row r="969" spans="8:17" s="22" customFormat="1" ht="15" hidden="1" customHeight="1" x14ac:dyDescent="0.25">
      <c r="H969" s="9"/>
      <c r="I969" s="9"/>
      <c r="J969" s="9"/>
      <c r="K969" s="9"/>
      <c r="L969" s="9"/>
      <c r="M969" s="9"/>
      <c r="N969" s="9"/>
      <c r="O969" s="9"/>
      <c r="P969" s="9"/>
      <c r="Q969" s="9"/>
    </row>
    <row r="970" spans="8:17" s="22" customFormat="1" ht="15" hidden="1" customHeight="1" x14ac:dyDescent="0.25">
      <c r="H970" s="9"/>
      <c r="I970" s="9"/>
      <c r="J970" s="9"/>
      <c r="K970" s="9"/>
      <c r="L970" s="9"/>
      <c r="M970" s="9"/>
      <c r="N970" s="9"/>
      <c r="O970" s="9"/>
      <c r="P970" s="9"/>
      <c r="Q970" s="9"/>
    </row>
    <row r="971" spans="8:17" s="22" customFormat="1" ht="15" hidden="1" customHeight="1" x14ac:dyDescent="0.25">
      <c r="H971" s="9"/>
      <c r="I971" s="9"/>
      <c r="J971" s="9"/>
      <c r="K971" s="9"/>
      <c r="L971" s="9"/>
      <c r="M971" s="9"/>
      <c r="N971" s="9"/>
      <c r="O971" s="9"/>
      <c r="P971" s="9"/>
      <c r="Q971" s="9"/>
    </row>
    <row r="972" spans="8:17" s="22" customFormat="1" ht="15" hidden="1" customHeight="1" x14ac:dyDescent="0.25">
      <c r="H972" s="9"/>
      <c r="I972" s="9"/>
      <c r="J972" s="9"/>
      <c r="K972" s="9"/>
      <c r="L972" s="9"/>
      <c r="M972" s="9"/>
      <c r="N972" s="9"/>
      <c r="O972" s="9"/>
      <c r="P972" s="9"/>
      <c r="Q972" s="9"/>
    </row>
    <row r="973" spans="8:17" s="22" customFormat="1" ht="15" hidden="1" customHeight="1" x14ac:dyDescent="0.25">
      <c r="H973" s="9"/>
      <c r="I973" s="9"/>
      <c r="J973" s="9"/>
      <c r="K973" s="9"/>
      <c r="L973" s="9"/>
      <c r="M973" s="9"/>
      <c r="N973" s="9"/>
      <c r="O973" s="9"/>
      <c r="P973" s="9"/>
      <c r="Q973" s="9"/>
    </row>
    <row r="974" spans="8:17" s="22" customFormat="1" ht="15" hidden="1" customHeight="1" x14ac:dyDescent="0.25">
      <c r="H974" s="9"/>
      <c r="I974" s="9"/>
      <c r="J974" s="9"/>
      <c r="K974" s="9"/>
      <c r="L974" s="9"/>
      <c r="M974" s="9"/>
      <c r="N974" s="9"/>
      <c r="O974" s="9"/>
      <c r="P974" s="9"/>
      <c r="Q974" s="9"/>
    </row>
    <row r="975" spans="8:17" s="22" customFormat="1" ht="15" hidden="1" customHeight="1" x14ac:dyDescent="0.25">
      <c r="H975" s="9"/>
      <c r="I975" s="9"/>
      <c r="J975" s="9"/>
      <c r="K975" s="9"/>
      <c r="L975" s="9"/>
      <c r="M975" s="9"/>
      <c r="N975" s="9"/>
      <c r="O975" s="9"/>
      <c r="P975" s="9"/>
      <c r="Q975" s="9"/>
    </row>
    <row r="976" spans="8:17" s="22" customFormat="1" ht="15" hidden="1" customHeight="1" x14ac:dyDescent="0.25">
      <c r="H976" s="9"/>
      <c r="I976" s="9"/>
      <c r="J976" s="9"/>
      <c r="K976" s="9"/>
      <c r="L976" s="9"/>
      <c r="M976" s="9"/>
      <c r="N976" s="9"/>
      <c r="O976" s="9"/>
      <c r="P976" s="9"/>
      <c r="Q976" s="9"/>
    </row>
    <row r="977" spans="8:17" s="22" customFormat="1" ht="15" hidden="1" customHeight="1" x14ac:dyDescent="0.25">
      <c r="H977" s="9"/>
      <c r="I977" s="9"/>
      <c r="J977" s="9"/>
      <c r="K977" s="9"/>
      <c r="L977" s="9"/>
      <c r="M977" s="9"/>
      <c r="N977" s="9"/>
      <c r="O977" s="9"/>
      <c r="P977" s="9"/>
      <c r="Q977" s="9"/>
    </row>
    <row r="978" spans="8:17" s="22" customFormat="1" ht="15" hidden="1" customHeight="1" x14ac:dyDescent="0.25">
      <c r="H978" s="9"/>
      <c r="I978" s="9"/>
      <c r="J978" s="9"/>
      <c r="K978" s="9"/>
      <c r="L978" s="9"/>
      <c r="M978" s="9"/>
      <c r="N978" s="9"/>
      <c r="O978" s="9"/>
      <c r="P978" s="9"/>
      <c r="Q978" s="9"/>
    </row>
    <row r="979" spans="8:17" s="22" customFormat="1" ht="15" hidden="1" customHeight="1" x14ac:dyDescent="0.25">
      <c r="H979" s="9"/>
      <c r="I979" s="9"/>
      <c r="J979" s="9"/>
      <c r="K979" s="9"/>
      <c r="L979" s="9"/>
      <c r="M979" s="9"/>
      <c r="N979" s="9"/>
      <c r="O979" s="9"/>
      <c r="P979" s="9"/>
      <c r="Q979" s="9"/>
    </row>
    <row r="980" spans="8:17" s="22" customFormat="1" ht="15" hidden="1" customHeight="1" x14ac:dyDescent="0.25">
      <c r="H980" s="9"/>
      <c r="I980" s="9"/>
      <c r="J980" s="9"/>
      <c r="K980" s="9"/>
      <c r="L980" s="9"/>
      <c r="M980" s="9"/>
      <c r="N980" s="9"/>
      <c r="O980" s="9"/>
      <c r="P980" s="9"/>
      <c r="Q980" s="9"/>
    </row>
    <row r="981" spans="8:17" s="22" customFormat="1" ht="15" hidden="1" customHeight="1" x14ac:dyDescent="0.25">
      <c r="H981" s="9"/>
      <c r="I981" s="9"/>
      <c r="J981" s="9"/>
      <c r="K981" s="9"/>
      <c r="L981" s="9"/>
      <c r="M981" s="9"/>
      <c r="N981" s="9"/>
      <c r="O981" s="9"/>
      <c r="P981" s="9"/>
      <c r="Q981" s="9"/>
    </row>
    <row r="982" spans="8:17" s="22" customFormat="1" ht="15" hidden="1" customHeight="1" x14ac:dyDescent="0.25">
      <c r="H982" s="9"/>
      <c r="I982" s="9"/>
      <c r="J982" s="9"/>
      <c r="K982" s="9"/>
      <c r="L982" s="9"/>
      <c r="M982" s="9"/>
      <c r="N982" s="9"/>
      <c r="O982" s="9"/>
      <c r="P982" s="9"/>
      <c r="Q982" s="9"/>
    </row>
    <row r="983" spans="8:17" s="22" customFormat="1" ht="15" hidden="1" customHeight="1" x14ac:dyDescent="0.25">
      <c r="H983" s="9"/>
      <c r="I983" s="9"/>
      <c r="J983" s="9"/>
      <c r="K983" s="9"/>
      <c r="L983" s="9"/>
      <c r="M983" s="9"/>
      <c r="N983" s="9"/>
      <c r="O983" s="9"/>
      <c r="P983" s="9"/>
      <c r="Q983" s="9"/>
    </row>
    <row r="984" spans="8:17" s="22" customFormat="1" ht="15" hidden="1" customHeight="1" x14ac:dyDescent="0.25">
      <c r="H984" s="9"/>
      <c r="I984" s="9"/>
      <c r="J984" s="9"/>
      <c r="K984" s="9"/>
      <c r="L984" s="9"/>
      <c r="M984" s="9"/>
      <c r="N984" s="9"/>
      <c r="O984" s="9"/>
      <c r="P984" s="9"/>
      <c r="Q984" s="9"/>
    </row>
    <row r="985" spans="8:17" s="22" customFormat="1" ht="15" hidden="1" customHeight="1" x14ac:dyDescent="0.25">
      <c r="H985" s="9"/>
      <c r="I985" s="9"/>
      <c r="J985" s="9"/>
      <c r="K985" s="9"/>
      <c r="L985" s="9"/>
      <c r="M985" s="9"/>
      <c r="N985" s="9"/>
      <c r="O985" s="9"/>
      <c r="P985" s="9"/>
      <c r="Q985" s="9"/>
    </row>
    <row r="986" spans="8:17" s="22" customFormat="1" ht="15" hidden="1" customHeight="1" x14ac:dyDescent="0.25">
      <c r="H986" s="9"/>
      <c r="I986" s="9"/>
      <c r="J986" s="9"/>
      <c r="K986" s="9"/>
      <c r="L986" s="9"/>
      <c r="M986" s="9"/>
      <c r="N986" s="9"/>
      <c r="O986" s="9"/>
      <c r="P986" s="9"/>
      <c r="Q986" s="9"/>
    </row>
    <row r="987" spans="8:17" s="22" customFormat="1" ht="15" hidden="1" customHeight="1" x14ac:dyDescent="0.25">
      <c r="H987" s="9"/>
      <c r="I987" s="9"/>
      <c r="J987" s="9"/>
      <c r="K987" s="9"/>
      <c r="L987" s="9"/>
      <c r="M987" s="9"/>
      <c r="N987" s="9"/>
      <c r="O987" s="9"/>
      <c r="P987" s="9"/>
      <c r="Q987" s="9"/>
    </row>
    <row r="988" spans="8:17" s="22" customFormat="1" ht="15" hidden="1" customHeight="1" x14ac:dyDescent="0.25">
      <c r="H988" s="9"/>
      <c r="I988" s="9"/>
      <c r="J988" s="9"/>
      <c r="K988" s="9"/>
      <c r="L988" s="9"/>
      <c r="M988" s="9"/>
      <c r="N988" s="9"/>
      <c r="O988" s="9"/>
      <c r="P988" s="9"/>
      <c r="Q988" s="9"/>
    </row>
    <row r="989" spans="8:17" s="22" customFormat="1" ht="15" hidden="1" customHeight="1" x14ac:dyDescent="0.25">
      <c r="H989" s="9"/>
      <c r="I989" s="9"/>
      <c r="J989" s="9"/>
      <c r="K989" s="9"/>
      <c r="L989" s="9"/>
      <c r="M989" s="9"/>
      <c r="N989" s="9"/>
      <c r="O989" s="9"/>
      <c r="P989" s="9"/>
      <c r="Q989" s="9"/>
    </row>
    <row r="990" spans="8:17" s="22" customFormat="1" ht="15" hidden="1" customHeight="1" x14ac:dyDescent="0.25">
      <c r="H990" s="9"/>
      <c r="I990" s="9"/>
      <c r="J990" s="9"/>
      <c r="K990" s="9"/>
      <c r="L990" s="9"/>
      <c r="M990" s="9"/>
      <c r="N990" s="9"/>
      <c r="O990" s="9"/>
      <c r="P990" s="9"/>
      <c r="Q990" s="9"/>
    </row>
    <row r="991" spans="8:17" s="22" customFormat="1" ht="15" hidden="1" customHeight="1" x14ac:dyDescent="0.25">
      <c r="H991" s="9"/>
      <c r="I991" s="9"/>
      <c r="J991" s="9"/>
      <c r="K991" s="9"/>
      <c r="L991" s="9"/>
      <c r="M991" s="9"/>
      <c r="N991" s="9"/>
      <c r="O991" s="9"/>
      <c r="P991" s="9"/>
      <c r="Q991" s="9"/>
    </row>
    <row r="992" spans="8:17" s="22" customFormat="1" ht="15" hidden="1" customHeight="1" x14ac:dyDescent="0.25">
      <c r="H992" s="9"/>
      <c r="I992" s="9"/>
      <c r="J992" s="9"/>
      <c r="K992" s="9"/>
      <c r="L992" s="9"/>
      <c r="M992" s="9"/>
      <c r="N992" s="9"/>
      <c r="O992" s="9"/>
      <c r="P992" s="9"/>
      <c r="Q992" s="9"/>
    </row>
    <row r="993" spans="8:17" s="22" customFormat="1" ht="15" hidden="1" customHeight="1" x14ac:dyDescent="0.25">
      <c r="H993" s="9"/>
      <c r="I993" s="9"/>
      <c r="J993" s="9"/>
      <c r="K993" s="9"/>
      <c r="L993" s="9"/>
      <c r="M993" s="9"/>
      <c r="N993" s="9"/>
      <c r="O993" s="9"/>
      <c r="P993" s="9"/>
      <c r="Q993" s="9"/>
    </row>
    <row r="994" spans="8:17" s="22" customFormat="1" ht="15" hidden="1" customHeight="1" x14ac:dyDescent="0.25">
      <c r="H994" s="9"/>
      <c r="I994" s="9"/>
      <c r="J994" s="9"/>
      <c r="K994" s="9"/>
      <c r="L994" s="9"/>
      <c r="M994" s="9"/>
      <c r="N994" s="9"/>
      <c r="O994" s="9"/>
      <c r="P994" s="9"/>
      <c r="Q994" s="9"/>
    </row>
    <row r="995" spans="8:17" s="22" customFormat="1" ht="15" hidden="1" customHeight="1" x14ac:dyDescent="0.25">
      <c r="H995" s="9"/>
      <c r="I995" s="9"/>
      <c r="J995" s="9"/>
      <c r="K995" s="9"/>
      <c r="L995" s="9"/>
      <c r="M995" s="9"/>
      <c r="N995" s="9"/>
      <c r="O995" s="9"/>
      <c r="P995" s="9"/>
      <c r="Q995" s="9"/>
    </row>
    <row r="996" spans="8:17" s="22" customFormat="1" ht="15" hidden="1" customHeight="1" x14ac:dyDescent="0.25">
      <c r="H996" s="9"/>
      <c r="I996" s="9"/>
      <c r="J996" s="9"/>
      <c r="K996" s="9"/>
      <c r="L996" s="9"/>
      <c r="M996" s="9"/>
      <c r="N996" s="9"/>
      <c r="O996" s="9"/>
      <c r="P996" s="9"/>
      <c r="Q996" s="9"/>
    </row>
    <row r="997" spans="8:17" s="22" customFormat="1" ht="15" hidden="1" customHeight="1" x14ac:dyDescent="0.25">
      <c r="H997" s="9"/>
      <c r="I997" s="9"/>
      <c r="J997" s="9"/>
      <c r="K997" s="9"/>
      <c r="L997" s="9"/>
      <c r="M997" s="9"/>
      <c r="N997" s="9"/>
      <c r="O997" s="9"/>
      <c r="P997" s="9"/>
      <c r="Q997" s="9"/>
    </row>
    <row r="998" spans="8:17" s="22" customFormat="1" ht="15" hidden="1" customHeight="1" x14ac:dyDescent="0.25">
      <c r="H998" s="9"/>
      <c r="I998" s="9"/>
      <c r="J998" s="9"/>
      <c r="K998" s="9"/>
      <c r="L998" s="9"/>
      <c r="M998" s="9"/>
      <c r="N998" s="9"/>
      <c r="O998" s="9"/>
      <c r="P998" s="9"/>
      <c r="Q998" s="9"/>
    </row>
    <row r="999" spans="8:17" s="22" customFormat="1" ht="15" hidden="1" customHeight="1" x14ac:dyDescent="0.25">
      <c r="H999" s="9"/>
      <c r="I999" s="9"/>
      <c r="J999" s="9"/>
      <c r="K999" s="9"/>
      <c r="L999" s="9"/>
      <c r="M999" s="9"/>
      <c r="N999" s="9"/>
      <c r="O999" s="9"/>
      <c r="P999" s="9"/>
      <c r="Q999" s="9"/>
    </row>
    <row r="1000" spans="8:17" s="22" customFormat="1" ht="15" hidden="1" customHeight="1" x14ac:dyDescent="0.25">
      <c r="H1000" s="9"/>
      <c r="I1000" s="9"/>
      <c r="J1000" s="9"/>
      <c r="K1000" s="9"/>
      <c r="L1000" s="9"/>
      <c r="M1000" s="9"/>
      <c r="N1000" s="9"/>
      <c r="O1000" s="9"/>
      <c r="P1000" s="9"/>
      <c r="Q1000" s="9"/>
    </row>
    <row r="1001" spans="8:17" s="22" customFormat="1" ht="15" hidden="1" customHeight="1" x14ac:dyDescent="0.25">
      <c r="H1001" s="9"/>
      <c r="I1001" s="9"/>
      <c r="J1001" s="9"/>
      <c r="K1001" s="9"/>
      <c r="L1001" s="9"/>
      <c r="M1001" s="9"/>
      <c r="N1001" s="9"/>
      <c r="O1001" s="9"/>
      <c r="P1001" s="9"/>
      <c r="Q1001" s="9"/>
    </row>
    <row r="1002" spans="8:17" s="22" customFormat="1" ht="15" hidden="1" customHeight="1" x14ac:dyDescent="0.25">
      <c r="H1002" s="9"/>
      <c r="I1002" s="9"/>
      <c r="J1002" s="9"/>
      <c r="K1002" s="9"/>
      <c r="L1002" s="9"/>
      <c r="M1002" s="9"/>
      <c r="N1002" s="9"/>
      <c r="O1002" s="9"/>
      <c r="P1002" s="9"/>
      <c r="Q1002" s="9"/>
    </row>
    <row r="1003" spans="8:17" s="22" customFormat="1" ht="15" hidden="1" customHeight="1" x14ac:dyDescent="0.25">
      <c r="H1003" s="9"/>
      <c r="I1003" s="9"/>
      <c r="J1003" s="9"/>
      <c r="K1003" s="9"/>
      <c r="L1003" s="9"/>
      <c r="M1003" s="9"/>
      <c r="N1003" s="9"/>
      <c r="O1003" s="9"/>
      <c r="P1003" s="9"/>
      <c r="Q1003" s="9"/>
    </row>
    <row r="1004" spans="8:17" s="22" customFormat="1" ht="15" hidden="1" customHeight="1" x14ac:dyDescent="0.25">
      <c r="H1004" s="9"/>
      <c r="I1004" s="9"/>
      <c r="J1004" s="9"/>
      <c r="K1004" s="9"/>
      <c r="L1004" s="9"/>
      <c r="M1004" s="9"/>
      <c r="N1004" s="9"/>
      <c r="O1004" s="9"/>
      <c r="P1004" s="9"/>
      <c r="Q1004" s="9"/>
    </row>
    <row r="1005" spans="8:17" s="22" customFormat="1" ht="15" hidden="1" customHeight="1" x14ac:dyDescent="0.25">
      <c r="H1005" s="9"/>
      <c r="I1005" s="9"/>
      <c r="J1005" s="9"/>
      <c r="K1005" s="9"/>
      <c r="L1005" s="9"/>
      <c r="M1005" s="9"/>
      <c r="N1005" s="9"/>
      <c r="O1005" s="9"/>
      <c r="P1005" s="9"/>
      <c r="Q1005" s="9"/>
    </row>
    <row r="1006" spans="8:17" s="22" customFormat="1" ht="15" hidden="1" customHeight="1" x14ac:dyDescent="0.25">
      <c r="H1006" s="9"/>
      <c r="I1006" s="9"/>
      <c r="J1006" s="9"/>
      <c r="K1006" s="9"/>
      <c r="L1006" s="9"/>
      <c r="M1006" s="9"/>
      <c r="N1006" s="9"/>
      <c r="O1006" s="9"/>
      <c r="P1006" s="9"/>
      <c r="Q1006" s="9"/>
    </row>
    <row r="1007" spans="8:17" s="22" customFormat="1" ht="15" hidden="1" customHeight="1" x14ac:dyDescent="0.25">
      <c r="H1007" s="9"/>
      <c r="I1007" s="9"/>
      <c r="J1007" s="9"/>
      <c r="K1007" s="9"/>
      <c r="L1007" s="9"/>
      <c r="M1007" s="9"/>
      <c r="N1007" s="9"/>
      <c r="O1007" s="9"/>
      <c r="P1007" s="9"/>
      <c r="Q1007" s="9"/>
    </row>
    <row r="1008" spans="8:17" s="22" customFormat="1" ht="15" hidden="1" customHeight="1" x14ac:dyDescent="0.25">
      <c r="H1008" s="9"/>
      <c r="I1008" s="9"/>
      <c r="J1008" s="9"/>
      <c r="K1008" s="9"/>
      <c r="L1008" s="9"/>
      <c r="M1008" s="9"/>
      <c r="N1008" s="9"/>
      <c r="O1008" s="9"/>
      <c r="P1008" s="9"/>
      <c r="Q1008" s="9"/>
    </row>
    <row r="1009" spans="8:17" s="22" customFormat="1" ht="15" hidden="1" customHeight="1" x14ac:dyDescent="0.25">
      <c r="H1009" s="9"/>
      <c r="I1009" s="9"/>
      <c r="J1009" s="9"/>
      <c r="K1009" s="9"/>
      <c r="L1009" s="9"/>
      <c r="M1009" s="9"/>
      <c r="N1009" s="9"/>
      <c r="O1009" s="9"/>
      <c r="P1009" s="9"/>
      <c r="Q1009" s="9"/>
    </row>
    <row r="1010" spans="8:17" s="22" customFormat="1" ht="15" hidden="1" customHeight="1" x14ac:dyDescent="0.25">
      <c r="H1010" s="9"/>
      <c r="I1010" s="9"/>
      <c r="J1010" s="9"/>
      <c r="K1010" s="9"/>
      <c r="L1010" s="9"/>
      <c r="M1010" s="9"/>
      <c r="N1010" s="9"/>
      <c r="O1010" s="9"/>
      <c r="P1010" s="9"/>
      <c r="Q1010" s="9"/>
    </row>
    <row r="1011" spans="8:17" s="22" customFormat="1" ht="15" hidden="1" customHeight="1" x14ac:dyDescent="0.25">
      <c r="H1011" s="9"/>
      <c r="I1011" s="9"/>
      <c r="J1011" s="9"/>
      <c r="K1011" s="9"/>
      <c r="L1011" s="9"/>
      <c r="M1011" s="9"/>
      <c r="N1011" s="9"/>
      <c r="O1011" s="9"/>
      <c r="P1011" s="9"/>
      <c r="Q1011" s="9"/>
    </row>
    <row r="1012" spans="8:17" s="22" customFormat="1" ht="15" hidden="1" customHeight="1" x14ac:dyDescent="0.25">
      <c r="H1012" s="9"/>
      <c r="I1012" s="9"/>
      <c r="J1012" s="9"/>
      <c r="K1012" s="9"/>
      <c r="L1012" s="9"/>
      <c r="M1012" s="9"/>
      <c r="N1012" s="9"/>
      <c r="O1012" s="9"/>
      <c r="P1012" s="9"/>
      <c r="Q1012" s="9"/>
    </row>
    <row r="1013" spans="8:17" s="22" customFormat="1" ht="15" hidden="1" customHeight="1" x14ac:dyDescent="0.25">
      <c r="H1013" s="9"/>
      <c r="I1013" s="9"/>
      <c r="J1013" s="9"/>
      <c r="K1013" s="9"/>
      <c r="L1013" s="9"/>
      <c r="M1013" s="9"/>
      <c r="N1013" s="9"/>
      <c r="O1013" s="9"/>
      <c r="P1013" s="9"/>
      <c r="Q1013" s="9"/>
    </row>
    <row r="1014" spans="8:17" s="22" customFormat="1" ht="15" hidden="1" customHeight="1" x14ac:dyDescent="0.25">
      <c r="H1014" s="9"/>
      <c r="I1014" s="9"/>
      <c r="J1014" s="9"/>
      <c r="K1014" s="9"/>
      <c r="L1014" s="9"/>
      <c r="M1014" s="9"/>
      <c r="N1014" s="9"/>
      <c r="O1014" s="9"/>
      <c r="P1014" s="9"/>
      <c r="Q1014" s="9"/>
    </row>
    <row r="1015" spans="8:17" s="22" customFormat="1" ht="15" hidden="1" customHeight="1" x14ac:dyDescent="0.25">
      <c r="H1015" s="9"/>
      <c r="I1015" s="9"/>
      <c r="J1015" s="9"/>
      <c r="K1015" s="9"/>
      <c r="L1015" s="9"/>
      <c r="M1015" s="9"/>
      <c r="N1015" s="9"/>
      <c r="O1015" s="9"/>
      <c r="P1015" s="9"/>
      <c r="Q1015" s="9"/>
    </row>
    <row r="1016" spans="8:17" s="22" customFormat="1" ht="15" hidden="1" customHeight="1" x14ac:dyDescent="0.25">
      <c r="H1016" s="9"/>
      <c r="I1016" s="9"/>
      <c r="J1016" s="9"/>
      <c r="K1016" s="9"/>
      <c r="L1016" s="9"/>
      <c r="M1016" s="9"/>
      <c r="N1016" s="9"/>
      <c r="O1016" s="9"/>
      <c r="P1016" s="9"/>
      <c r="Q1016" s="9"/>
    </row>
    <row r="1017" spans="8:17" s="22" customFormat="1" ht="15" hidden="1" customHeight="1" x14ac:dyDescent="0.25">
      <c r="H1017" s="9"/>
      <c r="I1017" s="9"/>
      <c r="J1017" s="9"/>
      <c r="K1017" s="9"/>
      <c r="L1017" s="9"/>
      <c r="M1017" s="9"/>
      <c r="N1017" s="9"/>
      <c r="O1017" s="9"/>
      <c r="P1017" s="9"/>
      <c r="Q1017" s="9"/>
    </row>
    <row r="1018" spans="8:17" s="22" customFormat="1" ht="15" hidden="1" customHeight="1" x14ac:dyDescent="0.25">
      <c r="H1018" s="9"/>
      <c r="I1018" s="9"/>
      <c r="J1018" s="9"/>
      <c r="K1018" s="9"/>
      <c r="L1018" s="9"/>
      <c r="M1018" s="9"/>
      <c r="N1018" s="9"/>
      <c r="O1018" s="9"/>
      <c r="P1018" s="9"/>
      <c r="Q1018" s="9"/>
    </row>
    <row r="1019" spans="8:17" s="22" customFormat="1" ht="15" hidden="1" customHeight="1" x14ac:dyDescent="0.25">
      <c r="H1019" s="9"/>
      <c r="I1019" s="9"/>
      <c r="J1019" s="9"/>
      <c r="K1019" s="9"/>
      <c r="L1019" s="9"/>
      <c r="M1019" s="9"/>
      <c r="N1019" s="9"/>
      <c r="O1019" s="9"/>
      <c r="P1019" s="9"/>
      <c r="Q1019" s="9"/>
    </row>
    <row r="1020" spans="8:17" s="22" customFormat="1" ht="15" hidden="1" customHeight="1" x14ac:dyDescent="0.25">
      <c r="H1020" s="9"/>
      <c r="I1020" s="9"/>
      <c r="J1020" s="9"/>
      <c r="K1020" s="9"/>
      <c r="L1020" s="9"/>
      <c r="M1020" s="9"/>
      <c r="N1020" s="9"/>
      <c r="O1020" s="9"/>
      <c r="P1020" s="9"/>
      <c r="Q1020" s="9"/>
    </row>
    <row r="1021" spans="8:17" s="22" customFormat="1" ht="15" hidden="1" customHeight="1" x14ac:dyDescent="0.25">
      <c r="H1021" s="9"/>
      <c r="I1021" s="9"/>
      <c r="J1021" s="9"/>
      <c r="K1021" s="9"/>
      <c r="L1021" s="9"/>
      <c r="M1021" s="9"/>
      <c r="N1021" s="9"/>
      <c r="O1021" s="9"/>
      <c r="P1021" s="9"/>
      <c r="Q1021" s="9"/>
    </row>
    <row r="1022" spans="8:17" s="22" customFormat="1" ht="15" hidden="1" customHeight="1" x14ac:dyDescent="0.25">
      <c r="H1022" s="9"/>
      <c r="I1022" s="9"/>
      <c r="J1022" s="9"/>
      <c r="K1022" s="9"/>
      <c r="L1022" s="9"/>
      <c r="M1022" s="9"/>
      <c r="N1022" s="9"/>
      <c r="O1022" s="9"/>
      <c r="P1022" s="9"/>
      <c r="Q1022" s="9"/>
    </row>
    <row r="1023" spans="8:17" s="22" customFormat="1" ht="15" hidden="1" customHeight="1" x14ac:dyDescent="0.25">
      <c r="H1023" s="9"/>
      <c r="I1023" s="9"/>
      <c r="J1023" s="9"/>
      <c r="K1023" s="9"/>
      <c r="L1023" s="9"/>
      <c r="M1023" s="9"/>
      <c r="N1023" s="9"/>
      <c r="O1023" s="9"/>
      <c r="P1023" s="9"/>
      <c r="Q1023" s="9"/>
    </row>
    <row r="1024" spans="8:17" s="22" customFormat="1" ht="15" hidden="1" customHeight="1" x14ac:dyDescent="0.25">
      <c r="H1024" s="9"/>
      <c r="I1024" s="9"/>
      <c r="J1024" s="9"/>
      <c r="K1024" s="9"/>
      <c r="L1024" s="9"/>
      <c r="M1024" s="9"/>
      <c r="N1024" s="9"/>
      <c r="O1024" s="9"/>
      <c r="P1024" s="9"/>
      <c r="Q1024" s="9"/>
    </row>
    <row r="1025" spans="8:17" s="22" customFormat="1" ht="15" hidden="1" customHeight="1" x14ac:dyDescent="0.25">
      <c r="H1025" s="9"/>
      <c r="I1025" s="9"/>
      <c r="J1025" s="9"/>
      <c r="K1025" s="9"/>
      <c r="L1025" s="9"/>
      <c r="M1025" s="9"/>
      <c r="N1025" s="9"/>
      <c r="O1025" s="9"/>
      <c r="P1025" s="9"/>
      <c r="Q1025" s="9"/>
    </row>
    <row r="1026" spans="8:17" s="22" customFormat="1" ht="15" hidden="1" customHeight="1" x14ac:dyDescent="0.25">
      <c r="H1026" s="9"/>
      <c r="I1026" s="9"/>
      <c r="J1026" s="9"/>
      <c r="K1026" s="9"/>
      <c r="L1026" s="9"/>
      <c r="M1026" s="9"/>
      <c r="N1026" s="9"/>
      <c r="O1026" s="9"/>
      <c r="P1026" s="9"/>
      <c r="Q1026" s="9"/>
    </row>
    <row r="1027" spans="8:17" s="22" customFormat="1" ht="15" hidden="1" customHeight="1" x14ac:dyDescent="0.25">
      <c r="H1027" s="9"/>
      <c r="I1027" s="9"/>
      <c r="J1027" s="9"/>
      <c r="K1027" s="9"/>
      <c r="L1027" s="9"/>
      <c r="M1027" s="9"/>
      <c r="N1027" s="9"/>
      <c r="O1027" s="9"/>
      <c r="P1027" s="9"/>
      <c r="Q1027" s="9"/>
    </row>
    <row r="1028" spans="8:17" s="22" customFormat="1" ht="15" hidden="1" customHeight="1" x14ac:dyDescent="0.25">
      <c r="H1028" s="9"/>
      <c r="I1028" s="9"/>
      <c r="J1028" s="9"/>
      <c r="K1028" s="9"/>
      <c r="L1028" s="9"/>
      <c r="M1028" s="9"/>
      <c r="N1028" s="9"/>
      <c r="O1028" s="9"/>
      <c r="P1028" s="9"/>
      <c r="Q1028" s="9"/>
    </row>
    <row r="1029" spans="8:17" s="22" customFormat="1" ht="15" hidden="1" customHeight="1" x14ac:dyDescent="0.25">
      <c r="H1029" s="9"/>
      <c r="I1029" s="9"/>
      <c r="J1029" s="9"/>
      <c r="K1029" s="9"/>
      <c r="L1029" s="9"/>
      <c r="M1029" s="9"/>
      <c r="N1029" s="9"/>
      <c r="O1029" s="9"/>
      <c r="P1029" s="9"/>
      <c r="Q1029" s="9"/>
    </row>
    <row r="1030" spans="8:17" s="22" customFormat="1" ht="15" hidden="1" customHeight="1" x14ac:dyDescent="0.25">
      <c r="H1030" s="9"/>
      <c r="I1030" s="9"/>
      <c r="J1030" s="9"/>
      <c r="K1030" s="9"/>
      <c r="L1030" s="9"/>
      <c r="M1030" s="9"/>
      <c r="N1030" s="9"/>
      <c r="O1030" s="9"/>
      <c r="P1030" s="9"/>
      <c r="Q1030" s="9"/>
    </row>
    <row r="1031" spans="8:17" s="22" customFormat="1" ht="15" hidden="1" customHeight="1" x14ac:dyDescent="0.25">
      <c r="H1031" s="9"/>
      <c r="I1031" s="9"/>
      <c r="J1031" s="9"/>
      <c r="K1031" s="9"/>
      <c r="L1031" s="9"/>
      <c r="M1031" s="9"/>
      <c r="N1031" s="9"/>
      <c r="O1031" s="9"/>
      <c r="P1031" s="9"/>
      <c r="Q1031" s="9"/>
    </row>
    <row r="1032" spans="8:17" s="22" customFormat="1" ht="15" hidden="1" customHeight="1" x14ac:dyDescent="0.25">
      <c r="H1032" s="9"/>
      <c r="I1032" s="9"/>
      <c r="J1032" s="9"/>
      <c r="K1032" s="9"/>
      <c r="L1032" s="9"/>
      <c r="M1032" s="9"/>
      <c r="N1032" s="9"/>
      <c r="O1032" s="9"/>
      <c r="P1032" s="9"/>
      <c r="Q1032" s="9"/>
    </row>
    <row r="1033" spans="8:17" s="22" customFormat="1" ht="15" hidden="1" customHeight="1" x14ac:dyDescent="0.25">
      <c r="H1033" s="9"/>
      <c r="I1033" s="9"/>
      <c r="J1033" s="9"/>
      <c r="K1033" s="9"/>
      <c r="L1033" s="9"/>
      <c r="M1033" s="9"/>
      <c r="N1033" s="9"/>
      <c r="O1033" s="9"/>
      <c r="P1033" s="9"/>
      <c r="Q1033" s="9"/>
    </row>
    <row r="1034" spans="8:17" s="22" customFormat="1" ht="15" hidden="1" customHeight="1" x14ac:dyDescent="0.25">
      <c r="H1034" s="9"/>
      <c r="I1034" s="9"/>
      <c r="J1034" s="9"/>
      <c r="K1034" s="9"/>
      <c r="L1034" s="9"/>
      <c r="M1034" s="9"/>
      <c r="N1034" s="9"/>
      <c r="O1034" s="9"/>
      <c r="P1034" s="9"/>
      <c r="Q1034" s="9"/>
    </row>
    <row r="1035" spans="8:17" s="22" customFormat="1" ht="15" hidden="1" customHeight="1" x14ac:dyDescent="0.25">
      <c r="H1035" s="9"/>
      <c r="I1035" s="9"/>
      <c r="J1035" s="9"/>
      <c r="K1035" s="9"/>
      <c r="L1035" s="9"/>
      <c r="M1035" s="9"/>
      <c r="N1035" s="9"/>
      <c r="O1035" s="9"/>
      <c r="P1035" s="9"/>
      <c r="Q1035" s="9"/>
    </row>
    <row r="1036" spans="8:17" s="22" customFormat="1" ht="15" hidden="1" customHeight="1" x14ac:dyDescent="0.25">
      <c r="H1036" s="9"/>
      <c r="I1036" s="9"/>
      <c r="J1036" s="9"/>
      <c r="K1036" s="9"/>
      <c r="L1036" s="9"/>
      <c r="M1036" s="9"/>
      <c r="N1036" s="9"/>
      <c r="O1036" s="9"/>
      <c r="P1036" s="9"/>
      <c r="Q1036" s="9"/>
    </row>
    <row r="1037" spans="8:17" s="22" customFormat="1" ht="15" hidden="1" customHeight="1" x14ac:dyDescent="0.25">
      <c r="H1037" s="9"/>
      <c r="I1037" s="9"/>
      <c r="J1037" s="9"/>
      <c r="K1037" s="9"/>
      <c r="L1037" s="9"/>
      <c r="M1037" s="9"/>
      <c r="N1037" s="9"/>
      <c r="O1037" s="9"/>
      <c r="P1037" s="9"/>
      <c r="Q1037" s="9"/>
    </row>
    <row r="1038" spans="8:17" s="22" customFormat="1" ht="15" hidden="1" customHeight="1" x14ac:dyDescent="0.25">
      <c r="H1038" s="9"/>
      <c r="I1038" s="9"/>
      <c r="J1038" s="9"/>
      <c r="K1038" s="9"/>
      <c r="L1038" s="9"/>
      <c r="M1038" s="9"/>
      <c r="N1038" s="9"/>
      <c r="O1038" s="9"/>
      <c r="P1038" s="9"/>
      <c r="Q1038" s="9"/>
    </row>
    <row r="1039" spans="8:17" s="22" customFormat="1" ht="15" hidden="1" customHeight="1" x14ac:dyDescent="0.25">
      <c r="H1039" s="9"/>
      <c r="I1039" s="9"/>
      <c r="J1039" s="9"/>
      <c r="K1039" s="9"/>
      <c r="L1039" s="9"/>
      <c r="M1039" s="9"/>
      <c r="N1039" s="9"/>
      <c r="O1039" s="9"/>
      <c r="P1039" s="9"/>
      <c r="Q1039" s="9"/>
    </row>
    <row r="1040" spans="8:17" s="22" customFormat="1" ht="15" hidden="1" customHeight="1" x14ac:dyDescent="0.25">
      <c r="H1040" s="9"/>
      <c r="I1040" s="9"/>
      <c r="J1040" s="9"/>
      <c r="K1040" s="9"/>
      <c r="L1040" s="9"/>
      <c r="M1040" s="9"/>
      <c r="N1040" s="9"/>
      <c r="O1040" s="9"/>
      <c r="P1040" s="9"/>
      <c r="Q1040" s="9"/>
    </row>
    <row r="1041" spans="8:17" s="22" customFormat="1" ht="15" hidden="1" customHeight="1" x14ac:dyDescent="0.25">
      <c r="H1041" s="9"/>
      <c r="I1041" s="9"/>
      <c r="J1041" s="9"/>
      <c r="K1041" s="9"/>
      <c r="L1041" s="9"/>
      <c r="M1041" s="9"/>
      <c r="N1041" s="9"/>
      <c r="O1041" s="9"/>
      <c r="P1041" s="9"/>
      <c r="Q1041" s="9"/>
    </row>
    <row r="1042" spans="8:17" s="22" customFormat="1" ht="15" hidden="1" customHeight="1" x14ac:dyDescent="0.25">
      <c r="H1042" s="9"/>
      <c r="I1042" s="9"/>
      <c r="J1042" s="9"/>
      <c r="K1042" s="9"/>
      <c r="L1042" s="9"/>
      <c r="M1042" s="9"/>
      <c r="N1042" s="9"/>
      <c r="O1042" s="9"/>
      <c r="P1042" s="9"/>
      <c r="Q1042" s="9"/>
    </row>
    <row r="1043" spans="8:17" s="22" customFormat="1" ht="15" hidden="1" customHeight="1" x14ac:dyDescent="0.25">
      <c r="H1043" s="9"/>
      <c r="I1043" s="9"/>
      <c r="J1043" s="9"/>
      <c r="K1043" s="9"/>
      <c r="L1043" s="9"/>
      <c r="M1043" s="9"/>
      <c r="N1043" s="9"/>
      <c r="O1043" s="9"/>
      <c r="P1043" s="9"/>
      <c r="Q1043" s="9"/>
    </row>
    <row r="1044" spans="8:17" s="22" customFormat="1" ht="15" hidden="1" customHeight="1" x14ac:dyDescent="0.25">
      <c r="H1044" s="9"/>
      <c r="I1044" s="9"/>
      <c r="J1044" s="9"/>
      <c r="K1044" s="9"/>
      <c r="L1044" s="9"/>
      <c r="M1044" s="9"/>
      <c r="N1044" s="9"/>
      <c r="O1044" s="9"/>
      <c r="P1044" s="9"/>
      <c r="Q1044" s="9"/>
    </row>
    <row r="1045" spans="8:17" s="22" customFormat="1" ht="15" hidden="1" customHeight="1" x14ac:dyDescent="0.25">
      <c r="H1045" s="9"/>
      <c r="I1045" s="9"/>
      <c r="J1045" s="9"/>
      <c r="K1045" s="9"/>
      <c r="L1045" s="9"/>
      <c r="M1045" s="9"/>
      <c r="N1045" s="9"/>
      <c r="O1045" s="9"/>
      <c r="P1045" s="9"/>
      <c r="Q1045" s="9"/>
    </row>
    <row r="1046" spans="8:17" s="22" customFormat="1" ht="15" hidden="1" customHeight="1" x14ac:dyDescent="0.25">
      <c r="H1046" s="9"/>
      <c r="I1046" s="9"/>
      <c r="J1046" s="9"/>
      <c r="K1046" s="9"/>
      <c r="L1046" s="9"/>
      <c r="M1046" s="9"/>
      <c r="N1046" s="9"/>
      <c r="O1046" s="9"/>
      <c r="P1046" s="9"/>
      <c r="Q1046" s="9"/>
    </row>
    <row r="1047" spans="8:17" s="22" customFormat="1" ht="15" hidden="1" customHeight="1" x14ac:dyDescent="0.25">
      <c r="H1047" s="9"/>
      <c r="I1047" s="9"/>
      <c r="J1047" s="9"/>
      <c r="K1047" s="9"/>
      <c r="L1047" s="9"/>
      <c r="M1047" s="9"/>
      <c r="N1047" s="9"/>
      <c r="O1047" s="9"/>
      <c r="P1047" s="9"/>
      <c r="Q1047" s="9"/>
    </row>
    <row r="1048" spans="8:17" s="22" customFormat="1" ht="15" hidden="1" customHeight="1" x14ac:dyDescent="0.25">
      <c r="H1048" s="9"/>
      <c r="I1048" s="9"/>
      <c r="J1048" s="9"/>
      <c r="K1048" s="9"/>
      <c r="L1048" s="9"/>
      <c r="M1048" s="9"/>
      <c r="N1048" s="9"/>
      <c r="O1048" s="9"/>
      <c r="P1048" s="9"/>
      <c r="Q1048" s="9"/>
    </row>
    <row r="1049" spans="8:17" s="22" customFormat="1" ht="15" hidden="1" customHeight="1" x14ac:dyDescent="0.25">
      <c r="H1049" s="9"/>
      <c r="I1049" s="9"/>
      <c r="J1049" s="9"/>
      <c r="K1049" s="9"/>
      <c r="L1049" s="9"/>
      <c r="M1049" s="9"/>
      <c r="N1049" s="9"/>
      <c r="O1049" s="9"/>
      <c r="P1049" s="9"/>
      <c r="Q1049" s="9"/>
    </row>
    <row r="1050" spans="8:17" s="22" customFormat="1" ht="15" hidden="1" customHeight="1" x14ac:dyDescent="0.25">
      <c r="H1050" s="9"/>
      <c r="I1050" s="9"/>
      <c r="J1050" s="9"/>
      <c r="K1050" s="9"/>
      <c r="L1050" s="9"/>
      <c r="M1050" s="9"/>
      <c r="N1050" s="9"/>
      <c r="O1050" s="9"/>
      <c r="P1050" s="9"/>
      <c r="Q1050" s="9"/>
    </row>
    <row r="1051" spans="8:17" s="22" customFormat="1" ht="15" hidden="1" customHeight="1" x14ac:dyDescent="0.25">
      <c r="H1051" s="9"/>
      <c r="I1051" s="9"/>
      <c r="J1051" s="9"/>
      <c r="K1051" s="9"/>
      <c r="L1051" s="9"/>
      <c r="M1051" s="9"/>
      <c r="N1051" s="9"/>
      <c r="O1051" s="9"/>
      <c r="P1051" s="9"/>
      <c r="Q1051" s="9"/>
    </row>
    <row r="1052" spans="8:17" s="22" customFormat="1" ht="15" hidden="1" customHeight="1" x14ac:dyDescent="0.25">
      <c r="H1052" s="9"/>
      <c r="I1052" s="9"/>
      <c r="J1052" s="9"/>
      <c r="K1052" s="9"/>
      <c r="L1052" s="9"/>
      <c r="M1052" s="9"/>
      <c r="N1052" s="9"/>
      <c r="O1052" s="9"/>
      <c r="P1052" s="9"/>
      <c r="Q1052" s="9"/>
    </row>
    <row r="1053" spans="8:17" s="22" customFormat="1" ht="15" hidden="1" customHeight="1" x14ac:dyDescent="0.25">
      <c r="H1053" s="9"/>
      <c r="I1053" s="9"/>
      <c r="J1053" s="9"/>
      <c r="K1053" s="9"/>
      <c r="L1053" s="9"/>
      <c r="M1053" s="9"/>
      <c r="N1053" s="9"/>
      <c r="O1053" s="9"/>
      <c r="P1053" s="9"/>
      <c r="Q1053" s="9"/>
    </row>
    <row r="1054" spans="8:17" s="22" customFormat="1" ht="15" hidden="1" customHeight="1" x14ac:dyDescent="0.25">
      <c r="H1054" s="9"/>
      <c r="I1054" s="9"/>
      <c r="J1054" s="9"/>
      <c r="K1054" s="9"/>
      <c r="L1054" s="9"/>
      <c r="M1054" s="9"/>
      <c r="N1054" s="9"/>
      <c r="O1054" s="9"/>
      <c r="P1054" s="9"/>
      <c r="Q1054" s="9"/>
    </row>
    <row r="1055" spans="8:17" s="22" customFormat="1" ht="15" hidden="1" customHeight="1" x14ac:dyDescent="0.25">
      <c r="H1055" s="9"/>
      <c r="I1055" s="9"/>
      <c r="J1055" s="9"/>
      <c r="K1055" s="9"/>
      <c r="L1055" s="9"/>
      <c r="M1055" s="9"/>
      <c r="N1055" s="9"/>
      <c r="O1055" s="9"/>
      <c r="P1055" s="9"/>
      <c r="Q1055" s="9"/>
    </row>
    <row r="1056" spans="8:17" s="22" customFormat="1" ht="15" hidden="1" customHeight="1" x14ac:dyDescent="0.25">
      <c r="H1056" s="9"/>
      <c r="I1056" s="9"/>
      <c r="J1056" s="9"/>
      <c r="K1056" s="9"/>
      <c r="L1056" s="9"/>
      <c r="M1056" s="9"/>
      <c r="N1056" s="9"/>
      <c r="O1056" s="9"/>
      <c r="P1056" s="9"/>
      <c r="Q1056" s="9"/>
    </row>
    <row r="1057" spans="8:17" s="22" customFormat="1" ht="15" hidden="1" customHeight="1" x14ac:dyDescent="0.25">
      <c r="H1057" s="9"/>
      <c r="I1057" s="9"/>
      <c r="J1057" s="9"/>
      <c r="K1057" s="9"/>
      <c r="L1057" s="9"/>
      <c r="M1057" s="9"/>
      <c r="N1057" s="9"/>
      <c r="O1057" s="9"/>
      <c r="P1057" s="9"/>
      <c r="Q1057" s="9"/>
    </row>
    <row r="1058" spans="8:17" s="22" customFormat="1" ht="15" hidden="1" customHeight="1" x14ac:dyDescent="0.25">
      <c r="H1058" s="9"/>
      <c r="I1058" s="9"/>
      <c r="J1058" s="9"/>
      <c r="K1058" s="9"/>
      <c r="L1058" s="9"/>
      <c r="M1058" s="9"/>
      <c r="N1058" s="9"/>
      <c r="O1058" s="9"/>
      <c r="P1058" s="9"/>
      <c r="Q1058" s="9"/>
    </row>
    <row r="1059" spans="8:17" s="22" customFormat="1" ht="15" hidden="1" customHeight="1" x14ac:dyDescent="0.25">
      <c r="H1059" s="9"/>
      <c r="I1059" s="9"/>
      <c r="J1059" s="9"/>
      <c r="K1059" s="9"/>
      <c r="L1059" s="9"/>
      <c r="M1059" s="9"/>
      <c r="N1059" s="9"/>
      <c r="O1059" s="9"/>
      <c r="P1059" s="9"/>
      <c r="Q1059" s="9"/>
    </row>
    <row r="1060" spans="8:17" s="22" customFormat="1" ht="15" hidden="1" customHeight="1" x14ac:dyDescent="0.25">
      <c r="H1060" s="9"/>
      <c r="I1060" s="9"/>
      <c r="J1060" s="9"/>
      <c r="K1060" s="9"/>
      <c r="L1060" s="9"/>
      <c r="M1060" s="9"/>
      <c r="N1060" s="9"/>
      <c r="O1060" s="9"/>
      <c r="P1060" s="9"/>
      <c r="Q1060" s="9"/>
    </row>
    <row r="1061" spans="8:17" s="22" customFormat="1" ht="15" hidden="1" customHeight="1" x14ac:dyDescent="0.25">
      <c r="H1061" s="9"/>
      <c r="I1061" s="9"/>
      <c r="J1061" s="9"/>
      <c r="K1061" s="9"/>
      <c r="L1061" s="9"/>
      <c r="M1061" s="9"/>
      <c r="N1061" s="9"/>
      <c r="O1061" s="9"/>
      <c r="P1061" s="9"/>
      <c r="Q1061" s="9"/>
    </row>
    <row r="1062" spans="8:17" s="22" customFormat="1" ht="15" hidden="1" customHeight="1" x14ac:dyDescent="0.25">
      <c r="H1062" s="9"/>
      <c r="I1062" s="9"/>
      <c r="J1062" s="9"/>
      <c r="K1062" s="9"/>
      <c r="L1062" s="9"/>
      <c r="M1062" s="9"/>
      <c r="N1062" s="9"/>
      <c r="O1062" s="9"/>
      <c r="P1062" s="9"/>
      <c r="Q1062" s="9"/>
    </row>
    <row r="1063" spans="8:17" s="22" customFormat="1" ht="15" hidden="1" customHeight="1" x14ac:dyDescent="0.25">
      <c r="H1063" s="9"/>
      <c r="I1063" s="9"/>
      <c r="J1063" s="9"/>
      <c r="K1063" s="9"/>
      <c r="L1063" s="9"/>
      <c r="M1063" s="9"/>
      <c r="N1063" s="9"/>
      <c r="O1063" s="9"/>
      <c r="P1063" s="9"/>
      <c r="Q1063" s="9"/>
    </row>
    <row r="1064" spans="8:17" s="22" customFormat="1" ht="15" hidden="1" customHeight="1" x14ac:dyDescent="0.25">
      <c r="H1064" s="9"/>
      <c r="I1064" s="9"/>
      <c r="J1064" s="9"/>
      <c r="K1064" s="9"/>
      <c r="L1064" s="9"/>
      <c r="M1064" s="9"/>
      <c r="N1064" s="9"/>
      <c r="O1064" s="9"/>
      <c r="P1064" s="9"/>
      <c r="Q1064" s="9"/>
    </row>
    <row r="1065" spans="8:17" s="22" customFormat="1" ht="15" hidden="1" customHeight="1" x14ac:dyDescent="0.25">
      <c r="H1065" s="9"/>
      <c r="I1065" s="9"/>
      <c r="J1065" s="9"/>
      <c r="K1065" s="9"/>
      <c r="L1065" s="9"/>
      <c r="M1065" s="9"/>
      <c r="N1065" s="9"/>
      <c r="O1065" s="9"/>
      <c r="P1065" s="9"/>
      <c r="Q1065" s="9"/>
    </row>
    <row r="1066" spans="8:17" s="22" customFormat="1" ht="15" hidden="1" customHeight="1" x14ac:dyDescent="0.25">
      <c r="H1066" s="9"/>
      <c r="I1066" s="9"/>
      <c r="J1066" s="9"/>
      <c r="K1066" s="9"/>
      <c r="L1066" s="9"/>
      <c r="M1066" s="9"/>
      <c r="N1066" s="9"/>
      <c r="O1066" s="9"/>
      <c r="P1066" s="9"/>
      <c r="Q1066" s="9"/>
    </row>
    <row r="1067" spans="8:17" s="22" customFormat="1" ht="15" hidden="1" customHeight="1" x14ac:dyDescent="0.25">
      <c r="H1067" s="9"/>
      <c r="I1067" s="9"/>
      <c r="J1067" s="9"/>
      <c r="K1067" s="9"/>
      <c r="L1067" s="9"/>
      <c r="M1067" s="9"/>
      <c r="N1067" s="9"/>
      <c r="O1067" s="9"/>
      <c r="P1067" s="9"/>
      <c r="Q1067" s="9"/>
    </row>
    <row r="1068" spans="8:17" s="22" customFormat="1" ht="15" hidden="1" customHeight="1" x14ac:dyDescent="0.25">
      <c r="H1068" s="9"/>
      <c r="I1068" s="9"/>
      <c r="J1068" s="9"/>
      <c r="K1068" s="9"/>
      <c r="L1068" s="9"/>
      <c r="M1068" s="9"/>
      <c r="N1068" s="9"/>
      <c r="O1068" s="9"/>
      <c r="P1068" s="9"/>
      <c r="Q1068" s="9"/>
    </row>
    <row r="1069" spans="8:17" s="22" customFormat="1" ht="15" hidden="1" customHeight="1" x14ac:dyDescent="0.25">
      <c r="H1069" s="9"/>
      <c r="I1069" s="9"/>
      <c r="J1069" s="9"/>
      <c r="K1069" s="9"/>
      <c r="L1069" s="9"/>
      <c r="M1069" s="9"/>
      <c r="N1069" s="9"/>
      <c r="O1069" s="9"/>
      <c r="P1069" s="9"/>
      <c r="Q1069" s="9"/>
    </row>
    <row r="1070" spans="8:17" s="22" customFormat="1" ht="15" hidden="1" customHeight="1" x14ac:dyDescent="0.25">
      <c r="H1070" s="9"/>
      <c r="I1070" s="9"/>
      <c r="J1070" s="9"/>
      <c r="K1070" s="9"/>
      <c r="L1070" s="9"/>
      <c r="M1070" s="9"/>
      <c r="N1070" s="9"/>
      <c r="O1070" s="9"/>
      <c r="P1070" s="9"/>
      <c r="Q1070" s="9"/>
    </row>
    <row r="1071" spans="8:17" s="22" customFormat="1" ht="15" hidden="1" customHeight="1" x14ac:dyDescent="0.25">
      <c r="H1071" s="9"/>
      <c r="I1071" s="9"/>
      <c r="J1071" s="9"/>
      <c r="K1071" s="9"/>
      <c r="L1071" s="9"/>
      <c r="M1071" s="9"/>
      <c r="N1071" s="9"/>
      <c r="O1071" s="9"/>
      <c r="P1071" s="9"/>
      <c r="Q1071" s="9"/>
    </row>
    <row r="1072" spans="8:17" s="22" customFormat="1" ht="15" hidden="1" customHeight="1" x14ac:dyDescent="0.25">
      <c r="H1072" s="9"/>
      <c r="I1072" s="9"/>
      <c r="J1072" s="9"/>
      <c r="K1072" s="9"/>
      <c r="L1072" s="9"/>
      <c r="M1072" s="9"/>
      <c r="N1072" s="9"/>
      <c r="O1072" s="9"/>
      <c r="P1072" s="9"/>
      <c r="Q1072" s="9"/>
    </row>
    <row r="1073" spans="8:17" s="22" customFormat="1" ht="15" hidden="1" customHeight="1" x14ac:dyDescent="0.25">
      <c r="H1073" s="9"/>
      <c r="I1073" s="9"/>
      <c r="J1073" s="9"/>
      <c r="K1073" s="9"/>
      <c r="L1073" s="9"/>
      <c r="M1073" s="9"/>
      <c r="N1073" s="9"/>
      <c r="O1073" s="9"/>
      <c r="P1073" s="9"/>
      <c r="Q1073" s="9"/>
    </row>
    <row r="1074" spans="8:17" s="22" customFormat="1" ht="15" hidden="1" customHeight="1" x14ac:dyDescent="0.25">
      <c r="H1074" s="9"/>
      <c r="I1074" s="9"/>
      <c r="J1074" s="9"/>
      <c r="K1074" s="9"/>
      <c r="L1074" s="9"/>
      <c r="M1074" s="9"/>
      <c r="N1074" s="9"/>
      <c r="O1074" s="9"/>
      <c r="P1074" s="9"/>
      <c r="Q1074" s="9"/>
    </row>
    <row r="1075" spans="8:17" s="22" customFormat="1" ht="15" hidden="1" customHeight="1" x14ac:dyDescent="0.25">
      <c r="H1075" s="9"/>
      <c r="I1075" s="9"/>
      <c r="J1075" s="9"/>
      <c r="K1075" s="9"/>
      <c r="L1075" s="9"/>
      <c r="M1075" s="9"/>
      <c r="N1075" s="9"/>
      <c r="O1075" s="9"/>
      <c r="P1075" s="9"/>
      <c r="Q1075" s="9"/>
    </row>
    <row r="1076" spans="8:17" s="22" customFormat="1" ht="15" hidden="1" customHeight="1" x14ac:dyDescent="0.25">
      <c r="H1076" s="9"/>
      <c r="I1076" s="9"/>
      <c r="J1076" s="9"/>
      <c r="K1076" s="9"/>
      <c r="L1076" s="9"/>
      <c r="M1076" s="9"/>
      <c r="N1076" s="9"/>
      <c r="O1076" s="9"/>
      <c r="P1076" s="9"/>
      <c r="Q1076" s="9"/>
    </row>
    <row r="1077" spans="8:17" s="22" customFormat="1" ht="15" hidden="1" customHeight="1" x14ac:dyDescent="0.25">
      <c r="H1077" s="9"/>
      <c r="I1077" s="9"/>
      <c r="J1077" s="9"/>
      <c r="K1077" s="9"/>
      <c r="L1077" s="9"/>
      <c r="M1077" s="9"/>
      <c r="N1077" s="9"/>
      <c r="O1077" s="9"/>
      <c r="P1077" s="9"/>
      <c r="Q1077" s="9"/>
    </row>
    <row r="1078" spans="8:17" s="22" customFormat="1" ht="15" hidden="1" customHeight="1" x14ac:dyDescent="0.25">
      <c r="H1078" s="9"/>
      <c r="I1078" s="9"/>
      <c r="J1078" s="9"/>
      <c r="K1078" s="9"/>
      <c r="L1078" s="9"/>
      <c r="M1078" s="9"/>
      <c r="N1078" s="9"/>
      <c r="O1078" s="9"/>
      <c r="P1078" s="9"/>
      <c r="Q1078" s="9"/>
    </row>
    <row r="1079" spans="8:17" s="22" customFormat="1" ht="15" hidden="1" customHeight="1" x14ac:dyDescent="0.25">
      <c r="H1079" s="9"/>
      <c r="I1079" s="9"/>
      <c r="J1079" s="9"/>
      <c r="K1079" s="9"/>
      <c r="L1079" s="9"/>
      <c r="M1079" s="9"/>
      <c r="N1079" s="9"/>
      <c r="O1079" s="9"/>
      <c r="P1079" s="9"/>
      <c r="Q1079" s="9"/>
    </row>
    <row r="1080" spans="8:17" s="22" customFormat="1" ht="15" hidden="1" customHeight="1" x14ac:dyDescent="0.25">
      <c r="H1080" s="9"/>
      <c r="I1080" s="9"/>
      <c r="J1080" s="9"/>
      <c r="K1080" s="9"/>
      <c r="L1080" s="9"/>
      <c r="M1080" s="9"/>
      <c r="N1080" s="9"/>
      <c r="O1080" s="9"/>
      <c r="P1080" s="9"/>
      <c r="Q1080" s="9"/>
    </row>
    <row r="1081" spans="8:17" s="22" customFormat="1" ht="15" hidden="1" customHeight="1" x14ac:dyDescent="0.25">
      <c r="H1081" s="9"/>
      <c r="I1081" s="9"/>
      <c r="J1081" s="9"/>
      <c r="K1081" s="9"/>
      <c r="L1081" s="9"/>
      <c r="M1081" s="9"/>
      <c r="N1081" s="9"/>
      <c r="O1081" s="9"/>
      <c r="P1081" s="9"/>
      <c r="Q1081" s="9"/>
    </row>
    <row r="1082" spans="8:17" s="22" customFormat="1" ht="15" hidden="1" customHeight="1" x14ac:dyDescent="0.25">
      <c r="H1082" s="9"/>
      <c r="I1082" s="9"/>
      <c r="J1082" s="9"/>
      <c r="K1082" s="9"/>
      <c r="L1082" s="9"/>
      <c r="M1082" s="9"/>
      <c r="N1082" s="9"/>
      <c r="O1082" s="9"/>
      <c r="P1082" s="9"/>
      <c r="Q1082" s="9"/>
    </row>
    <row r="1083" spans="8:17" s="22" customFormat="1" ht="15" hidden="1" customHeight="1" x14ac:dyDescent="0.25">
      <c r="H1083" s="9"/>
      <c r="I1083" s="9"/>
      <c r="J1083" s="9"/>
      <c r="K1083" s="9"/>
      <c r="L1083" s="9"/>
      <c r="M1083" s="9"/>
      <c r="N1083" s="9"/>
      <c r="O1083" s="9"/>
      <c r="P1083" s="9"/>
      <c r="Q1083" s="9"/>
    </row>
    <row r="1084" spans="8:17" s="22" customFormat="1" ht="15" hidden="1" customHeight="1" x14ac:dyDescent="0.25">
      <c r="H1084" s="9"/>
      <c r="I1084" s="9"/>
      <c r="J1084" s="9"/>
      <c r="K1084" s="9"/>
      <c r="L1084" s="9"/>
      <c r="M1084" s="9"/>
      <c r="N1084" s="9"/>
      <c r="O1084" s="9"/>
      <c r="P1084" s="9"/>
      <c r="Q1084" s="9"/>
    </row>
    <row r="1085" spans="8:17" s="22" customFormat="1" ht="15" hidden="1" customHeight="1" x14ac:dyDescent="0.25">
      <c r="H1085" s="9"/>
      <c r="I1085" s="9"/>
      <c r="J1085" s="9"/>
      <c r="K1085" s="9"/>
      <c r="L1085" s="9"/>
      <c r="M1085" s="9"/>
      <c r="N1085" s="9"/>
      <c r="O1085" s="9"/>
      <c r="P1085" s="9"/>
      <c r="Q1085" s="9"/>
    </row>
    <row r="1086" spans="8:17" s="22" customFormat="1" ht="15" hidden="1" customHeight="1" x14ac:dyDescent="0.25">
      <c r="H1086" s="9"/>
      <c r="I1086" s="9"/>
      <c r="J1086" s="9"/>
      <c r="K1086" s="9"/>
      <c r="L1086" s="9"/>
      <c r="M1086" s="9"/>
      <c r="N1086" s="9"/>
      <c r="O1086" s="9"/>
      <c r="P1086" s="9"/>
      <c r="Q1086" s="9"/>
    </row>
    <row r="1087" spans="8:17" s="22" customFormat="1" ht="15" hidden="1" customHeight="1" x14ac:dyDescent="0.25">
      <c r="H1087" s="9"/>
      <c r="I1087" s="9"/>
      <c r="J1087" s="9"/>
      <c r="K1087" s="9"/>
      <c r="L1087" s="9"/>
      <c r="M1087" s="9"/>
      <c r="N1087" s="9"/>
      <c r="O1087" s="9"/>
      <c r="P1087" s="9"/>
      <c r="Q1087" s="9"/>
    </row>
    <row r="1088" spans="8:17" s="22" customFormat="1" ht="15" hidden="1" customHeight="1" x14ac:dyDescent="0.25">
      <c r="H1088" s="9"/>
      <c r="I1088" s="9"/>
      <c r="J1088" s="9"/>
      <c r="K1088" s="9"/>
      <c r="L1088" s="9"/>
      <c r="M1088" s="9"/>
      <c r="N1088" s="9"/>
      <c r="O1088" s="9"/>
      <c r="P1088" s="9"/>
      <c r="Q1088" s="9"/>
    </row>
    <row r="1089" spans="8:17" s="22" customFormat="1" ht="15" hidden="1" customHeight="1" x14ac:dyDescent="0.25">
      <c r="H1089" s="9"/>
      <c r="I1089" s="9"/>
      <c r="J1089" s="9"/>
      <c r="K1089" s="9"/>
      <c r="L1089" s="9"/>
      <c r="M1089" s="9"/>
      <c r="N1089" s="9"/>
      <c r="O1089" s="9"/>
      <c r="P1089" s="9"/>
      <c r="Q1089" s="9"/>
    </row>
    <row r="1090" spans="8:17" s="22" customFormat="1" ht="15" hidden="1" customHeight="1" x14ac:dyDescent="0.25">
      <c r="H1090" s="9"/>
      <c r="I1090" s="9"/>
      <c r="J1090" s="9"/>
      <c r="K1090" s="9"/>
      <c r="L1090" s="9"/>
      <c r="M1090" s="9"/>
      <c r="N1090" s="9"/>
      <c r="O1090" s="9"/>
      <c r="P1090" s="9"/>
      <c r="Q1090" s="9"/>
    </row>
    <row r="1091" spans="8:17" s="22" customFormat="1" ht="15" hidden="1" customHeight="1" x14ac:dyDescent="0.25">
      <c r="H1091" s="9"/>
      <c r="I1091" s="9"/>
      <c r="J1091" s="9"/>
      <c r="K1091" s="9"/>
      <c r="L1091" s="9"/>
      <c r="M1091" s="9"/>
      <c r="N1091" s="9"/>
      <c r="O1091" s="9"/>
      <c r="P1091" s="9"/>
      <c r="Q1091" s="9"/>
    </row>
    <row r="1092" spans="8:17" s="22" customFormat="1" ht="15" hidden="1" customHeight="1" x14ac:dyDescent="0.25">
      <c r="H1092" s="9"/>
      <c r="I1092" s="9"/>
      <c r="J1092" s="9"/>
      <c r="K1092" s="9"/>
      <c r="L1092" s="9"/>
      <c r="M1092" s="9"/>
      <c r="N1092" s="9"/>
      <c r="O1092" s="9"/>
      <c r="P1092" s="9"/>
      <c r="Q1092" s="9"/>
    </row>
    <row r="1093" spans="8:17" s="22" customFormat="1" ht="15" hidden="1" customHeight="1" x14ac:dyDescent="0.25">
      <c r="H1093" s="9"/>
      <c r="I1093" s="9"/>
      <c r="J1093" s="9"/>
      <c r="K1093" s="9"/>
      <c r="L1093" s="9"/>
      <c r="M1093" s="9"/>
      <c r="N1093" s="9"/>
      <c r="O1093" s="9"/>
      <c r="P1093" s="9"/>
      <c r="Q1093" s="9"/>
    </row>
    <row r="1094" spans="8:17" s="22" customFormat="1" ht="15" hidden="1" customHeight="1" x14ac:dyDescent="0.25">
      <c r="H1094" s="9"/>
      <c r="I1094" s="9"/>
      <c r="J1094" s="9"/>
      <c r="K1094" s="9"/>
      <c r="L1094" s="9"/>
      <c r="M1094" s="9"/>
      <c r="N1094" s="9"/>
      <c r="O1094" s="9"/>
      <c r="P1094" s="9"/>
      <c r="Q1094" s="9"/>
    </row>
    <row r="1095" spans="8:17" s="22" customFormat="1" ht="15" hidden="1" customHeight="1" x14ac:dyDescent="0.25">
      <c r="H1095" s="9"/>
      <c r="I1095" s="9"/>
      <c r="J1095" s="9"/>
      <c r="K1095" s="9"/>
      <c r="L1095" s="9"/>
      <c r="M1095" s="9"/>
      <c r="N1095" s="9"/>
      <c r="O1095" s="9"/>
      <c r="P1095" s="9"/>
      <c r="Q1095" s="9"/>
    </row>
    <row r="1096" spans="8:17" s="22" customFormat="1" ht="15" hidden="1" customHeight="1" x14ac:dyDescent="0.25">
      <c r="H1096" s="9"/>
      <c r="I1096" s="9"/>
      <c r="J1096" s="9"/>
      <c r="K1096" s="9"/>
      <c r="L1096" s="9"/>
      <c r="M1096" s="9"/>
      <c r="N1096" s="9"/>
      <c r="O1096" s="9"/>
      <c r="P1096" s="9"/>
      <c r="Q1096" s="9"/>
    </row>
    <row r="1097" spans="8:17" s="22" customFormat="1" ht="15" hidden="1" customHeight="1" x14ac:dyDescent="0.25">
      <c r="H1097" s="9"/>
      <c r="I1097" s="9"/>
      <c r="J1097" s="9"/>
      <c r="K1097" s="9"/>
      <c r="L1097" s="9"/>
      <c r="M1097" s="9"/>
      <c r="N1097" s="9"/>
      <c r="O1097" s="9"/>
      <c r="P1097" s="9"/>
      <c r="Q1097" s="9"/>
    </row>
    <row r="1098" spans="8:17" s="22" customFormat="1" ht="15" hidden="1" customHeight="1" x14ac:dyDescent="0.25">
      <c r="H1098" s="9"/>
      <c r="I1098" s="9"/>
      <c r="J1098" s="9"/>
      <c r="K1098" s="9"/>
      <c r="L1098" s="9"/>
      <c r="M1098" s="9"/>
      <c r="N1098" s="9"/>
      <c r="O1098" s="9"/>
      <c r="P1098" s="9"/>
      <c r="Q1098" s="9"/>
    </row>
    <row r="1099" spans="8:17" s="22" customFormat="1" ht="15" hidden="1" customHeight="1" x14ac:dyDescent="0.25">
      <c r="H1099" s="9"/>
      <c r="I1099" s="9"/>
      <c r="J1099" s="9"/>
      <c r="K1099" s="9"/>
      <c r="L1099" s="9"/>
      <c r="M1099" s="9"/>
      <c r="N1099" s="9"/>
      <c r="O1099" s="9"/>
      <c r="P1099" s="9"/>
      <c r="Q1099" s="9"/>
    </row>
    <row r="1100" spans="8:17" s="22" customFormat="1" ht="15" hidden="1" customHeight="1" x14ac:dyDescent="0.25">
      <c r="H1100" s="9"/>
      <c r="I1100" s="9"/>
      <c r="J1100" s="9"/>
      <c r="K1100" s="9"/>
      <c r="L1100" s="9"/>
      <c r="M1100" s="9"/>
      <c r="N1100" s="9"/>
      <c r="O1100" s="9"/>
      <c r="P1100" s="9"/>
      <c r="Q1100" s="9"/>
    </row>
    <row r="1101" spans="8:17" s="22" customFormat="1" ht="15" hidden="1" customHeight="1" x14ac:dyDescent="0.25">
      <c r="H1101" s="9"/>
      <c r="I1101" s="9"/>
      <c r="J1101" s="9"/>
      <c r="K1101" s="9"/>
      <c r="L1101" s="9"/>
      <c r="M1101" s="9"/>
      <c r="N1101" s="9"/>
      <c r="O1101" s="9"/>
      <c r="P1101" s="9"/>
      <c r="Q1101" s="9"/>
    </row>
    <row r="1102" spans="8:17" s="22" customFormat="1" ht="15" hidden="1" customHeight="1" x14ac:dyDescent="0.25">
      <c r="H1102" s="9"/>
      <c r="I1102" s="9"/>
      <c r="J1102" s="9"/>
      <c r="K1102" s="9"/>
      <c r="L1102" s="9"/>
      <c r="M1102" s="9"/>
      <c r="N1102" s="9"/>
      <c r="O1102" s="9"/>
      <c r="P1102" s="9"/>
      <c r="Q1102" s="9"/>
    </row>
    <row r="1103" spans="8:17" s="22" customFormat="1" ht="15" hidden="1" customHeight="1" x14ac:dyDescent="0.25">
      <c r="H1103" s="9"/>
      <c r="I1103" s="9"/>
      <c r="J1103" s="9"/>
      <c r="K1103" s="9"/>
      <c r="L1103" s="9"/>
      <c r="M1103" s="9"/>
      <c r="N1103" s="9"/>
      <c r="O1103" s="9"/>
      <c r="P1103" s="9"/>
      <c r="Q1103" s="9"/>
    </row>
    <row r="1104" spans="8:17" s="22" customFormat="1" ht="15" hidden="1" customHeight="1" x14ac:dyDescent="0.25">
      <c r="H1104" s="9"/>
      <c r="I1104" s="9"/>
      <c r="J1104" s="9"/>
      <c r="K1104" s="9"/>
      <c r="L1104" s="9"/>
      <c r="M1104" s="9"/>
      <c r="N1104" s="9"/>
      <c r="O1104" s="9"/>
      <c r="P1104" s="9"/>
      <c r="Q1104" s="9"/>
    </row>
    <row r="1105" spans="8:17" s="22" customFormat="1" ht="15" hidden="1" customHeight="1" x14ac:dyDescent="0.25">
      <c r="H1105" s="9"/>
      <c r="I1105" s="9"/>
      <c r="J1105" s="9"/>
      <c r="K1105" s="9"/>
      <c r="L1105" s="9"/>
      <c r="M1105" s="9"/>
      <c r="N1105" s="9"/>
      <c r="O1105" s="9"/>
      <c r="P1105" s="9"/>
      <c r="Q1105" s="9"/>
    </row>
    <row r="1106" spans="8:17" s="22" customFormat="1" ht="15" hidden="1" customHeight="1" x14ac:dyDescent="0.25">
      <c r="H1106" s="9"/>
      <c r="I1106" s="9"/>
      <c r="J1106" s="9"/>
      <c r="K1106" s="9"/>
      <c r="L1106" s="9"/>
      <c r="M1106" s="9"/>
      <c r="N1106" s="9"/>
      <c r="O1106" s="9"/>
      <c r="P1106" s="9"/>
      <c r="Q1106" s="9"/>
    </row>
    <row r="1107" spans="8:17" s="22" customFormat="1" ht="15" hidden="1" customHeight="1" x14ac:dyDescent="0.25">
      <c r="H1107" s="9"/>
      <c r="I1107" s="9"/>
      <c r="J1107" s="9"/>
      <c r="K1107" s="9"/>
      <c r="L1107" s="9"/>
      <c r="M1107" s="9"/>
      <c r="N1107" s="9"/>
      <c r="O1107" s="9"/>
      <c r="P1107" s="9"/>
      <c r="Q1107" s="9"/>
    </row>
    <row r="1108" spans="8:17" s="22" customFormat="1" ht="15" hidden="1" customHeight="1" x14ac:dyDescent="0.25">
      <c r="H1108" s="9"/>
      <c r="I1108" s="9"/>
      <c r="J1108" s="9"/>
      <c r="K1108" s="9"/>
      <c r="L1108" s="9"/>
      <c r="M1108" s="9"/>
      <c r="N1108" s="9"/>
      <c r="O1108" s="9"/>
      <c r="P1108" s="9"/>
      <c r="Q1108" s="9"/>
    </row>
    <row r="1109" spans="8:17" s="22" customFormat="1" ht="15" hidden="1" customHeight="1" x14ac:dyDescent="0.25">
      <c r="H1109" s="9"/>
      <c r="I1109" s="9"/>
      <c r="J1109" s="9"/>
      <c r="K1109" s="9"/>
      <c r="L1109" s="9"/>
      <c r="M1109" s="9"/>
      <c r="N1109" s="9"/>
      <c r="O1109" s="9"/>
      <c r="P1109" s="9"/>
      <c r="Q1109" s="9"/>
    </row>
    <row r="1110" spans="8:17" s="22" customFormat="1" ht="15" hidden="1" customHeight="1" x14ac:dyDescent="0.25">
      <c r="H1110" s="9"/>
      <c r="I1110" s="9"/>
      <c r="J1110" s="9"/>
      <c r="K1110" s="9"/>
      <c r="L1110" s="9"/>
      <c r="M1110" s="9"/>
      <c r="N1110" s="9"/>
      <c r="O1110" s="9"/>
      <c r="P1110" s="9"/>
      <c r="Q1110" s="9"/>
    </row>
    <row r="1111" spans="8:17" s="22" customFormat="1" ht="15" hidden="1" customHeight="1" x14ac:dyDescent="0.25">
      <c r="H1111" s="9"/>
      <c r="I1111" s="9"/>
      <c r="J1111" s="9"/>
      <c r="K1111" s="9"/>
      <c r="L1111" s="9"/>
      <c r="M1111" s="9"/>
      <c r="N1111" s="9"/>
      <c r="O1111" s="9"/>
      <c r="P1111" s="9"/>
      <c r="Q1111" s="9"/>
    </row>
    <row r="1112" spans="8:17" s="22" customFormat="1" ht="15" hidden="1" customHeight="1" x14ac:dyDescent="0.25">
      <c r="H1112" s="9"/>
      <c r="I1112" s="9"/>
      <c r="J1112" s="9"/>
      <c r="K1112" s="9"/>
      <c r="L1112" s="9"/>
      <c r="M1112" s="9"/>
      <c r="N1112" s="9"/>
      <c r="O1112" s="9"/>
      <c r="P1112" s="9"/>
      <c r="Q1112" s="9"/>
    </row>
    <row r="1113" spans="8:17" s="22" customFormat="1" ht="15" hidden="1" customHeight="1" x14ac:dyDescent="0.25">
      <c r="H1113" s="9"/>
      <c r="I1113" s="9"/>
      <c r="J1113" s="9"/>
      <c r="K1113" s="9"/>
      <c r="L1113" s="9"/>
      <c r="M1113" s="9"/>
      <c r="N1113" s="9"/>
      <c r="O1113" s="9"/>
      <c r="P1113" s="9"/>
      <c r="Q1113" s="9"/>
    </row>
    <row r="1114" spans="8:17" s="22" customFormat="1" ht="15" hidden="1" customHeight="1" x14ac:dyDescent="0.25">
      <c r="H1114" s="9"/>
      <c r="I1114" s="9"/>
      <c r="J1114" s="9"/>
      <c r="K1114" s="9"/>
      <c r="L1114" s="9"/>
      <c r="M1114" s="9"/>
      <c r="N1114" s="9"/>
      <c r="O1114" s="9"/>
      <c r="P1114" s="9"/>
      <c r="Q1114" s="9"/>
    </row>
    <row r="1115" spans="8:17" s="22" customFormat="1" ht="15" hidden="1" customHeight="1" x14ac:dyDescent="0.25">
      <c r="H1115" s="9"/>
      <c r="I1115" s="9"/>
      <c r="J1115" s="9"/>
      <c r="K1115" s="9"/>
      <c r="L1115" s="9"/>
      <c r="M1115" s="9"/>
      <c r="N1115" s="9"/>
      <c r="O1115" s="9"/>
      <c r="P1115" s="9"/>
      <c r="Q1115" s="9"/>
    </row>
    <row r="1116" spans="8:17" s="22" customFormat="1" ht="15" hidden="1" customHeight="1" x14ac:dyDescent="0.25">
      <c r="H1116" s="9"/>
      <c r="I1116" s="9"/>
      <c r="J1116" s="9"/>
      <c r="K1116" s="9"/>
      <c r="L1116" s="9"/>
      <c r="M1116" s="9"/>
      <c r="N1116" s="9"/>
      <c r="O1116" s="9"/>
      <c r="P1116" s="9"/>
      <c r="Q1116" s="9"/>
    </row>
    <row r="1117" spans="8:17" s="22" customFormat="1" ht="15" hidden="1" customHeight="1" x14ac:dyDescent="0.25">
      <c r="H1117" s="9"/>
      <c r="I1117" s="9"/>
      <c r="J1117" s="9"/>
      <c r="K1117" s="9"/>
      <c r="L1117" s="9"/>
      <c r="M1117" s="9"/>
      <c r="N1117" s="9"/>
      <c r="O1117" s="9"/>
      <c r="P1117" s="9"/>
      <c r="Q1117" s="9"/>
    </row>
    <row r="1118" spans="8:17" s="22" customFormat="1" ht="15" hidden="1" customHeight="1" x14ac:dyDescent="0.25">
      <c r="H1118" s="9"/>
      <c r="I1118" s="9"/>
      <c r="J1118" s="9"/>
      <c r="K1118" s="9"/>
      <c r="L1118" s="9"/>
      <c r="M1118" s="9"/>
      <c r="N1118" s="9"/>
      <c r="O1118" s="9"/>
      <c r="P1118" s="9"/>
      <c r="Q1118" s="9"/>
    </row>
    <row r="1119" spans="8:17" s="22" customFormat="1" ht="15" hidden="1" customHeight="1" x14ac:dyDescent="0.25">
      <c r="H1119" s="9"/>
      <c r="I1119" s="9"/>
      <c r="J1119" s="9"/>
      <c r="K1119" s="9"/>
      <c r="L1119" s="9"/>
      <c r="M1119" s="9"/>
      <c r="N1119" s="9"/>
      <c r="O1119" s="9"/>
      <c r="P1119" s="9"/>
      <c r="Q1119" s="9"/>
    </row>
    <row r="1120" spans="8:17" s="22" customFormat="1" ht="15" hidden="1" customHeight="1" x14ac:dyDescent="0.25">
      <c r="H1120" s="9"/>
      <c r="I1120" s="9"/>
      <c r="J1120" s="9"/>
      <c r="K1120" s="9"/>
      <c r="L1120" s="9"/>
      <c r="M1120" s="9"/>
      <c r="N1120" s="9"/>
      <c r="O1120" s="9"/>
      <c r="P1120" s="9"/>
      <c r="Q1120" s="9"/>
    </row>
    <row r="1121" spans="8:17" s="22" customFormat="1" ht="15" hidden="1" customHeight="1" x14ac:dyDescent="0.25">
      <c r="H1121" s="9"/>
      <c r="I1121" s="9"/>
      <c r="J1121" s="9"/>
      <c r="K1121" s="9"/>
      <c r="L1121" s="9"/>
      <c r="M1121" s="9"/>
      <c r="N1121" s="9"/>
      <c r="O1121" s="9"/>
      <c r="P1121" s="9"/>
      <c r="Q1121" s="9"/>
    </row>
    <row r="1122" spans="8:17" s="22" customFormat="1" ht="15" hidden="1" customHeight="1" x14ac:dyDescent="0.25">
      <c r="H1122" s="9"/>
      <c r="I1122" s="9"/>
      <c r="J1122" s="9"/>
      <c r="K1122" s="9"/>
      <c r="L1122" s="9"/>
      <c r="M1122" s="9"/>
      <c r="N1122" s="9"/>
      <c r="O1122" s="9"/>
      <c r="P1122" s="9"/>
      <c r="Q1122" s="9"/>
    </row>
    <row r="1123" spans="8:17" s="22" customFormat="1" ht="15" hidden="1" customHeight="1" x14ac:dyDescent="0.25">
      <c r="H1123" s="9"/>
      <c r="I1123" s="9"/>
      <c r="J1123" s="9"/>
      <c r="K1123" s="9"/>
      <c r="L1123" s="9"/>
      <c r="M1123" s="9"/>
      <c r="N1123" s="9"/>
      <c r="O1123" s="9"/>
      <c r="P1123" s="9"/>
      <c r="Q1123" s="9"/>
    </row>
    <row r="1124" spans="8:17" s="22" customFormat="1" ht="15" hidden="1" customHeight="1" x14ac:dyDescent="0.25">
      <c r="H1124" s="9"/>
      <c r="I1124" s="9"/>
      <c r="J1124" s="9"/>
      <c r="K1124" s="9"/>
      <c r="L1124" s="9"/>
      <c r="M1124" s="9"/>
      <c r="N1124" s="9"/>
      <c r="O1124" s="9"/>
      <c r="P1124" s="9"/>
      <c r="Q1124" s="9"/>
    </row>
    <row r="1125" spans="8:17" s="22" customFormat="1" ht="15" hidden="1" customHeight="1" x14ac:dyDescent="0.25">
      <c r="H1125" s="9"/>
      <c r="I1125" s="9"/>
      <c r="J1125" s="9"/>
      <c r="K1125" s="9"/>
      <c r="L1125" s="9"/>
      <c r="M1125" s="9"/>
      <c r="N1125" s="9"/>
      <c r="O1125" s="9"/>
      <c r="P1125" s="9"/>
      <c r="Q1125" s="9"/>
    </row>
    <row r="1126" spans="8:17" s="22" customFormat="1" ht="15" hidden="1" customHeight="1" x14ac:dyDescent="0.25">
      <c r="H1126" s="9"/>
      <c r="I1126" s="9"/>
      <c r="J1126" s="9"/>
      <c r="K1126" s="9"/>
      <c r="L1126" s="9"/>
      <c r="M1126" s="9"/>
      <c r="N1126" s="9"/>
      <c r="O1126" s="9"/>
      <c r="P1126" s="9"/>
      <c r="Q1126" s="9"/>
    </row>
    <row r="1127" spans="8:17" s="22" customFormat="1" ht="15" hidden="1" customHeight="1" x14ac:dyDescent="0.25">
      <c r="H1127" s="9"/>
      <c r="I1127" s="9"/>
      <c r="J1127" s="9"/>
      <c r="K1127" s="9"/>
      <c r="L1127" s="9"/>
      <c r="M1127" s="9"/>
      <c r="N1127" s="9"/>
      <c r="O1127" s="9"/>
      <c r="P1127" s="9"/>
      <c r="Q1127" s="9"/>
    </row>
    <row r="1128" spans="8:17" s="22" customFormat="1" ht="15" hidden="1" customHeight="1" x14ac:dyDescent="0.25">
      <c r="H1128" s="9"/>
      <c r="I1128" s="9"/>
      <c r="J1128" s="9"/>
      <c r="K1128" s="9"/>
      <c r="L1128" s="9"/>
      <c r="M1128" s="9"/>
      <c r="N1128" s="9"/>
      <c r="O1128" s="9"/>
      <c r="P1128" s="9"/>
      <c r="Q1128" s="9"/>
    </row>
    <row r="1129" spans="8:17" s="22" customFormat="1" ht="15" hidden="1" customHeight="1" x14ac:dyDescent="0.25">
      <c r="H1129" s="9"/>
      <c r="I1129" s="9"/>
      <c r="J1129" s="9"/>
      <c r="K1129" s="9"/>
      <c r="L1129" s="9"/>
      <c r="M1129" s="9"/>
      <c r="N1129" s="9"/>
      <c r="O1129" s="9"/>
      <c r="P1129" s="9"/>
      <c r="Q1129" s="9"/>
    </row>
    <row r="1130" spans="8:17" s="22" customFormat="1" ht="15" hidden="1" customHeight="1" x14ac:dyDescent="0.25">
      <c r="H1130" s="9"/>
      <c r="I1130" s="9"/>
      <c r="J1130" s="9"/>
      <c r="K1130" s="9"/>
      <c r="L1130" s="9"/>
      <c r="M1130" s="9"/>
      <c r="N1130" s="9"/>
      <c r="O1130" s="9"/>
      <c r="P1130" s="9"/>
      <c r="Q1130" s="9"/>
    </row>
    <row r="1131" spans="8:17" s="22" customFormat="1" ht="15" hidden="1" customHeight="1" x14ac:dyDescent="0.25">
      <c r="H1131" s="9"/>
      <c r="I1131" s="9"/>
      <c r="J1131" s="9"/>
      <c r="K1131" s="9"/>
      <c r="L1131" s="9"/>
      <c r="M1131" s="9"/>
      <c r="N1131" s="9"/>
      <c r="O1131" s="9"/>
      <c r="P1131" s="9"/>
      <c r="Q1131" s="9"/>
    </row>
    <row r="1132" spans="8:17" s="22" customFormat="1" ht="15" hidden="1" customHeight="1" x14ac:dyDescent="0.25">
      <c r="H1132" s="9"/>
      <c r="I1132" s="9"/>
      <c r="J1132" s="9"/>
      <c r="K1132" s="9"/>
      <c r="L1132" s="9"/>
      <c r="M1132" s="9"/>
      <c r="N1132" s="9"/>
      <c r="O1132" s="9"/>
      <c r="P1132" s="9"/>
      <c r="Q1132" s="9"/>
    </row>
    <row r="1133" spans="8:17" s="22" customFormat="1" ht="15" hidden="1" customHeight="1" x14ac:dyDescent="0.25">
      <c r="H1133" s="9"/>
      <c r="I1133" s="9"/>
      <c r="J1133" s="9"/>
      <c r="K1133" s="9"/>
      <c r="L1133" s="9"/>
      <c r="M1133" s="9"/>
      <c r="N1133" s="9"/>
      <c r="O1133" s="9"/>
      <c r="P1133" s="9"/>
      <c r="Q1133" s="9"/>
    </row>
    <row r="1134" spans="8:17" s="22" customFormat="1" ht="15" hidden="1" customHeight="1" x14ac:dyDescent="0.25">
      <c r="H1134" s="9"/>
      <c r="I1134" s="9"/>
      <c r="J1134" s="9"/>
      <c r="K1134" s="9"/>
      <c r="L1134" s="9"/>
      <c r="M1134" s="9"/>
      <c r="N1134" s="9"/>
      <c r="O1134" s="9"/>
      <c r="P1134" s="9"/>
      <c r="Q1134" s="9"/>
    </row>
    <row r="1135" spans="8:17" s="22" customFormat="1" ht="15" hidden="1" customHeight="1" x14ac:dyDescent="0.25">
      <c r="H1135" s="9"/>
      <c r="I1135" s="9"/>
      <c r="J1135" s="9"/>
      <c r="K1135" s="9"/>
      <c r="L1135" s="9"/>
      <c r="M1135" s="9"/>
      <c r="N1135" s="9"/>
      <c r="O1135" s="9"/>
      <c r="P1135" s="9"/>
      <c r="Q1135" s="9"/>
    </row>
    <row r="1136" spans="8:17" s="22" customFormat="1" ht="15" hidden="1" customHeight="1" x14ac:dyDescent="0.25">
      <c r="H1136" s="9"/>
      <c r="I1136" s="9"/>
      <c r="J1136" s="9"/>
      <c r="K1136" s="9"/>
      <c r="L1136" s="9"/>
      <c r="M1136" s="9"/>
      <c r="N1136" s="9"/>
      <c r="O1136" s="9"/>
      <c r="P1136" s="9"/>
      <c r="Q1136" s="9"/>
    </row>
    <row r="1137" spans="8:17" s="22" customFormat="1" ht="15" hidden="1" customHeight="1" x14ac:dyDescent="0.25">
      <c r="H1137" s="9"/>
      <c r="I1137" s="9"/>
      <c r="J1137" s="9"/>
      <c r="K1137" s="9"/>
      <c r="L1137" s="9"/>
      <c r="M1137" s="9"/>
      <c r="N1137" s="9"/>
      <c r="O1137" s="9"/>
      <c r="P1137" s="9"/>
      <c r="Q1137" s="9"/>
    </row>
    <row r="1138" spans="8:17" s="22" customFormat="1" ht="15" hidden="1" customHeight="1" x14ac:dyDescent="0.25">
      <c r="H1138" s="9"/>
      <c r="I1138" s="9"/>
      <c r="J1138" s="9"/>
      <c r="K1138" s="9"/>
      <c r="L1138" s="9"/>
      <c r="M1138" s="9"/>
      <c r="N1138" s="9"/>
      <c r="O1138" s="9"/>
      <c r="P1138" s="9"/>
      <c r="Q1138" s="9"/>
    </row>
    <row r="1139" spans="8:17" s="22" customFormat="1" ht="15" hidden="1" customHeight="1" x14ac:dyDescent="0.25">
      <c r="H1139" s="9"/>
      <c r="I1139" s="9"/>
      <c r="J1139" s="9"/>
      <c r="K1139" s="9"/>
      <c r="L1139" s="9"/>
      <c r="M1139" s="9"/>
      <c r="N1139" s="9"/>
      <c r="O1139" s="9"/>
      <c r="P1139" s="9"/>
      <c r="Q1139" s="9"/>
    </row>
    <row r="1140" spans="8:17" s="22" customFormat="1" ht="15" hidden="1" customHeight="1" x14ac:dyDescent="0.25">
      <c r="H1140" s="9"/>
      <c r="I1140" s="9"/>
      <c r="J1140" s="9"/>
      <c r="K1140" s="9"/>
      <c r="L1140" s="9"/>
      <c r="M1140" s="9"/>
      <c r="N1140" s="9"/>
      <c r="O1140" s="9"/>
      <c r="P1140" s="9"/>
      <c r="Q1140" s="9"/>
    </row>
    <row r="1141" spans="8:17" s="22" customFormat="1" ht="15" hidden="1" customHeight="1" x14ac:dyDescent="0.25">
      <c r="H1141" s="9"/>
      <c r="I1141" s="9"/>
      <c r="J1141" s="9"/>
      <c r="K1141" s="9"/>
      <c r="L1141" s="9"/>
      <c r="M1141" s="9"/>
      <c r="N1141" s="9"/>
      <c r="O1141" s="9"/>
      <c r="P1141" s="9"/>
      <c r="Q1141" s="9"/>
    </row>
    <row r="1142" spans="8:17" s="22" customFormat="1" ht="15" hidden="1" customHeight="1" x14ac:dyDescent="0.25">
      <c r="H1142" s="9"/>
      <c r="I1142" s="9"/>
      <c r="J1142" s="9"/>
      <c r="K1142" s="9"/>
      <c r="L1142" s="9"/>
      <c r="M1142" s="9"/>
      <c r="N1142" s="9"/>
      <c r="O1142" s="9"/>
      <c r="P1142" s="9"/>
      <c r="Q1142" s="9"/>
    </row>
    <row r="1143" spans="8:17" s="22" customFormat="1" ht="15" hidden="1" customHeight="1" x14ac:dyDescent="0.25">
      <c r="H1143" s="9"/>
      <c r="I1143" s="9"/>
      <c r="J1143" s="9"/>
      <c r="K1143" s="9"/>
      <c r="L1143" s="9"/>
      <c r="M1143" s="9"/>
      <c r="N1143" s="9"/>
      <c r="O1143" s="9"/>
      <c r="P1143" s="9"/>
      <c r="Q1143" s="9"/>
    </row>
    <row r="1144" spans="8:17" s="22" customFormat="1" ht="15" hidden="1" customHeight="1" x14ac:dyDescent="0.25">
      <c r="H1144" s="9"/>
      <c r="I1144" s="9"/>
      <c r="J1144" s="9"/>
      <c r="K1144" s="9"/>
      <c r="L1144" s="9"/>
      <c r="M1144" s="9"/>
      <c r="N1144" s="9"/>
      <c r="O1144" s="9"/>
      <c r="P1144" s="9"/>
      <c r="Q1144" s="9"/>
    </row>
    <row r="1145" spans="8:17" s="22" customFormat="1" ht="15" hidden="1" customHeight="1" x14ac:dyDescent="0.25">
      <c r="H1145" s="9"/>
      <c r="I1145" s="9"/>
      <c r="J1145" s="9"/>
      <c r="K1145" s="9"/>
      <c r="L1145" s="9"/>
      <c r="M1145" s="9"/>
      <c r="N1145" s="9"/>
      <c r="O1145" s="9"/>
      <c r="P1145" s="9"/>
      <c r="Q1145" s="9"/>
    </row>
    <row r="1146" spans="8:17" s="22" customFormat="1" ht="15" hidden="1" customHeight="1" x14ac:dyDescent="0.25">
      <c r="H1146" s="9"/>
      <c r="I1146" s="9"/>
      <c r="J1146" s="9"/>
      <c r="K1146" s="9"/>
      <c r="L1146" s="9"/>
      <c r="M1146" s="9"/>
      <c r="N1146" s="9"/>
      <c r="O1146" s="9"/>
      <c r="P1146" s="9"/>
      <c r="Q1146" s="9"/>
    </row>
    <row r="1147" spans="8:17" s="22" customFormat="1" ht="15" hidden="1" customHeight="1" x14ac:dyDescent="0.25">
      <c r="H1147" s="9"/>
      <c r="I1147" s="9"/>
      <c r="J1147" s="9"/>
      <c r="K1147" s="9"/>
      <c r="L1147" s="9"/>
      <c r="M1147" s="9"/>
      <c r="N1147" s="9"/>
      <c r="O1147" s="9"/>
      <c r="P1147" s="9"/>
      <c r="Q1147" s="9"/>
    </row>
    <row r="1148" spans="8:17" s="22" customFormat="1" ht="15" hidden="1" customHeight="1" x14ac:dyDescent="0.25">
      <c r="H1148" s="9"/>
      <c r="I1148" s="9"/>
      <c r="J1148" s="9"/>
      <c r="K1148" s="9"/>
      <c r="L1148" s="9"/>
      <c r="M1148" s="9"/>
      <c r="N1148" s="9"/>
      <c r="O1148" s="9"/>
      <c r="P1148" s="9"/>
      <c r="Q1148" s="9"/>
    </row>
    <row r="1149" spans="8:17" s="22" customFormat="1" ht="15" hidden="1" customHeight="1" x14ac:dyDescent="0.25">
      <c r="H1149" s="9"/>
      <c r="I1149" s="9"/>
      <c r="J1149" s="9"/>
      <c r="K1149" s="9"/>
      <c r="L1149" s="9"/>
      <c r="M1149" s="9"/>
      <c r="N1149" s="9"/>
      <c r="O1149" s="9"/>
      <c r="P1149" s="9"/>
      <c r="Q1149" s="9"/>
    </row>
    <row r="1150" spans="8:17" s="22" customFormat="1" ht="15" hidden="1" customHeight="1" x14ac:dyDescent="0.25">
      <c r="H1150" s="9"/>
      <c r="I1150" s="9"/>
      <c r="J1150" s="9"/>
      <c r="K1150" s="9"/>
      <c r="L1150" s="9"/>
      <c r="M1150" s="9"/>
      <c r="N1150" s="9"/>
      <c r="O1150" s="9"/>
      <c r="P1150" s="9"/>
      <c r="Q1150" s="9"/>
    </row>
    <row r="1151" spans="8:17" s="22" customFormat="1" ht="15" hidden="1" customHeight="1" x14ac:dyDescent="0.25">
      <c r="H1151" s="9"/>
      <c r="I1151" s="9"/>
      <c r="J1151" s="9"/>
      <c r="K1151" s="9"/>
      <c r="L1151" s="9"/>
      <c r="M1151" s="9"/>
      <c r="N1151" s="9"/>
      <c r="O1151" s="9"/>
      <c r="P1151" s="9"/>
      <c r="Q1151" s="9"/>
    </row>
    <row r="1152" spans="8:17" s="22" customFormat="1" ht="15" hidden="1" customHeight="1" x14ac:dyDescent="0.25">
      <c r="H1152" s="9"/>
      <c r="I1152" s="9"/>
      <c r="J1152" s="9"/>
      <c r="K1152" s="9"/>
      <c r="L1152" s="9"/>
      <c r="M1152" s="9"/>
      <c r="N1152" s="9"/>
      <c r="O1152" s="9"/>
      <c r="P1152" s="9"/>
      <c r="Q1152" s="9"/>
    </row>
    <row r="1153" spans="8:17" s="22" customFormat="1" ht="15" hidden="1" customHeight="1" x14ac:dyDescent="0.25">
      <c r="H1153" s="9"/>
      <c r="I1153" s="9"/>
      <c r="J1153" s="9"/>
      <c r="K1153" s="9"/>
      <c r="L1153" s="9"/>
      <c r="M1153" s="9"/>
      <c r="N1153" s="9"/>
      <c r="O1153" s="9"/>
      <c r="P1153" s="9"/>
      <c r="Q1153" s="9"/>
    </row>
    <row r="1154" spans="8:17" s="22" customFormat="1" ht="15" hidden="1" customHeight="1" x14ac:dyDescent="0.25">
      <c r="H1154" s="9"/>
      <c r="I1154" s="9"/>
      <c r="J1154" s="9"/>
      <c r="K1154" s="9"/>
      <c r="L1154" s="9"/>
      <c r="M1154" s="9"/>
      <c r="N1154" s="9"/>
      <c r="O1154" s="9"/>
      <c r="P1154" s="9"/>
      <c r="Q1154" s="9"/>
    </row>
    <row r="1155" spans="8:17" s="22" customFormat="1" ht="15" hidden="1" customHeight="1" x14ac:dyDescent="0.25">
      <c r="H1155" s="9"/>
      <c r="I1155" s="9"/>
      <c r="J1155" s="9"/>
      <c r="K1155" s="9"/>
      <c r="L1155" s="9"/>
      <c r="M1155" s="9"/>
      <c r="N1155" s="9"/>
      <c r="O1155" s="9"/>
      <c r="P1155" s="9"/>
      <c r="Q1155" s="9"/>
    </row>
    <row r="1156" spans="8:17" s="22" customFormat="1" ht="15" hidden="1" customHeight="1" x14ac:dyDescent="0.25">
      <c r="H1156" s="9"/>
      <c r="I1156" s="9"/>
      <c r="J1156" s="9"/>
      <c r="K1156" s="9"/>
      <c r="L1156" s="9"/>
      <c r="M1156" s="9"/>
      <c r="N1156" s="9"/>
      <c r="O1156" s="9"/>
      <c r="P1156" s="9"/>
      <c r="Q1156" s="9"/>
    </row>
    <row r="1157" spans="8:17" s="22" customFormat="1" ht="15" hidden="1" customHeight="1" x14ac:dyDescent="0.25">
      <c r="H1157" s="9"/>
      <c r="I1157" s="9"/>
      <c r="J1157" s="9"/>
      <c r="K1157" s="9"/>
      <c r="L1157" s="9"/>
      <c r="M1157" s="9"/>
      <c r="N1157" s="9"/>
      <c r="O1157" s="9"/>
      <c r="P1157" s="9"/>
      <c r="Q1157" s="9"/>
    </row>
    <row r="1158" spans="8:17" s="22" customFormat="1" ht="15" hidden="1" customHeight="1" x14ac:dyDescent="0.25">
      <c r="H1158" s="9"/>
      <c r="I1158" s="9"/>
      <c r="J1158" s="9"/>
      <c r="K1158" s="9"/>
      <c r="L1158" s="9"/>
      <c r="M1158" s="9"/>
      <c r="N1158" s="9"/>
      <c r="O1158" s="9"/>
      <c r="P1158" s="9"/>
      <c r="Q1158" s="9"/>
    </row>
    <row r="1159" spans="8:17" s="22" customFormat="1" ht="15" hidden="1" customHeight="1" x14ac:dyDescent="0.25">
      <c r="H1159" s="9"/>
      <c r="I1159" s="9"/>
      <c r="J1159" s="9"/>
      <c r="K1159" s="9"/>
      <c r="L1159" s="9"/>
      <c r="M1159" s="9"/>
      <c r="N1159" s="9"/>
      <c r="O1159" s="9"/>
      <c r="P1159" s="9"/>
      <c r="Q1159" s="9"/>
    </row>
    <row r="1160" spans="8:17" s="22" customFormat="1" ht="15" hidden="1" customHeight="1" x14ac:dyDescent="0.25">
      <c r="H1160" s="9"/>
      <c r="I1160" s="9"/>
      <c r="J1160" s="9"/>
      <c r="K1160" s="9"/>
      <c r="L1160" s="9"/>
      <c r="M1160" s="9"/>
      <c r="N1160" s="9"/>
      <c r="O1160" s="9"/>
      <c r="P1160" s="9"/>
      <c r="Q1160" s="9"/>
    </row>
    <row r="1161" spans="8:17" s="22" customFormat="1" ht="15" hidden="1" customHeight="1" x14ac:dyDescent="0.25">
      <c r="H1161" s="9"/>
      <c r="I1161" s="9"/>
      <c r="J1161" s="9"/>
      <c r="K1161" s="9"/>
      <c r="L1161" s="9"/>
      <c r="M1161" s="9"/>
      <c r="N1161" s="9"/>
      <c r="O1161" s="9"/>
      <c r="P1161" s="9"/>
      <c r="Q1161" s="9"/>
    </row>
    <row r="1162" spans="8:17" s="22" customFormat="1" ht="15" hidden="1" customHeight="1" x14ac:dyDescent="0.25">
      <c r="H1162" s="9"/>
      <c r="I1162" s="9"/>
      <c r="J1162" s="9"/>
      <c r="K1162" s="9"/>
      <c r="L1162" s="9"/>
      <c r="M1162" s="9"/>
      <c r="N1162" s="9"/>
      <c r="O1162" s="9"/>
      <c r="P1162" s="9"/>
      <c r="Q1162" s="9"/>
    </row>
    <row r="1163" spans="8:17" s="22" customFormat="1" ht="15" hidden="1" customHeight="1" x14ac:dyDescent="0.25">
      <c r="H1163" s="9"/>
      <c r="I1163" s="9"/>
      <c r="J1163" s="9"/>
      <c r="K1163" s="9"/>
      <c r="L1163" s="9"/>
      <c r="M1163" s="9"/>
      <c r="N1163" s="9"/>
      <c r="O1163" s="9"/>
      <c r="P1163" s="9"/>
      <c r="Q1163" s="9"/>
    </row>
    <row r="1164" spans="8:17" s="22" customFormat="1" ht="15" hidden="1" customHeight="1" x14ac:dyDescent="0.25">
      <c r="H1164" s="9"/>
      <c r="I1164" s="9"/>
      <c r="J1164" s="9"/>
      <c r="K1164" s="9"/>
      <c r="L1164" s="9"/>
      <c r="M1164" s="9"/>
      <c r="N1164" s="9"/>
      <c r="O1164" s="9"/>
      <c r="P1164" s="9"/>
      <c r="Q1164" s="9"/>
    </row>
    <row r="1165" spans="8:17" s="22" customFormat="1" ht="15" hidden="1" customHeight="1" x14ac:dyDescent="0.25">
      <c r="H1165" s="9"/>
      <c r="I1165" s="9"/>
      <c r="J1165" s="9"/>
      <c r="K1165" s="9"/>
      <c r="L1165" s="9"/>
      <c r="M1165" s="9"/>
      <c r="N1165" s="9"/>
      <c r="O1165" s="9"/>
      <c r="P1165" s="9"/>
      <c r="Q1165" s="9"/>
    </row>
    <row r="1166" spans="8:17" s="22" customFormat="1" ht="15" hidden="1" customHeight="1" x14ac:dyDescent="0.25">
      <c r="H1166" s="9"/>
      <c r="I1166" s="9"/>
      <c r="J1166" s="9"/>
      <c r="K1166" s="9"/>
      <c r="L1166" s="9"/>
      <c r="M1166" s="9"/>
      <c r="N1166" s="9"/>
      <c r="O1166" s="9"/>
      <c r="P1166" s="9"/>
      <c r="Q1166" s="9"/>
    </row>
    <row r="1167" spans="8:17" s="22" customFormat="1" ht="15" hidden="1" customHeight="1" x14ac:dyDescent="0.25">
      <c r="H1167" s="9"/>
      <c r="I1167" s="9"/>
      <c r="J1167" s="9"/>
      <c r="K1167" s="9"/>
      <c r="L1167" s="9"/>
      <c r="M1167" s="9"/>
      <c r="N1167" s="9"/>
      <c r="O1167" s="9"/>
      <c r="P1167" s="9"/>
      <c r="Q1167" s="9"/>
    </row>
    <row r="1168" spans="8:17" s="22" customFormat="1" ht="15" hidden="1" customHeight="1" x14ac:dyDescent="0.25">
      <c r="H1168" s="9"/>
      <c r="I1168" s="9"/>
      <c r="J1168" s="9"/>
      <c r="K1168" s="9"/>
      <c r="L1168" s="9"/>
      <c r="M1168" s="9"/>
      <c r="N1168" s="9"/>
      <c r="O1168" s="9"/>
      <c r="P1168" s="9"/>
      <c r="Q1168" s="9"/>
    </row>
    <row r="1169" spans="8:17" s="22" customFormat="1" ht="15" hidden="1" customHeight="1" x14ac:dyDescent="0.25">
      <c r="H1169" s="9"/>
      <c r="I1169" s="9"/>
      <c r="J1169" s="9"/>
      <c r="K1169" s="9"/>
      <c r="L1169" s="9"/>
      <c r="M1169" s="9"/>
      <c r="N1169" s="9"/>
      <c r="O1169" s="9"/>
      <c r="P1169" s="9"/>
      <c r="Q1169" s="9"/>
    </row>
    <row r="1170" spans="8:17" s="22" customFormat="1" ht="15" hidden="1" customHeight="1" x14ac:dyDescent="0.25">
      <c r="H1170" s="9"/>
      <c r="I1170" s="9"/>
      <c r="J1170" s="9"/>
      <c r="K1170" s="9"/>
      <c r="L1170" s="9"/>
      <c r="M1170" s="9"/>
      <c r="N1170" s="9"/>
      <c r="O1170" s="9"/>
      <c r="P1170" s="9"/>
      <c r="Q1170" s="9"/>
    </row>
    <row r="1171" spans="8:17" s="22" customFormat="1" ht="15" hidden="1" customHeight="1" x14ac:dyDescent="0.25">
      <c r="H1171" s="9"/>
      <c r="I1171" s="9"/>
      <c r="J1171" s="9"/>
      <c r="K1171" s="9"/>
      <c r="L1171" s="9"/>
      <c r="M1171" s="9"/>
      <c r="N1171" s="9"/>
      <c r="O1171" s="9"/>
      <c r="P1171" s="9"/>
      <c r="Q1171" s="9"/>
    </row>
    <row r="1172" spans="8:17" s="22" customFormat="1" ht="15" hidden="1" customHeight="1" x14ac:dyDescent="0.25">
      <c r="H1172" s="9"/>
      <c r="I1172" s="9"/>
      <c r="J1172" s="9"/>
      <c r="K1172" s="9"/>
      <c r="L1172" s="9"/>
      <c r="M1172" s="9"/>
      <c r="N1172" s="9"/>
      <c r="O1172" s="9"/>
      <c r="P1172" s="9"/>
      <c r="Q1172" s="9"/>
    </row>
    <row r="1173" spans="8:17" s="22" customFormat="1" ht="15" hidden="1" customHeight="1" x14ac:dyDescent="0.25">
      <c r="H1173" s="9"/>
      <c r="I1173" s="9"/>
      <c r="J1173" s="9"/>
      <c r="K1173" s="9"/>
      <c r="L1173" s="9"/>
      <c r="M1173" s="9"/>
      <c r="N1173" s="9"/>
      <c r="O1173" s="9"/>
      <c r="P1173" s="9"/>
      <c r="Q1173" s="9"/>
    </row>
    <row r="1174" spans="8:17" s="22" customFormat="1" ht="15" hidden="1" customHeight="1" x14ac:dyDescent="0.25">
      <c r="H1174" s="9"/>
      <c r="I1174" s="9"/>
      <c r="J1174" s="9"/>
      <c r="K1174" s="9"/>
      <c r="L1174" s="9"/>
      <c r="M1174" s="9"/>
      <c r="N1174" s="9"/>
      <c r="O1174" s="9"/>
      <c r="P1174" s="9"/>
      <c r="Q1174" s="9"/>
    </row>
    <row r="1175" spans="8:17" s="22" customFormat="1" ht="15" hidden="1" customHeight="1" x14ac:dyDescent="0.25">
      <c r="H1175" s="9"/>
      <c r="I1175" s="9"/>
      <c r="J1175" s="9"/>
      <c r="K1175" s="9"/>
      <c r="L1175" s="9"/>
      <c r="M1175" s="9"/>
      <c r="N1175" s="9"/>
      <c r="O1175" s="9"/>
      <c r="P1175" s="9"/>
      <c r="Q1175" s="9"/>
    </row>
    <row r="1176" spans="8:17" s="22" customFormat="1" ht="15" hidden="1" customHeight="1" x14ac:dyDescent="0.25">
      <c r="H1176" s="9"/>
      <c r="I1176" s="9"/>
      <c r="J1176" s="9"/>
      <c r="K1176" s="9"/>
      <c r="L1176" s="9"/>
      <c r="M1176" s="9"/>
      <c r="N1176" s="9"/>
      <c r="O1176" s="9"/>
      <c r="P1176" s="9"/>
      <c r="Q1176" s="9"/>
    </row>
    <row r="1177" spans="8:17" s="22" customFormat="1" ht="15" hidden="1" customHeight="1" x14ac:dyDescent="0.25">
      <c r="H1177" s="9"/>
      <c r="I1177" s="9"/>
      <c r="J1177" s="9"/>
      <c r="K1177" s="9"/>
      <c r="L1177" s="9"/>
      <c r="M1177" s="9"/>
      <c r="N1177" s="9"/>
      <c r="O1177" s="9"/>
      <c r="P1177" s="9"/>
      <c r="Q1177" s="9"/>
    </row>
    <row r="1178" spans="8:17" s="22" customFormat="1" ht="15" hidden="1" customHeight="1" x14ac:dyDescent="0.25">
      <c r="H1178" s="9"/>
      <c r="I1178" s="9"/>
      <c r="J1178" s="9"/>
      <c r="K1178" s="9"/>
      <c r="L1178" s="9"/>
      <c r="M1178" s="9"/>
      <c r="N1178" s="9"/>
      <c r="O1178" s="9"/>
      <c r="P1178" s="9"/>
      <c r="Q1178" s="9"/>
    </row>
    <row r="1179" spans="8:17" s="22" customFormat="1" ht="15" hidden="1" customHeight="1" x14ac:dyDescent="0.25">
      <c r="H1179" s="9"/>
      <c r="I1179" s="9"/>
      <c r="J1179" s="9"/>
      <c r="K1179" s="9"/>
      <c r="L1179" s="9"/>
      <c r="M1179" s="9"/>
      <c r="N1179" s="9"/>
      <c r="O1179" s="9"/>
      <c r="P1179" s="9"/>
      <c r="Q1179" s="9"/>
    </row>
    <row r="1180" spans="8:17" s="22" customFormat="1" ht="15" hidden="1" customHeight="1" x14ac:dyDescent="0.25">
      <c r="H1180" s="9"/>
      <c r="I1180" s="9"/>
      <c r="J1180" s="9"/>
      <c r="K1180" s="9"/>
      <c r="L1180" s="9"/>
      <c r="M1180" s="9"/>
      <c r="N1180" s="9"/>
      <c r="O1180" s="9"/>
      <c r="P1180" s="9"/>
      <c r="Q1180" s="9"/>
    </row>
    <row r="1181" spans="8:17" s="22" customFormat="1" ht="15" hidden="1" customHeight="1" x14ac:dyDescent="0.25">
      <c r="H1181" s="9"/>
      <c r="I1181" s="9"/>
      <c r="J1181" s="9"/>
      <c r="K1181" s="9"/>
      <c r="L1181" s="9"/>
      <c r="M1181" s="9"/>
      <c r="N1181" s="9"/>
      <c r="O1181" s="9"/>
      <c r="P1181" s="9"/>
      <c r="Q1181" s="9"/>
    </row>
    <row r="1182" spans="8:17" s="22" customFormat="1" ht="15" hidden="1" customHeight="1" x14ac:dyDescent="0.25">
      <c r="H1182" s="9"/>
      <c r="I1182" s="9"/>
      <c r="J1182" s="9"/>
      <c r="K1182" s="9"/>
      <c r="L1182" s="9"/>
      <c r="M1182" s="9"/>
      <c r="N1182" s="9"/>
      <c r="O1182" s="9"/>
      <c r="P1182" s="9"/>
      <c r="Q1182" s="9"/>
    </row>
    <row r="1183" spans="8:17" s="22" customFormat="1" ht="15" hidden="1" customHeight="1" x14ac:dyDescent="0.25">
      <c r="H1183" s="9"/>
      <c r="I1183" s="9"/>
      <c r="J1183" s="9"/>
      <c r="K1183" s="9"/>
      <c r="L1183" s="9"/>
      <c r="M1183" s="9"/>
      <c r="N1183" s="9"/>
      <c r="O1183" s="9"/>
      <c r="P1183" s="9"/>
      <c r="Q1183" s="9"/>
    </row>
    <row r="1184" spans="8:17" s="22" customFormat="1" ht="15" hidden="1" customHeight="1" x14ac:dyDescent="0.25">
      <c r="H1184" s="9"/>
      <c r="I1184" s="9"/>
      <c r="J1184" s="9"/>
      <c r="K1184" s="9"/>
      <c r="L1184" s="9"/>
      <c r="M1184" s="9"/>
      <c r="N1184" s="9"/>
      <c r="O1184" s="9"/>
      <c r="P1184" s="9"/>
      <c r="Q1184" s="9"/>
    </row>
    <row r="1185" spans="8:17" s="22" customFormat="1" ht="15" hidden="1" customHeight="1" x14ac:dyDescent="0.25">
      <c r="H1185" s="9"/>
      <c r="I1185" s="9"/>
      <c r="J1185" s="9"/>
      <c r="K1185" s="9"/>
      <c r="L1185" s="9"/>
      <c r="M1185" s="9"/>
      <c r="N1185" s="9"/>
      <c r="O1185" s="9"/>
      <c r="P1185" s="9"/>
      <c r="Q1185" s="9"/>
    </row>
    <row r="1186" spans="8:17" s="22" customFormat="1" ht="15" hidden="1" customHeight="1" x14ac:dyDescent="0.25">
      <c r="H1186" s="9"/>
      <c r="I1186" s="9"/>
      <c r="J1186" s="9"/>
      <c r="K1186" s="9"/>
      <c r="L1186" s="9"/>
      <c r="M1186" s="9"/>
      <c r="N1186" s="9"/>
      <c r="O1186" s="9"/>
      <c r="P1186" s="9"/>
      <c r="Q1186" s="9"/>
    </row>
    <row r="1187" spans="8:17" s="22" customFormat="1" ht="15" hidden="1" customHeight="1" x14ac:dyDescent="0.25">
      <c r="H1187" s="9"/>
      <c r="I1187" s="9"/>
      <c r="J1187" s="9"/>
      <c r="K1187" s="9"/>
      <c r="L1187" s="9"/>
      <c r="M1187" s="9"/>
      <c r="N1187" s="9"/>
      <c r="O1187" s="9"/>
      <c r="P1187" s="9"/>
      <c r="Q1187" s="9"/>
    </row>
    <row r="1188" spans="8:17" s="22" customFormat="1" ht="15" hidden="1" customHeight="1" x14ac:dyDescent="0.25">
      <c r="H1188" s="9"/>
      <c r="I1188" s="9"/>
      <c r="J1188" s="9"/>
      <c r="K1188" s="9"/>
      <c r="L1188" s="9"/>
      <c r="M1188" s="9"/>
      <c r="N1188" s="9"/>
      <c r="O1188" s="9"/>
      <c r="P1188" s="9"/>
      <c r="Q1188" s="9"/>
    </row>
    <row r="1189" spans="8:17" s="22" customFormat="1" ht="15" hidden="1" customHeight="1" x14ac:dyDescent="0.25">
      <c r="H1189" s="9"/>
      <c r="I1189" s="9"/>
      <c r="J1189" s="9"/>
      <c r="K1189" s="9"/>
      <c r="L1189" s="9"/>
      <c r="M1189" s="9"/>
      <c r="N1189" s="9"/>
      <c r="O1189" s="9"/>
      <c r="P1189" s="9"/>
      <c r="Q1189" s="9"/>
    </row>
    <row r="1190" spans="8:17" s="22" customFormat="1" ht="15" hidden="1" customHeight="1" x14ac:dyDescent="0.25">
      <c r="H1190" s="9"/>
      <c r="I1190" s="9"/>
      <c r="J1190" s="9"/>
      <c r="K1190" s="9"/>
      <c r="L1190" s="9"/>
      <c r="M1190" s="9"/>
      <c r="N1190" s="9"/>
      <c r="O1190" s="9"/>
      <c r="P1190" s="9"/>
      <c r="Q1190" s="9"/>
    </row>
    <row r="1191" spans="8:17" s="22" customFormat="1" ht="15" hidden="1" customHeight="1" x14ac:dyDescent="0.25">
      <c r="H1191" s="9"/>
      <c r="I1191" s="9"/>
      <c r="J1191" s="9"/>
      <c r="K1191" s="9"/>
      <c r="L1191" s="9"/>
      <c r="M1191" s="9"/>
      <c r="N1191" s="9"/>
      <c r="O1191" s="9"/>
      <c r="P1191" s="9"/>
      <c r="Q1191" s="9"/>
    </row>
    <row r="1192" spans="8:17" s="22" customFormat="1" ht="15" hidden="1" customHeight="1" x14ac:dyDescent="0.25">
      <c r="H1192" s="9"/>
      <c r="I1192" s="9"/>
      <c r="J1192" s="9"/>
      <c r="K1192" s="9"/>
      <c r="L1192" s="9"/>
      <c r="M1192" s="9"/>
      <c r="N1192" s="9"/>
      <c r="O1192" s="9"/>
      <c r="P1192" s="9"/>
      <c r="Q1192" s="9"/>
    </row>
    <row r="1193" spans="8:17" s="22" customFormat="1" ht="15" hidden="1" customHeight="1" x14ac:dyDescent="0.25">
      <c r="H1193" s="9"/>
      <c r="I1193" s="9"/>
      <c r="J1193" s="9"/>
      <c r="K1193" s="9"/>
      <c r="L1193" s="9"/>
      <c r="M1193" s="9"/>
      <c r="N1193" s="9"/>
      <c r="O1193" s="9"/>
      <c r="P1193" s="9"/>
      <c r="Q1193" s="9"/>
    </row>
    <row r="1194" spans="8:17" s="22" customFormat="1" ht="15" hidden="1" customHeight="1" x14ac:dyDescent="0.25">
      <c r="H1194" s="9"/>
      <c r="I1194" s="9"/>
      <c r="J1194" s="9"/>
      <c r="K1194" s="9"/>
      <c r="L1194" s="9"/>
      <c r="M1194" s="9"/>
      <c r="N1194" s="9"/>
      <c r="O1194" s="9"/>
      <c r="P1194" s="9"/>
      <c r="Q1194" s="9"/>
    </row>
    <row r="1195" spans="8:17" s="22" customFormat="1" ht="15" hidden="1" customHeight="1" x14ac:dyDescent="0.25">
      <c r="H1195" s="9"/>
      <c r="I1195" s="9"/>
      <c r="J1195" s="9"/>
      <c r="K1195" s="9"/>
      <c r="L1195" s="9"/>
      <c r="M1195" s="9"/>
      <c r="N1195" s="9"/>
      <c r="O1195" s="9"/>
      <c r="P1195" s="9"/>
      <c r="Q1195" s="9"/>
    </row>
    <row r="1196" spans="8:17" s="22" customFormat="1" ht="15" hidden="1" customHeight="1" x14ac:dyDescent="0.25">
      <c r="H1196" s="9"/>
      <c r="I1196" s="9"/>
      <c r="J1196" s="9"/>
      <c r="K1196" s="9"/>
      <c r="L1196" s="9"/>
      <c r="M1196" s="9"/>
      <c r="N1196" s="9"/>
      <c r="O1196" s="9"/>
      <c r="P1196" s="9"/>
      <c r="Q1196" s="9"/>
    </row>
    <row r="1197" spans="8:17" s="22" customFormat="1" ht="15" hidden="1" customHeight="1" x14ac:dyDescent="0.25">
      <c r="H1197" s="9"/>
      <c r="I1197" s="9"/>
      <c r="J1197" s="9"/>
      <c r="K1197" s="9"/>
      <c r="L1197" s="9"/>
      <c r="M1197" s="9"/>
      <c r="N1197" s="9"/>
      <c r="O1197" s="9"/>
      <c r="P1197" s="9"/>
      <c r="Q1197" s="9"/>
    </row>
    <row r="1198" spans="8:17" s="22" customFormat="1" ht="15" hidden="1" customHeight="1" x14ac:dyDescent="0.25">
      <c r="H1198" s="9"/>
      <c r="I1198" s="9"/>
      <c r="J1198" s="9"/>
      <c r="K1198" s="9"/>
      <c r="L1198" s="9"/>
      <c r="M1198" s="9"/>
      <c r="N1198" s="9"/>
      <c r="O1198" s="9"/>
      <c r="P1198" s="9"/>
      <c r="Q1198" s="9"/>
    </row>
    <row r="1199" spans="8:17" s="22" customFormat="1" ht="15" hidden="1" customHeight="1" x14ac:dyDescent="0.25">
      <c r="H1199" s="9"/>
      <c r="I1199" s="9"/>
      <c r="J1199" s="9"/>
      <c r="K1199" s="9"/>
      <c r="L1199" s="9"/>
      <c r="M1199" s="9"/>
      <c r="N1199" s="9"/>
      <c r="O1199" s="9"/>
      <c r="P1199" s="9"/>
      <c r="Q1199" s="9"/>
    </row>
    <row r="1200" spans="8:17" s="22" customFormat="1" ht="15" hidden="1" customHeight="1" x14ac:dyDescent="0.25">
      <c r="H1200" s="9"/>
      <c r="I1200" s="9"/>
      <c r="J1200" s="9"/>
      <c r="K1200" s="9"/>
      <c r="L1200" s="9"/>
      <c r="M1200" s="9"/>
      <c r="N1200" s="9"/>
      <c r="O1200" s="9"/>
      <c r="P1200" s="9"/>
      <c r="Q1200" s="9"/>
    </row>
    <row r="1201" spans="8:17" s="22" customFormat="1" ht="15" hidden="1" customHeight="1" x14ac:dyDescent="0.25">
      <c r="H1201" s="9"/>
      <c r="I1201" s="9"/>
      <c r="J1201" s="9"/>
      <c r="K1201" s="9"/>
      <c r="L1201" s="9"/>
      <c r="M1201" s="9"/>
      <c r="N1201" s="9"/>
      <c r="O1201" s="9"/>
      <c r="P1201" s="9"/>
      <c r="Q1201" s="9"/>
    </row>
    <row r="1202" spans="8:17" s="22" customFormat="1" ht="15" hidden="1" customHeight="1" x14ac:dyDescent="0.25">
      <c r="H1202" s="9"/>
      <c r="I1202" s="9"/>
      <c r="J1202" s="9"/>
      <c r="K1202" s="9"/>
      <c r="L1202" s="9"/>
      <c r="M1202" s="9"/>
      <c r="N1202" s="9"/>
      <c r="O1202" s="9"/>
      <c r="P1202" s="9"/>
      <c r="Q1202" s="9"/>
    </row>
    <row r="1203" spans="8:17" s="22" customFormat="1" ht="15" hidden="1" customHeight="1" x14ac:dyDescent="0.25">
      <c r="H1203" s="9"/>
      <c r="I1203" s="9"/>
      <c r="J1203" s="9"/>
      <c r="K1203" s="9"/>
      <c r="L1203" s="9"/>
      <c r="M1203" s="9"/>
      <c r="N1203" s="9"/>
      <c r="O1203" s="9"/>
      <c r="P1203" s="9"/>
      <c r="Q1203" s="9"/>
    </row>
    <row r="1204" spans="8:17" s="22" customFormat="1" ht="15" hidden="1" customHeight="1" x14ac:dyDescent="0.25">
      <c r="H1204" s="9"/>
      <c r="I1204" s="9"/>
      <c r="J1204" s="9"/>
      <c r="K1204" s="9"/>
      <c r="L1204" s="9"/>
      <c r="M1204" s="9"/>
      <c r="N1204" s="9"/>
      <c r="O1204" s="9"/>
      <c r="P1204" s="9"/>
      <c r="Q1204" s="9"/>
    </row>
    <row r="1205" spans="8:17" s="22" customFormat="1" ht="15" hidden="1" customHeight="1" x14ac:dyDescent="0.25">
      <c r="H1205" s="9"/>
      <c r="I1205" s="9"/>
      <c r="J1205" s="9"/>
      <c r="K1205" s="9"/>
      <c r="L1205" s="9"/>
      <c r="M1205" s="9"/>
      <c r="N1205" s="9"/>
      <c r="O1205" s="9"/>
      <c r="P1205" s="9"/>
      <c r="Q1205" s="9"/>
    </row>
    <row r="1206" spans="8:17" s="22" customFormat="1" ht="15" hidden="1" customHeight="1" x14ac:dyDescent="0.25">
      <c r="H1206" s="9"/>
      <c r="I1206" s="9"/>
      <c r="J1206" s="9"/>
      <c r="K1206" s="9"/>
      <c r="L1206" s="9"/>
      <c r="M1206" s="9"/>
      <c r="N1206" s="9"/>
      <c r="O1206" s="9"/>
      <c r="P1206" s="9"/>
      <c r="Q1206" s="9"/>
    </row>
    <row r="1207" spans="8:17" s="22" customFormat="1" ht="15" hidden="1" customHeight="1" x14ac:dyDescent="0.25">
      <c r="H1207" s="9"/>
      <c r="I1207" s="9"/>
      <c r="J1207" s="9"/>
      <c r="K1207" s="9"/>
      <c r="L1207" s="9"/>
      <c r="M1207" s="9"/>
      <c r="N1207" s="9"/>
      <c r="O1207" s="9"/>
      <c r="P1207" s="9"/>
      <c r="Q1207" s="9"/>
    </row>
    <row r="1208" spans="8:17" s="22" customFormat="1" ht="15" hidden="1" customHeight="1" x14ac:dyDescent="0.25">
      <c r="H1208" s="9"/>
      <c r="I1208" s="9"/>
      <c r="J1208" s="9"/>
      <c r="K1208" s="9"/>
      <c r="L1208" s="9"/>
      <c r="M1208" s="9"/>
      <c r="N1208" s="9"/>
      <c r="O1208" s="9"/>
      <c r="P1208" s="9"/>
      <c r="Q1208" s="9"/>
    </row>
    <row r="1209" spans="8:17" s="22" customFormat="1" ht="15" hidden="1" customHeight="1" x14ac:dyDescent="0.25">
      <c r="H1209" s="9"/>
      <c r="I1209" s="9"/>
      <c r="J1209" s="9"/>
      <c r="K1209" s="9"/>
      <c r="L1209" s="9"/>
      <c r="M1209" s="9"/>
      <c r="N1209" s="9"/>
      <c r="O1209" s="9"/>
      <c r="P1209" s="9"/>
      <c r="Q1209" s="9"/>
    </row>
    <row r="1210" spans="8:17" s="22" customFormat="1" ht="15" hidden="1" customHeight="1" x14ac:dyDescent="0.25">
      <c r="H1210" s="9"/>
      <c r="I1210" s="9"/>
      <c r="J1210" s="9"/>
      <c r="K1210" s="9"/>
      <c r="L1210" s="9"/>
      <c r="M1210" s="9"/>
      <c r="N1210" s="9"/>
      <c r="O1210" s="9"/>
      <c r="P1210" s="9"/>
      <c r="Q1210" s="9"/>
    </row>
    <row r="1211" spans="8:17" s="22" customFormat="1" ht="15" hidden="1" customHeight="1" x14ac:dyDescent="0.25">
      <c r="H1211" s="9"/>
      <c r="I1211" s="9"/>
      <c r="J1211" s="9"/>
      <c r="K1211" s="9"/>
      <c r="L1211" s="9"/>
      <c r="M1211" s="9"/>
      <c r="N1211" s="9"/>
      <c r="O1211" s="9"/>
      <c r="P1211" s="9"/>
      <c r="Q1211" s="9"/>
    </row>
    <row r="1212" spans="8:17" s="22" customFormat="1" ht="15" hidden="1" customHeight="1" x14ac:dyDescent="0.25">
      <c r="H1212" s="9"/>
      <c r="I1212" s="9"/>
      <c r="J1212" s="9"/>
      <c r="K1212" s="9"/>
      <c r="L1212" s="9"/>
      <c r="M1212" s="9"/>
      <c r="N1212" s="9"/>
      <c r="O1212" s="9"/>
      <c r="P1212" s="9"/>
      <c r="Q1212" s="9"/>
    </row>
    <row r="1213" spans="8:17" s="22" customFormat="1" ht="15" hidden="1" customHeight="1" x14ac:dyDescent="0.25">
      <c r="H1213" s="9"/>
      <c r="I1213" s="9"/>
      <c r="J1213" s="9"/>
      <c r="K1213" s="9"/>
      <c r="L1213" s="9"/>
      <c r="M1213" s="9"/>
      <c r="N1213" s="9"/>
      <c r="O1213" s="9"/>
      <c r="P1213" s="9"/>
      <c r="Q1213" s="9"/>
    </row>
    <row r="1214" spans="8:17" s="22" customFormat="1" ht="15" hidden="1" customHeight="1" x14ac:dyDescent="0.25">
      <c r="H1214" s="9"/>
      <c r="I1214" s="9"/>
      <c r="J1214" s="9"/>
      <c r="K1214" s="9"/>
      <c r="L1214" s="9"/>
      <c r="M1214" s="9"/>
      <c r="N1214" s="9"/>
      <c r="O1214" s="9"/>
      <c r="P1214" s="9"/>
      <c r="Q1214" s="9"/>
    </row>
    <row r="1215" spans="8:17" s="22" customFormat="1" ht="15" hidden="1" customHeight="1" x14ac:dyDescent="0.25">
      <c r="H1215" s="9"/>
      <c r="I1215" s="9"/>
      <c r="J1215" s="9"/>
      <c r="K1215" s="9"/>
      <c r="L1215" s="9"/>
      <c r="M1215" s="9"/>
      <c r="N1215" s="9"/>
      <c r="O1215" s="9"/>
      <c r="P1215" s="9"/>
      <c r="Q1215" s="9"/>
    </row>
    <row r="1216" spans="8:17" s="22" customFormat="1" ht="15" hidden="1" customHeight="1" x14ac:dyDescent="0.25">
      <c r="H1216" s="9"/>
      <c r="I1216" s="9"/>
      <c r="J1216" s="9"/>
      <c r="K1216" s="9"/>
      <c r="L1216" s="9"/>
      <c r="M1216" s="9"/>
      <c r="N1216" s="9"/>
      <c r="O1216" s="9"/>
      <c r="P1216" s="9"/>
      <c r="Q1216" s="9"/>
    </row>
    <row r="1217" spans="8:17" s="22" customFormat="1" ht="15" hidden="1" customHeight="1" x14ac:dyDescent="0.25">
      <c r="H1217" s="9"/>
      <c r="I1217" s="9"/>
      <c r="J1217" s="9"/>
      <c r="K1217" s="9"/>
      <c r="L1217" s="9"/>
      <c r="M1217" s="9"/>
      <c r="N1217" s="9"/>
      <c r="O1217" s="9"/>
      <c r="P1217" s="9"/>
      <c r="Q1217" s="9"/>
    </row>
    <row r="1218" spans="8:17" s="22" customFormat="1" ht="15" hidden="1" customHeight="1" x14ac:dyDescent="0.25">
      <c r="H1218" s="9"/>
      <c r="I1218" s="9"/>
      <c r="J1218" s="9"/>
      <c r="K1218" s="9"/>
      <c r="L1218" s="9"/>
      <c r="M1218" s="9"/>
      <c r="N1218" s="9"/>
      <c r="O1218" s="9"/>
      <c r="P1218" s="9"/>
      <c r="Q1218" s="9"/>
    </row>
    <row r="1219" spans="8:17" s="22" customFormat="1" ht="15" hidden="1" customHeight="1" x14ac:dyDescent="0.25">
      <c r="H1219" s="9"/>
      <c r="I1219" s="9"/>
      <c r="J1219" s="9"/>
      <c r="K1219" s="9"/>
      <c r="L1219" s="9"/>
      <c r="M1219" s="9"/>
      <c r="N1219" s="9"/>
      <c r="O1219" s="9"/>
      <c r="P1219" s="9"/>
      <c r="Q1219" s="9"/>
    </row>
    <row r="1220" spans="8:17" s="22" customFormat="1" ht="15" hidden="1" customHeight="1" x14ac:dyDescent="0.25">
      <c r="H1220" s="9"/>
      <c r="I1220" s="9"/>
      <c r="J1220" s="9"/>
      <c r="K1220" s="9"/>
      <c r="L1220" s="9"/>
      <c r="M1220" s="9"/>
      <c r="N1220" s="9"/>
      <c r="O1220" s="9"/>
      <c r="P1220" s="9"/>
      <c r="Q1220" s="9"/>
    </row>
    <row r="1221" spans="8:17" s="22" customFormat="1" ht="15" hidden="1" customHeight="1" x14ac:dyDescent="0.25">
      <c r="H1221" s="9"/>
      <c r="I1221" s="9"/>
      <c r="J1221" s="9"/>
      <c r="K1221" s="9"/>
      <c r="L1221" s="9"/>
      <c r="M1221" s="9"/>
      <c r="N1221" s="9"/>
      <c r="O1221" s="9"/>
      <c r="P1221" s="9"/>
      <c r="Q1221" s="9"/>
    </row>
    <row r="1222" spans="8:17" s="22" customFormat="1" ht="15" hidden="1" customHeight="1" x14ac:dyDescent="0.25">
      <c r="H1222" s="9"/>
      <c r="I1222" s="9"/>
      <c r="J1222" s="9"/>
      <c r="K1222" s="9"/>
      <c r="L1222" s="9"/>
      <c r="M1222" s="9"/>
      <c r="N1222" s="9"/>
      <c r="O1222" s="9"/>
      <c r="P1222" s="9"/>
      <c r="Q1222" s="9"/>
    </row>
    <row r="1223" spans="8:17" s="22" customFormat="1" ht="15" hidden="1" customHeight="1" x14ac:dyDescent="0.25">
      <c r="H1223" s="9"/>
      <c r="I1223" s="9"/>
      <c r="J1223" s="9"/>
      <c r="K1223" s="9"/>
      <c r="L1223" s="9"/>
      <c r="M1223" s="9"/>
      <c r="N1223" s="9"/>
      <c r="O1223" s="9"/>
      <c r="P1223" s="9"/>
      <c r="Q1223" s="9"/>
    </row>
    <row r="1224" spans="8:17" s="22" customFormat="1" ht="15" hidden="1" customHeight="1" x14ac:dyDescent="0.25">
      <c r="H1224" s="9"/>
      <c r="I1224" s="9"/>
      <c r="J1224" s="9"/>
      <c r="K1224" s="9"/>
      <c r="L1224" s="9"/>
      <c r="M1224" s="9"/>
      <c r="N1224" s="9"/>
      <c r="O1224" s="9"/>
      <c r="P1224" s="9"/>
      <c r="Q1224" s="9"/>
    </row>
    <row r="1225" spans="8:17" s="22" customFormat="1" ht="15" hidden="1" customHeight="1" x14ac:dyDescent="0.25">
      <c r="H1225" s="9"/>
      <c r="I1225" s="9"/>
      <c r="J1225" s="9"/>
      <c r="K1225" s="9"/>
      <c r="L1225" s="9"/>
      <c r="M1225" s="9"/>
      <c r="N1225" s="9"/>
      <c r="O1225" s="9"/>
      <c r="P1225" s="9"/>
      <c r="Q1225" s="9"/>
    </row>
    <row r="1226" spans="8:17" s="22" customFormat="1" ht="15" hidden="1" customHeight="1" x14ac:dyDescent="0.25">
      <c r="H1226" s="9"/>
      <c r="I1226" s="9"/>
      <c r="J1226" s="9"/>
      <c r="K1226" s="9"/>
      <c r="L1226" s="9"/>
      <c r="M1226" s="9"/>
      <c r="N1226" s="9"/>
      <c r="O1226" s="9"/>
      <c r="P1226" s="9"/>
      <c r="Q1226" s="9"/>
    </row>
    <row r="1227" spans="8:17" s="22" customFormat="1" ht="15" hidden="1" customHeight="1" x14ac:dyDescent="0.25">
      <c r="H1227" s="9"/>
      <c r="I1227" s="9"/>
      <c r="J1227" s="9"/>
      <c r="K1227" s="9"/>
      <c r="L1227" s="9"/>
      <c r="M1227" s="9"/>
      <c r="N1227" s="9"/>
      <c r="O1227" s="9"/>
      <c r="P1227" s="9"/>
      <c r="Q1227" s="9"/>
    </row>
    <row r="1228" spans="8:17" s="22" customFormat="1" ht="15" hidden="1" customHeight="1" x14ac:dyDescent="0.25">
      <c r="H1228" s="9"/>
      <c r="I1228" s="9"/>
      <c r="J1228" s="9"/>
      <c r="K1228" s="9"/>
      <c r="L1228" s="9"/>
      <c r="M1228" s="9"/>
      <c r="N1228" s="9"/>
      <c r="O1228" s="9"/>
      <c r="P1228" s="9"/>
      <c r="Q1228" s="9"/>
    </row>
    <row r="1229" spans="8:17" s="22" customFormat="1" ht="15" hidden="1" customHeight="1" x14ac:dyDescent="0.25">
      <c r="H1229" s="9"/>
      <c r="I1229" s="9"/>
      <c r="J1229" s="9"/>
      <c r="K1229" s="9"/>
      <c r="L1229" s="9"/>
      <c r="M1229" s="9"/>
      <c r="N1229" s="9"/>
      <c r="O1229" s="9"/>
      <c r="P1229" s="9"/>
      <c r="Q1229" s="9"/>
    </row>
    <row r="1230" spans="8:17" s="22" customFormat="1" ht="15" hidden="1" customHeight="1" x14ac:dyDescent="0.25">
      <c r="H1230" s="9"/>
      <c r="I1230" s="9"/>
      <c r="J1230" s="9"/>
      <c r="K1230" s="9"/>
      <c r="L1230" s="9"/>
      <c r="M1230" s="9"/>
      <c r="N1230" s="9"/>
      <c r="O1230" s="9"/>
      <c r="P1230" s="9"/>
      <c r="Q1230" s="9"/>
    </row>
    <row r="1231" spans="8:17" s="22" customFormat="1" ht="15" hidden="1" customHeight="1" x14ac:dyDescent="0.25">
      <c r="H1231" s="9"/>
      <c r="I1231" s="9"/>
      <c r="J1231" s="9"/>
      <c r="K1231" s="9"/>
      <c r="L1231" s="9"/>
      <c r="M1231" s="9"/>
      <c r="N1231" s="9"/>
      <c r="O1231" s="9"/>
      <c r="P1231" s="9"/>
      <c r="Q1231" s="9"/>
    </row>
    <row r="1232" spans="8:17" s="22" customFormat="1" ht="15" hidden="1" customHeight="1" x14ac:dyDescent="0.25">
      <c r="H1232" s="9"/>
      <c r="I1232" s="9"/>
      <c r="J1232" s="9"/>
      <c r="K1232" s="9"/>
      <c r="L1232" s="9"/>
      <c r="M1232" s="9"/>
      <c r="N1232" s="9"/>
      <c r="O1232" s="9"/>
      <c r="P1232" s="9"/>
      <c r="Q1232" s="9"/>
    </row>
    <row r="1233" spans="8:17" s="22" customFormat="1" ht="15" hidden="1" customHeight="1" x14ac:dyDescent="0.25">
      <c r="H1233" s="9"/>
      <c r="I1233" s="9"/>
      <c r="J1233" s="9"/>
      <c r="K1233" s="9"/>
      <c r="L1233" s="9"/>
      <c r="M1233" s="9"/>
      <c r="N1233" s="9"/>
      <c r="O1233" s="9"/>
      <c r="P1233" s="9"/>
      <c r="Q1233" s="9"/>
    </row>
    <row r="1234" spans="8:17" s="22" customFormat="1" ht="15" hidden="1" customHeight="1" x14ac:dyDescent="0.25">
      <c r="H1234" s="9"/>
      <c r="I1234" s="9"/>
      <c r="J1234" s="9"/>
      <c r="K1234" s="9"/>
      <c r="L1234" s="9"/>
      <c r="M1234" s="9"/>
      <c r="N1234" s="9"/>
      <c r="O1234" s="9"/>
      <c r="P1234" s="9"/>
      <c r="Q1234" s="9"/>
    </row>
    <row r="1235" spans="8:17" s="22" customFormat="1" ht="15" hidden="1" customHeight="1" x14ac:dyDescent="0.25">
      <c r="H1235" s="9"/>
      <c r="I1235" s="9"/>
      <c r="J1235" s="9"/>
      <c r="K1235" s="9"/>
      <c r="L1235" s="9"/>
      <c r="M1235" s="9"/>
      <c r="N1235" s="9"/>
      <c r="O1235" s="9"/>
      <c r="P1235" s="9"/>
      <c r="Q1235" s="9"/>
    </row>
    <row r="1236" spans="8:17" s="22" customFormat="1" ht="15" hidden="1" customHeight="1" x14ac:dyDescent="0.25">
      <c r="H1236" s="9"/>
      <c r="I1236" s="9"/>
      <c r="J1236" s="9"/>
      <c r="K1236" s="9"/>
      <c r="L1236" s="9"/>
      <c r="M1236" s="9"/>
      <c r="N1236" s="9"/>
      <c r="O1236" s="9"/>
      <c r="P1236" s="9"/>
      <c r="Q1236" s="9"/>
    </row>
    <row r="1237" spans="8:17" s="22" customFormat="1" ht="15" hidden="1" customHeight="1" x14ac:dyDescent="0.25">
      <c r="H1237" s="9"/>
      <c r="I1237" s="9"/>
      <c r="J1237" s="9"/>
      <c r="K1237" s="9"/>
      <c r="L1237" s="9"/>
      <c r="M1237" s="9"/>
      <c r="N1237" s="9"/>
      <c r="O1237" s="9"/>
      <c r="P1237" s="9"/>
      <c r="Q1237" s="9"/>
    </row>
    <row r="1238" spans="8:17" s="22" customFormat="1" ht="15" hidden="1" customHeight="1" x14ac:dyDescent="0.25">
      <c r="H1238" s="9"/>
      <c r="I1238" s="9"/>
      <c r="J1238" s="9"/>
      <c r="K1238" s="9"/>
      <c r="L1238" s="9"/>
      <c r="M1238" s="9"/>
      <c r="N1238" s="9"/>
      <c r="O1238" s="9"/>
      <c r="P1238" s="9"/>
      <c r="Q1238" s="9"/>
    </row>
    <row r="1239" spans="8:17" s="22" customFormat="1" ht="15" hidden="1" customHeight="1" x14ac:dyDescent="0.25">
      <c r="H1239" s="9"/>
      <c r="I1239" s="9"/>
      <c r="J1239" s="9"/>
      <c r="K1239" s="9"/>
      <c r="L1239" s="9"/>
      <c r="M1239" s="9"/>
      <c r="N1239" s="9"/>
      <c r="O1239" s="9"/>
      <c r="P1239" s="9"/>
      <c r="Q1239" s="9"/>
    </row>
    <row r="1240" spans="8:17" s="22" customFormat="1" ht="15" hidden="1" customHeight="1" x14ac:dyDescent="0.25">
      <c r="H1240" s="9"/>
      <c r="I1240" s="9"/>
      <c r="J1240" s="9"/>
      <c r="K1240" s="9"/>
      <c r="L1240" s="9"/>
      <c r="M1240" s="9"/>
      <c r="N1240" s="9"/>
      <c r="O1240" s="9"/>
      <c r="P1240" s="9"/>
      <c r="Q1240" s="9"/>
    </row>
    <row r="1241" spans="8:17" s="22" customFormat="1" ht="15" hidden="1" customHeight="1" x14ac:dyDescent="0.25">
      <c r="H1241" s="9"/>
      <c r="I1241" s="9"/>
      <c r="J1241" s="9"/>
      <c r="K1241" s="9"/>
      <c r="L1241" s="9"/>
      <c r="M1241" s="9"/>
      <c r="N1241" s="9"/>
      <c r="O1241" s="9"/>
      <c r="P1241" s="9"/>
      <c r="Q1241" s="9"/>
    </row>
    <row r="1242" spans="8:17" s="22" customFormat="1" ht="15" hidden="1" customHeight="1" x14ac:dyDescent="0.25">
      <c r="H1242" s="9"/>
      <c r="I1242" s="9"/>
      <c r="J1242" s="9"/>
      <c r="K1242" s="9"/>
      <c r="L1242" s="9"/>
      <c r="M1242" s="9"/>
      <c r="N1242" s="9"/>
      <c r="O1242" s="9"/>
      <c r="P1242" s="9"/>
      <c r="Q1242" s="9"/>
    </row>
    <row r="1243" spans="8:17" s="22" customFormat="1" ht="15" hidden="1" customHeight="1" x14ac:dyDescent="0.25">
      <c r="H1243" s="9"/>
      <c r="I1243" s="9"/>
      <c r="J1243" s="9"/>
      <c r="K1243" s="9"/>
      <c r="L1243" s="9"/>
      <c r="M1243" s="9"/>
      <c r="N1243" s="9"/>
      <c r="O1243" s="9"/>
      <c r="P1243" s="9"/>
      <c r="Q1243" s="9"/>
    </row>
    <row r="1244" spans="8:17" s="22" customFormat="1" ht="15" hidden="1" customHeight="1" x14ac:dyDescent="0.25">
      <c r="H1244" s="9"/>
      <c r="I1244" s="9"/>
      <c r="J1244" s="9"/>
      <c r="K1244" s="9"/>
      <c r="L1244" s="9"/>
      <c r="M1244" s="9"/>
      <c r="N1244" s="9"/>
      <c r="O1244" s="9"/>
      <c r="P1244" s="9"/>
      <c r="Q1244" s="9"/>
    </row>
    <row r="1245" spans="8:17" s="22" customFormat="1" ht="15" hidden="1" customHeight="1" x14ac:dyDescent="0.25">
      <c r="H1245" s="9"/>
      <c r="I1245" s="9"/>
      <c r="J1245" s="9"/>
      <c r="K1245" s="9"/>
      <c r="L1245" s="9"/>
      <c r="M1245" s="9"/>
      <c r="N1245" s="9"/>
      <c r="O1245" s="9"/>
      <c r="P1245" s="9"/>
      <c r="Q1245" s="9"/>
    </row>
    <row r="1246" spans="8:17" s="22" customFormat="1" ht="15" hidden="1" customHeight="1" x14ac:dyDescent="0.25">
      <c r="H1246" s="9"/>
      <c r="I1246" s="9"/>
      <c r="J1246" s="9"/>
      <c r="K1246" s="9"/>
      <c r="L1246" s="9"/>
      <c r="M1246" s="9"/>
      <c r="N1246" s="9"/>
      <c r="O1246" s="9"/>
      <c r="P1246" s="9"/>
      <c r="Q1246" s="9"/>
    </row>
    <row r="1247" spans="8:17" s="22" customFormat="1" ht="15" hidden="1" customHeight="1" x14ac:dyDescent="0.25">
      <c r="H1247" s="9"/>
      <c r="I1247" s="9"/>
      <c r="J1247" s="9"/>
      <c r="K1247" s="9"/>
      <c r="L1247" s="9"/>
      <c r="M1247" s="9"/>
      <c r="N1247" s="9"/>
      <c r="O1247" s="9"/>
      <c r="P1247" s="9"/>
      <c r="Q1247" s="9"/>
    </row>
    <row r="1248" spans="8:17" s="22" customFormat="1" ht="15" hidden="1" customHeight="1" x14ac:dyDescent="0.25">
      <c r="H1248" s="9"/>
      <c r="I1248" s="9"/>
      <c r="J1248" s="9"/>
      <c r="K1248" s="9"/>
      <c r="L1248" s="9"/>
      <c r="M1248" s="9"/>
      <c r="N1248" s="9"/>
      <c r="O1248" s="9"/>
      <c r="P1248" s="9"/>
      <c r="Q1248" s="9"/>
    </row>
    <row r="1249" spans="8:17" s="22" customFormat="1" ht="15" hidden="1" customHeight="1" x14ac:dyDescent="0.25">
      <c r="H1249" s="9"/>
      <c r="I1249" s="9"/>
      <c r="J1249" s="9"/>
      <c r="K1249" s="9"/>
      <c r="L1249" s="9"/>
      <c r="M1249" s="9"/>
      <c r="N1249" s="9"/>
      <c r="O1249" s="9"/>
      <c r="P1249" s="9"/>
      <c r="Q1249" s="9"/>
    </row>
    <row r="1250" spans="8:17" s="22" customFormat="1" ht="15" hidden="1" customHeight="1" x14ac:dyDescent="0.25">
      <c r="H1250" s="9"/>
      <c r="I1250" s="9"/>
      <c r="J1250" s="9"/>
      <c r="K1250" s="9"/>
      <c r="L1250" s="9"/>
      <c r="M1250" s="9"/>
      <c r="N1250" s="9"/>
      <c r="O1250" s="9"/>
      <c r="P1250" s="9"/>
      <c r="Q1250" s="9"/>
    </row>
    <row r="1251" spans="8:17" s="22" customFormat="1" ht="15" hidden="1" customHeight="1" x14ac:dyDescent="0.25">
      <c r="H1251" s="9"/>
      <c r="I1251" s="9"/>
      <c r="J1251" s="9"/>
      <c r="K1251" s="9"/>
      <c r="L1251" s="9"/>
      <c r="M1251" s="9"/>
      <c r="N1251" s="9"/>
      <c r="O1251" s="9"/>
      <c r="P1251" s="9"/>
      <c r="Q1251" s="9"/>
    </row>
    <row r="1252" spans="8:17" s="22" customFormat="1" ht="15" hidden="1" customHeight="1" x14ac:dyDescent="0.25">
      <c r="H1252" s="9"/>
      <c r="I1252" s="9"/>
      <c r="J1252" s="9"/>
      <c r="K1252" s="9"/>
      <c r="L1252" s="9"/>
      <c r="M1252" s="9"/>
      <c r="N1252" s="9"/>
      <c r="O1252" s="9"/>
      <c r="P1252" s="9"/>
      <c r="Q1252" s="9"/>
    </row>
    <row r="1253" spans="8:17" s="22" customFormat="1" ht="15" hidden="1" customHeight="1" x14ac:dyDescent="0.25">
      <c r="H1253" s="9"/>
      <c r="I1253" s="9"/>
      <c r="J1253" s="9"/>
      <c r="K1253" s="9"/>
      <c r="L1253" s="9"/>
      <c r="M1253" s="9"/>
      <c r="N1253" s="9"/>
      <c r="O1253" s="9"/>
      <c r="P1253" s="9"/>
      <c r="Q1253" s="9"/>
    </row>
    <row r="1254" spans="8:17" s="22" customFormat="1" ht="15" hidden="1" customHeight="1" x14ac:dyDescent="0.25">
      <c r="H1254" s="9"/>
      <c r="I1254" s="9"/>
      <c r="J1254" s="9"/>
      <c r="K1254" s="9"/>
      <c r="L1254" s="9"/>
      <c r="M1254" s="9"/>
      <c r="N1254" s="9"/>
      <c r="O1254" s="9"/>
      <c r="P1254" s="9"/>
      <c r="Q1254" s="9"/>
    </row>
    <row r="1255" spans="8:17" s="22" customFormat="1" ht="15" hidden="1" customHeight="1" x14ac:dyDescent="0.25">
      <c r="H1255" s="9"/>
      <c r="I1255" s="9"/>
      <c r="J1255" s="9"/>
      <c r="K1255" s="9"/>
      <c r="L1255" s="9"/>
      <c r="M1255" s="9"/>
      <c r="N1255" s="9"/>
      <c r="O1255" s="9"/>
      <c r="P1255" s="9"/>
      <c r="Q1255" s="9"/>
    </row>
    <row r="1256" spans="8:17" s="22" customFormat="1" ht="15" hidden="1" customHeight="1" x14ac:dyDescent="0.25">
      <c r="H1256" s="9"/>
      <c r="I1256" s="9"/>
      <c r="J1256" s="9"/>
      <c r="K1256" s="9"/>
      <c r="L1256" s="9"/>
      <c r="M1256" s="9"/>
      <c r="N1256" s="9"/>
      <c r="O1256" s="9"/>
      <c r="P1256" s="9"/>
      <c r="Q1256" s="9"/>
    </row>
    <row r="1257" spans="8:17" s="22" customFormat="1" ht="15" hidden="1" customHeight="1" x14ac:dyDescent="0.25">
      <c r="H1257" s="9"/>
      <c r="I1257" s="9"/>
      <c r="J1257" s="9"/>
      <c r="K1257" s="9"/>
      <c r="L1257" s="9"/>
      <c r="M1257" s="9"/>
      <c r="N1257" s="9"/>
      <c r="O1257" s="9"/>
      <c r="P1257" s="9"/>
      <c r="Q1257" s="9"/>
    </row>
    <row r="1258" spans="8:17" s="22" customFormat="1" ht="15" hidden="1" customHeight="1" x14ac:dyDescent="0.25">
      <c r="H1258" s="9"/>
      <c r="I1258" s="9"/>
      <c r="J1258" s="9"/>
      <c r="K1258" s="9"/>
      <c r="L1258" s="9"/>
      <c r="M1258" s="9"/>
      <c r="N1258" s="9"/>
      <c r="O1258" s="9"/>
      <c r="P1258" s="9"/>
      <c r="Q1258" s="9"/>
    </row>
    <row r="1259" spans="8:17" s="22" customFormat="1" ht="15" hidden="1" customHeight="1" x14ac:dyDescent="0.25">
      <c r="H1259" s="9"/>
      <c r="I1259" s="9"/>
      <c r="J1259" s="9"/>
      <c r="K1259" s="9"/>
      <c r="L1259" s="9"/>
      <c r="M1259" s="9"/>
      <c r="N1259" s="9"/>
      <c r="O1259" s="9"/>
      <c r="P1259" s="9"/>
      <c r="Q1259" s="9"/>
    </row>
    <row r="1260" spans="8:17" s="22" customFormat="1" ht="15" hidden="1" customHeight="1" x14ac:dyDescent="0.25">
      <c r="H1260" s="9"/>
      <c r="I1260" s="9"/>
      <c r="J1260" s="9"/>
      <c r="K1260" s="9"/>
      <c r="L1260" s="9"/>
      <c r="M1260" s="9"/>
      <c r="N1260" s="9"/>
      <c r="O1260" s="9"/>
      <c r="P1260" s="9"/>
      <c r="Q1260" s="9"/>
    </row>
    <row r="1261" spans="8:17" s="22" customFormat="1" ht="15" hidden="1" customHeight="1" x14ac:dyDescent="0.25">
      <c r="H1261" s="9"/>
      <c r="I1261" s="9"/>
      <c r="J1261" s="9"/>
      <c r="K1261" s="9"/>
      <c r="L1261" s="9"/>
      <c r="M1261" s="9"/>
      <c r="N1261" s="9"/>
      <c r="O1261" s="9"/>
      <c r="P1261" s="9"/>
      <c r="Q1261" s="9"/>
    </row>
    <row r="1262" spans="8:17" s="22" customFormat="1" ht="15" hidden="1" customHeight="1" x14ac:dyDescent="0.25">
      <c r="H1262" s="9"/>
      <c r="I1262" s="9"/>
      <c r="J1262" s="9"/>
      <c r="K1262" s="9"/>
      <c r="L1262" s="9"/>
      <c r="M1262" s="9"/>
      <c r="N1262" s="9"/>
      <c r="O1262" s="9"/>
      <c r="P1262" s="9"/>
      <c r="Q1262" s="9"/>
    </row>
    <row r="1263" spans="8:17" s="22" customFormat="1" ht="15" hidden="1" customHeight="1" x14ac:dyDescent="0.25">
      <c r="H1263" s="9"/>
      <c r="I1263" s="9"/>
      <c r="J1263" s="9"/>
      <c r="K1263" s="9"/>
      <c r="L1263" s="9"/>
      <c r="M1263" s="9"/>
      <c r="N1263" s="9"/>
      <c r="O1263" s="9"/>
      <c r="P1263" s="9"/>
      <c r="Q1263" s="9"/>
    </row>
    <row r="1264" spans="8:17" s="22" customFormat="1" ht="15" hidden="1" customHeight="1" x14ac:dyDescent="0.25">
      <c r="H1264" s="9"/>
      <c r="I1264" s="9"/>
      <c r="J1264" s="9"/>
      <c r="K1264" s="9"/>
      <c r="L1264" s="9"/>
      <c r="M1264" s="9"/>
      <c r="N1264" s="9"/>
      <c r="O1264" s="9"/>
      <c r="P1264" s="9"/>
      <c r="Q1264" s="9"/>
    </row>
    <row r="1265" spans="8:17" s="22" customFormat="1" ht="15" hidden="1" customHeight="1" x14ac:dyDescent="0.25">
      <c r="H1265" s="9"/>
      <c r="I1265" s="9"/>
      <c r="J1265" s="9"/>
      <c r="K1265" s="9"/>
      <c r="L1265" s="9"/>
      <c r="M1265" s="9"/>
      <c r="N1265" s="9"/>
      <c r="O1265" s="9"/>
      <c r="P1265" s="9"/>
      <c r="Q1265" s="9"/>
    </row>
    <row r="1266" spans="8:17" s="22" customFormat="1" ht="15" hidden="1" customHeight="1" x14ac:dyDescent="0.25">
      <c r="H1266" s="9"/>
      <c r="I1266" s="9"/>
      <c r="J1266" s="9"/>
      <c r="K1266" s="9"/>
      <c r="L1266" s="9"/>
      <c r="M1266" s="9"/>
      <c r="N1266" s="9"/>
      <c r="O1266" s="9"/>
      <c r="P1266" s="9"/>
      <c r="Q1266" s="9"/>
    </row>
    <row r="1267" spans="8:17" s="22" customFormat="1" ht="15" hidden="1" customHeight="1" x14ac:dyDescent="0.25">
      <c r="H1267" s="9"/>
      <c r="I1267" s="9"/>
      <c r="J1267" s="9"/>
      <c r="K1267" s="9"/>
      <c r="L1267" s="9"/>
      <c r="M1267" s="9"/>
      <c r="N1267" s="9"/>
      <c r="O1267" s="9"/>
      <c r="P1267" s="9"/>
      <c r="Q1267" s="9"/>
    </row>
    <row r="1268" spans="8:17" s="22" customFormat="1" ht="15" hidden="1" customHeight="1" x14ac:dyDescent="0.25">
      <c r="H1268" s="9"/>
      <c r="I1268" s="9"/>
      <c r="J1268" s="9"/>
      <c r="K1268" s="9"/>
      <c r="L1268" s="9"/>
      <c r="M1268" s="9"/>
      <c r="N1268" s="9"/>
      <c r="O1268" s="9"/>
      <c r="P1268" s="9"/>
      <c r="Q1268" s="9"/>
    </row>
    <row r="1269" spans="8:17" s="22" customFormat="1" ht="15" hidden="1" customHeight="1" x14ac:dyDescent="0.25">
      <c r="H1269" s="9"/>
      <c r="I1269" s="9"/>
      <c r="J1269" s="9"/>
      <c r="K1269" s="9"/>
      <c r="L1269" s="9"/>
      <c r="M1269" s="9"/>
      <c r="N1269" s="9"/>
      <c r="O1269" s="9"/>
      <c r="P1269" s="9"/>
      <c r="Q1269" s="9"/>
    </row>
    <row r="1270" spans="8:17" s="22" customFormat="1" ht="15" hidden="1" customHeight="1" x14ac:dyDescent="0.25">
      <c r="H1270" s="9"/>
      <c r="I1270" s="9"/>
      <c r="J1270" s="9"/>
      <c r="K1270" s="9"/>
      <c r="L1270" s="9"/>
      <c r="M1270" s="9"/>
      <c r="N1270" s="9"/>
      <c r="O1270" s="9"/>
      <c r="P1270" s="9"/>
      <c r="Q1270" s="9"/>
    </row>
    <row r="1271" spans="8:17" s="22" customFormat="1" ht="15" hidden="1" customHeight="1" x14ac:dyDescent="0.25">
      <c r="H1271" s="9"/>
      <c r="I1271" s="9"/>
      <c r="J1271" s="9"/>
      <c r="K1271" s="9"/>
      <c r="L1271" s="9"/>
      <c r="M1271" s="9"/>
      <c r="N1271" s="9"/>
      <c r="O1271" s="9"/>
      <c r="P1271" s="9"/>
      <c r="Q1271" s="9"/>
    </row>
    <row r="1272" spans="8:17" s="22" customFormat="1" ht="15" hidden="1" customHeight="1" x14ac:dyDescent="0.25">
      <c r="H1272" s="9"/>
      <c r="I1272" s="9"/>
      <c r="J1272" s="9"/>
      <c r="K1272" s="9"/>
      <c r="L1272" s="9"/>
      <c r="M1272" s="9"/>
      <c r="N1272" s="9"/>
      <c r="O1272" s="9"/>
      <c r="P1272" s="9"/>
      <c r="Q1272" s="9"/>
    </row>
    <row r="1273" spans="8:17" s="22" customFormat="1" ht="15" hidden="1" customHeight="1" x14ac:dyDescent="0.25">
      <c r="H1273" s="9"/>
      <c r="I1273" s="9"/>
      <c r="J1273" s="9"/>
      <c r="K1273" s="9"/>
      <c r="L1273" s="9"/>
      <c r="M1273" s="9"/>
      <c r="N1273" s="9"/>
      <c r="O1273" s="9"/>
      <c r="P1273" s="9"/>
      <c r="Q1273" s="9"/>
    </row>
    <row r="1274" spans="8:17" s="22" customFormat="1" ht="15" hidden="1" customHeight="1" x14ac:dyDescent="0.25">
      <c r="H1274" s="9"/>
      <c r="I1274" s="9"/>
      <c r="J1274" s="9"/>
      <c r="K1274" s="9"/>
      <c r="L1274" s="9"/>
      <c r="M1274" s="9"/>
      <c r="N1274" s="9"/>
      <c r="O1274" s="9"/>
      <c r="P1274" s="9"/>
      <c r="Q1274" s="9"/>
    </row>
    <row r="1275" spans="8:17" s="22" customFormat="1" ht="15" hidden="1" customHeight="1" x14ac:dyDescent="0.25">
      <c r="H1275" s="9"/>
      <c r="I1275" s="9"/>
      <c r="J1275" s="9"/>
      <c r="K1275" s="9"/>
      <c r="L1275" s="9"/>
      <c r="M1275" s="9"/>
      <c r="N1275" s="9"/>
      <c r="O1275" s="9"/>
      <c r="P1275" s="9"/>
      <c r="Q1275" s="9"/>
    </row>
    <row r="1276" spans="8:17" s="22" customFormat="1" ht="15" hidden="1" customHeight="1" x14ac:dyDescent="0.25">
      <c r="H1276" s="9"/>
      <c r="I1276" s="9"/>
      <c r="J1276" s="9"/>
      <c r="K1276" s="9"/>
      <c r="L1276" s="9"/>
      <c r="M1276" s="9"/>
      <c r="N1276" s="9"/>
      <c r="O1276" s="9"/>
      <c r="P1276" s="9"/>
      <c r="Q1276" s="9"/>
    </row>
    <row r="1277" spans="8:17" s="22" customFormat="1" ht="15" hidden="1" customHeight="1" x14ac:dyDescent="0.25">
      <c r="H1277" s="9"/>
      <c r="I1277" s="9"/>
      <c r="J1277" s="9"/>
      <c r="K1277" s="9"/>
      <c r="L1277" s="9"/>
      <c r="M1277" s="9"/>
      <c r="N1277" s="9"/>
      <c r="O1277" s="9"/>
      <c r="P1277" s="9"/>
      <c r="Q1277" s="9"/>
    </row>
    <row r="1278" spans="8:17" s="22" customFormat="1" ht="15" hidden="1" customHeight="1" x14ac:dyDescent="0.25">
      <c r="H1278" s="9"/>
      <c r="I1278" s="9"/>
      <c r="J1278" s="9"/>
      <c r="K1278" s="9"/>
      <c r="L1278" s="9"/>
      <c r="M1278" s="9"/>
      <c r="N1278" s="9"/>
      <c r="O1278" s="9"/>
      <c r="P1278" s="9"/>
      <c r="Q1278" s="9"/>
    </row>
    <row r="1279" spans="8:17" s="22" customFormat="1" ht="15" hidden="1" customHeight="1" x14ac:dyDescent="0.25">
      <c r="H1279" s="9"/>
      <c r="I1279" s="9"/>
      <c r="J1279" s="9"/>
      <c r="K1279" s="9"/>
      <c r="L1279" s="9"/>
      <c r="M1279" s="9"/>
      <c r="N1279" s="9"/>
      <c r="O1279" s="9"/>
      <c r="P1279" s="9"/>
      <c r="Q1279" s="9"/>
    </row>
    <row r="1280" spans="8:17" s="22" customFormat="1" ht="15" hidden="1" customHeight="1" x14ac:dyDescent="0.25">
      <c r="H1280" s="9"/>
      <c r="I1280" s="9"/>
      <c r="J1280" s="9"/>
      <c r="K1280" s="9"/>
      <c r="L1280" s="9"/>
      <c r="M1280" s="9"/>
      <c r="N1280" s="9"/>
      <c r="O1280" s="9"/>
      <c r="P1280" s="9"/>
      <c r="Q1280" s="9"/>
    </row>
    <row r="1281" spans="8:17" s="22" customFormat="1" ht="15" hidden="1" customHeight="1" x14ac:dyDescent="0.25">
      <c r="H1281" s="9"/>
      <c r="I1281" s="9"/>
      <c r="J1281" s="9"/>
      <c r="K1281" s="9"/>
      <c r="L1281" s="9"/>
      <c r="M1281" s="9"/>
      <c r="N1281" s="9"/>
      <c r="O1281" s="9"/>
      <c r="P1281" s="9"/>
      <c r="Q1281" s="9"/>
    </row>
    <row r="1282" spans="8:17" s="22" customFormat="1" ht="15" hidden="1" customHeight="1" x14ac:dyDescent="0.25">
      <c r="H1282" s="9"/>
      <c r="I1282" s="9"/>
      <c r="J1282" s="9"/>
      <c r="K1282" s="9"/>
      <c r="L1282" s="9"/>
      <c r="M1282" s="9"/>
      <c r="N1282" s="9"/>
      <c r="O1282" s="9"/>
      <c r="P1282" s="9"/>
      <c r="Q1282" s="9"/>
    </row>
    <row r="1283" spans="8:17" s="22" customFormat="1" ht="15" hidden="1" customHeight="1" x14ac:dyDescent="0.25">
      <c r="H1283" s="9"/>
      <c r="I1283" s="9"/>
      <c r="J1283" s="9"/>
      <c r="K1283" s="9"/>
      <c r="L1283" s="9"/>
      <c r="M1283" s="9"/>
      <c r="N1283" s="9"/>
      <c r="O1283" s="9"/>
      <c r="P1283" s="9"/>
      <c r="Q1283" s="9"/>
    </row>
    <row r="1284" spans="8:17" s="22" customFormat="1" ht="15" hidden="1" customHeight="1" x14ac:dyDescent="0.25">
      <c r="H1284" s="9"/>
      <c r="I1284" s="9"/>
      <c r="J1284" s="9"/>
      <c r="K1284" s="9"/>
      <c r="L1284" s="9"/>
      <c r="M1284" s="9"/>
      <c r="N1284" s="9"/>
      <c r="O1284" s="9"/>
      <c r="P1284" s="9"/>
      <c r="Q1284" s="9"/>
    </row>
    <row r="1285" spans="8:17" s="22" customFormat="1" ht="15" hidden="1" customHeight="1" x14ac:dyDescent="0.25">
      <c r="H1285" s="9"/>
      <c r="I1285" s="9"/>
      <c r="J1285" s="9"/>
      <c r="K1285" s="9"/>
      <c r="L1285" s="9"/>
      <c r="M1285" s="9"/>
      <c r="N1285" s="9"/>
      <c r="O1285" s="9"/>
      <c r="P1285" s="9"/>
      <c r="Q1285" s="9"/>
    </row>
    <row r="1286" spans="8:17" s="22" customFormat="1" ht="15" hidden="1" customHeight="1" x14ac:dyDescent="0.25">
      <c r="H1286" s="9"/>
      <c r="I1286" s="9"/>
      <c r="J1286" s="9"/>
      <c r="K1286" s="9"/>
      <c r="L1286" s="9"/>
      <c r="M1286" s="9"/>
      <c r="N1286" s="9"/>
      <c r="O1286" s="9"/>
      <c r="P1286" s="9"/>
      <c r="Q1286" s="9"/>
    </row>
    <row r="1287" spans="8:17" s="22" customFormat="1" ht="15" hidden="1" customHeight="1" x14ac:dyDescent="0.25">
      <c r="H1287" s="9"/>
      <c r="I1287" s="9"/>
      <c r="J1287" s="9"/>
      <c r="K1287" s="9"/>
      <c r="L1287" s="9"/>
      <c r="M1287" s="9"/>
      <c r="N1287" s="9"/>
      <c r="O1287" s="9"/>
      <c r="P1287" s="9"/>
      <c r="Q1287" s="9"/>
    </row>
    <row r="1288" spans="8:17" s="22" customFormat="1" ht="15" hidden="1" customHeight="1" x14ac:dyDescent="0.25">
      <c r="H1288" s="9"/>
      <c r="I1288" s="9"/>
      <c r="J1288" s="9"/>
      <c r="K1288" s="9"/>
      <c r="L1288" s="9"/>
      <c r="M1288" s="9"/>
      <c r="N1288" s="9"/>
      <c r="O1288" s="9"/>
      <c r="P1288" s="9"/>
      <c r="Q1288" s="9"/>
    </row>
    <row r="1289" spans="8:17" s="22" customFormat="1" ht="15" hidden="1" customHeight="1" x14ac:dyDescent="0.25">
      <c r="H1289" s="9"/>
      <c r="I1289" s="9"/>
      <c r="J1289" s="9"/>
      <c r="K1289" s="9"/>
      <c r="L1289" s="9"/>
      <c r="M1289" s="9"/>
      <c r="N1289" s="9"/>
      <c r="O1289" s="9"/>
      <c r="P1289" s="9"/>
      <c r="Q1289" s="9"/>
    </row>
    <row r="1290" spans="8:17" s="22" customFormat="1" ht="15" hidden="1" customHeight="1" x14ac:dyDescent="0.25">
      <c r="H1290" s="9"/>
      <c r="I1290" s="9"/>
      <c r="J1290" s="9"/>
      <c r="K1290" s="9"/>
      <c r="L1290" s="9"/>
      <c r="M1290" s="9"/>
      <c r="N1290" s="9"/>
      <c r="O1290" s="9"/>
      <c r="P1290" s="9"/>
      <c r="Q1290" s="9"/>
    </row>
    <row r="1291" spans="8:17" s="22" customFormat="1" ht="15" hidden="1" customHeight="1" x14ac:dyDescent="0.25">
      <c r="H1291" s="9"/>
      <c r="I1291" s="9"/>
      <c r="J1291" s="9"/>
      <c r="K1291" s="9"/>
      <c r="L1291" s="9"/>
      <c r="M1291" s="9"/>
      <c r="N1291" s="9"/>
      <c r="O1291" s="9"/>
      <c r="P1291" s="9"/>
      <c r="Q1291" s="9"/>
    </row>
    <row r="1292" spans="8:17" s="22" customFormat="1" ht="15" hidden="1" customHeight="1" x14ac:dyDescent="0.25">
      <c r="H1292" s="9"/>
      <c r="I1292" s="9"/>
      <c r="J1292" s="9"/>
      <c r="K1292" s="9"/>
      <c r="L1292" s="9"/>
      <c r="M1292" s="9"/>
      <c r="N1292" s="9"/>
      <c r="O1292" s="9"/>
      <c r="P1292" s="9"/>
      <c r="Q1292" s="9"/>
    </row>
    <row r="1293" spans="8:17" s="22" customFormat="1" ht="15" hidden="1" customHeight="1" x14ac:dyDescent="0.25">
      <c r="H1293" s="9"/>
      <c r="I1293" s="9"/>
      <c r="J1293" s="9"/>
      <c r="K1293" s="9"/>
      <c r="L1293" s="9"/>
      <c r="M1293" s="9"/>
      <c r="N1293" s="9"/>
      <c r="O1293" s="9"/>
      <c r="P1293" s="9"/>
      <c r="Q1293" s="9"/>
    </row>
    <row r="1294" spans="8:17" s="22" customFormat="1" ht="15" hidden="1" customHeight="1" x14ac:dyDescent="0.25">
      <c r="H1294" s="9"/>
      <c r="I1294" s="9"/>
      <c r="J1294" s="9"/>
      <c r="K1294" s="9"/>
      <c r="L1294" s="9"/>
      <c r="M1294" s="9"/>
      <c r="N1294" s="9"/>
      <c r="O1294" s="9"/>
      <c r="P1294" s="9"/>
      <c r="Q1294" s="9"/>
    </row>
    <row r="1295" spans="8:17" s="22" customFormat="1" ht="15" hidden="1" customHeight="1" x14ac:dyDescent="0.25">
      <c r="H1295" s="9"/>
      <c r="I1295" s="9"/>
      <c r="J1295" s="9"/>
      <c r="K1295" s="9"/>
      <c r="L1295" s="9"/>
      <c r="M1295" s="9"/>
      <c r="N1295" s="9"/>
      <c r="O1295" s="9"/>
      <c r="P1295" s="9"/>
      <c r="Q1295" s="9"/>
    </row>
    <row r="1296" spans="8:17" s="22" customFormat="1" ht="15" hidden="1" customHeight="1" x14ac:dyDescent="0.25">
      <c r="H1296" s="9"/>
      <c r="I1296" s="9"/>
      <c r="J1296" s="9"/>
      <c r="K1296" s="9"/>
      <c r="L1296" s="9"/>
      <c r="M1296" s="9"/>
      <c r="N1296" s="9"/>
      <c r="O1296" s="9"/>
      <c r="P1296" s="9"/>
      <c r="Q1296" s="9"/>
    </row>
    <row r="1297" spans="8:17" s="22" customFormat="1" ht="15" hidden="1" customHeight="1" x14ac:dyDescent="0.25">
      <c r="H1297" s="9"/>
      <c r="I1297" s="9"/>
      <c r="J1297" s="9"/>
      <c r="K1297" s="9"/>
      <c r="L1297" s="9"/>
      <c r="M1297" s="9"/>
      <c r="N1297" s="9"/>
      <c r="O1297" s="9"/>
      <c r="P1297" s="9"/>
      <c r="Q1297" s="9"/>
    </row>
    <row r="1298" spans="8:17" s="22" customFormat="1" ht="15" hidden="1" customHeight="1" x14ac:dyDescent="0.25">
      <c r="H1298" s="9"/>
      <c r="I1298" s="9"/>
      <c r="J1298" s="9"/>
      <c r="K1298" s="9"/>
      <c r="L1298" s="9"/>
      <c r="M1298" s="9"/>
      <c r="N1298" s="9"/>
      <c r="O1298" s="9"/>
      <c r="P1298" s="9"/>
      <c r="Q1298" s="9"/>
    </row>
    <row r="1299" spans="8:17" s="22" customFormat="1" ht="15" hidden="1" customHeight="1" x14ac:dyDescent="0.25">
      <c r="H1299" s="9"/>
      <c r="I1299" s="9"/>
      <c r="J1299" s="9"/>
      <c r="K1299" s="9"/>
      <c r="L1299" s="9"/>
      <c r="M1299" s="9"/>
      <c r="N1299" s="9"/>
      <c r="O1299" s="9"/>
      <c r="P1299" s="9"/>
      <c r="Q1299" s="9"/>
    </row>
    <row r="1300" spans="8:17" s="22" customFormat="1" ht="15" hidden="1" customHeight="1" x14ac:dyDescent="0.25">
      <c r="H1300" s="9"/>
      <c r="I1300" s="9"/>
      <c r="J1300" s="9"/>
      <c r="K1300" s="9"/>
      <c r="L1300" s="9"/>
      <c r="M1300" s="9"/>
      <c r="N1300" s="9"/>
      <c r="O1300" s="9"/>
      <c r="P1300" s="9"/>
      <c r="Q1300" s="9"/>
    </row>
    <row r="1301" spans="8:17" s="22" customFormat="1" ht="15" hidden="1" customHeight="1" x14ac:dyDescent="0.25">
      <c r="H1301" s="9"/>
      <c r="I1301" s="9"/>
      <c r="J1301" s="9"/>
      <c r="K1301" s="9"/>
      <c r="L1301" s="9"/>
      <c r="M1301" s="9"/>
      <c r="N1301" s="9"/>
      <c r="O1301" s="9"/>
      <c r="P1301" s="9"/>
      <c r="Q1301" s="9"/>
    </row>
    <row r="1302" spans="8:17" s="22" customFormat="1" ht="15" hidden="1" customHeight="1" x14ac:dyDescent="0.25">
      <c r="H1302" s="9"/>
      <c r="I1302" s="9"/>
      <c r="J1302" s="9"/>
      <c r="K1302" s="9"/>
      <c r="L1302" s="9"/>
      <c r="M1302" s="9"/>
      <c r="N1302" s="9"/>
      <c r="O1302" s="9"/>
      <c r="P1302" s="9"/>
      <c r="Q1302" s="9"/>
    </row>
    <row r="1303" spans="8:17" s="22" customFormat="1" ht="15" hidden="1" customHeight="1" x14ac:dyDescent="0.25">
      <c r="H1303" s="9"/>
      <c r="I1303" s="9"/>
      <c r="J1303" s="9"/>
      <c r="K1303" s="9"/>
      <c r="L1303" s="9"/>
      <c r="M1303" s="9"/>
      <c r="N1303" s="9"/>
      <c r="O1303" s="9"/>
      <c r="P1303" s="9"/>
      <c r="Q1303" s="9"/>
    </row>
    <row r="1304" spans="8:17" s="22" customFormat="1" ht="15" hidden="1" customHeight="1" x14ac:dyDescent="0.25">
      <c r="H1304" s="9"/>
      <c r="I1304" s="9"/>
      <c r="J1304" s="9"/>
      <c r="K1304" s="9"/>
      <c r="L1304" s="9"/>
      <c r="M1304" s="9"/>
      <c r="N1304" s="9"/>
      <c r="O1304" s="9"/>
      <c r="P1304" s="9"/>
      <c r="Q1304" s="9"/>
    </row>
    <row r="1305" spans="8:17" s="22" customFormat="1" ht="15" hidden="1" customHeight="1" x14ac:dyDescent="0.25">
      <c r="H1305" s="9"/>
      <c r="I1305" s="9"/>
      <c r="J1305" s="9"/>
      <c r="K1305" s="9"/>
      <c r="L1305" s="9"/>
      <c r="M1305" s="9"/>
      <c r="N1305" s="9"/>
      <c r="O1305" s="9"/>
      <c r="P1305" s="9"/>
      <c r="Q1305" s="9"/>
    </row>
    <row r="1306" spans="8:17" s="22" customFormat="1" ht="15" hidden="1" customHeight="1" x14ac:dyDescent="0.25">
      <c r="H1306" s="9"/>
      <c r="I1306" s="9"/>
      <c r="J1306" s="9"/>
      <c r="K1306" s="9"/>
      <c r="L1306" s="9"/>
      <c r="M1306" s="9"/>
      <c r="N1306" s="9"/>
      <c r="O1306" s="9"/>
      <c r="P1306" s="9"/>
      <c r="Q1306" s="9"/>
    </row>
    <row r="1307" spans="8:17" s="22" customFormat="1" ht="15" hidden="1" customHeight="1" x14ac:dyDescent="0.25">
      <c r="H1307" s="9"/>
      <c r="I1307" s="9"/>
      <c r="J1307" s="9"/>
      <c r="K1307" s="9"/>
      <c r="L1307" s="9"/>
      <c r="M1307" s="9"/>
      <c r="N1307" s="9"/>
      <c r="O1307" s="9"/>
      <c r="P1307" s="9"/>
      <c r="Q1307" s="9"/>
    </row>
    <row r="1308" spans="8:17" s="22" customFormat="1" ht="15" hidden="1" customHeight="1" x14ac:dyDescent="0.25">
      <c r="H1308" s="9"/>
      <c r="I1308" s="9"/>
      <c r="J1308" s="9"/>
      <c r="K1308" s="9"/>
      <c r="L1308" s="9"/>
      <c r="M1308" s="9"/>
      <c r="N1308" s="9"/>
      <c r="O1308" s="9"/>
      <c r="P1308" s="9"/>
      <c r="Q1308" s="9"/>
    </row>
    <row r="1309" spans="8:17" s="22" customFormat="1" ht="15" hidden="1" customHeight="1" x14ac:dyDescent="0.25">
      <c r="H1309" s="9"/>
      <c r="I1309" s="9"/>
      <c r="J1309" s="9"/>
      <c r="K1309" s="9"/>
      <c r="L1309" s="9"/>
      <c r="M1309" s="9"/>
      <c r="N1309" s="9"/>
      <c r="O1309" s="9"/>
      <c r="P1309" s="9"/>
      <c r="Q1309" s="9"/>
    </row>
    <row r="1310" spans="8:17" s="22" customFormat="1" ht="15" hidden="1" customHeight="1" x14ac:dyDescent="0.25">
      <c r="H1310" s="9"/>
      <c r="I1310" s="9"/>
      <c r="J1310" s="9"/>
      <c r="K1310" s="9"/>
      <c r="L1310" s="9"/>
      <c r="M1310" s="9"/>
      <c r="N1310" s="9"/>
      <c r="O1310" s="9"/>
      <c r="P1310" s="9"/>
      <c r="Q1310" s="9"/>
    </row>
    <row r="1311" spans="8:17" s="22" customFormat="1" ht="15" hidden="1" customHeight="1" x14ac:dyDescent="0.25">
      <c r="H1311" s="9"/>
      <c r="I1311" s="9"/>
      <c r="J1311" s="9"/>
      <c r="K1311" s="9"/>
      <c r="L1311" s="9"/>
      <c r="M1311" s="9"/>
      <c r="N1311" s="9"/>
      <c r="O1311" s="9"/>
      <c r="P1311" s="9"/>
      <c r="Q1311" s="9"/>
    </row>
    <row r="1312" spans="8:17" s="22" customFormat="1" ht="15" hidden="1" customHeight="1" x14ac:dyDescent="0.25">
      <c r="H1312" s="9"/>
      <c r="I1312" s="9"/>
      <c r="J1312" s="9"/>
      <c r="K1312" s="9"/>
      <c r="L1312" s="9"/>
      <c r="M1312" s="9"/>
      <c r="N1312" s="9"/>
      <c r="O1312" s="9"/>
      <c r="P1312" s="9"/>
      <c r="Q1312" s="9"/>
    </row>
    <row r="1313" spans="8:17" s="22" customFormat="1" ht="15" hidden="1" customHeight="1" x14ac:dyDescent="0.25">
      <c r="H1313" s="9"/>
      <c r="I1313" s="9"/>
      <c r="J1313" s="9"/>
      <c r="K1313" s="9"/>
      <c r="L1313" s="9"/>
      <c r="M1313" s="9"/>
      <c r="N1313" s="9"/>
      <c r="O1313" s="9"/>
      <c r="P1313" s="9"/>
      <c r="Q1313" s="9"/>
    </row>
    <row r="1314" spans="8:17" s="22" customFormat="1" ht="15" hidden="1" customHeight="1" x14ac:dyDescent="0.25">
      <c r="H1314" s="9"/>
      <c r="I1314" s="9"/>
      <c r="J1314" s="9"/>
      <c r="K1314" s="9"/>
      <c r="L1314" s="9"/>
      <c r="M1314" s="9"/>
      <c r="N1314" s="9"/>
      <c r="O1314" s="9"/>
      <c r="P1314" s="9"/>
      <c r="Q1314" s="9"/>
    </row>
    <row r="1315" spans="8:17" s="22" customFormat="1" ht="15" hidden="1" customHeight="1" x14ac:dyDescent="0.25">
      <c r="H1315" s="9"/>
      <c r="I1315" s="9"/>
      <c r="J1315" s="9"/>
      <c r="K1315" s="9"/>
      <c r="L1315" s="9"/>
      <c r="M1315" s="9"/>
      <c r="N1315" s="9"/>
      <c r="O1315" s="9"/>
      <c r="P1315" s="9"/>
      <c r="Q1315" s="9"/>
    </row>
    <row r="1316" spans="8:17" s="22" customFormat="1" ht="15" hidden="1" customHeight="1" x14ac:dyDescent="0.25">
      <c r="H1316" s="9"/>
      <c r="I1316" s="9"/>
      <c r="J1316" s="9"/>
      <c r="K1316" s="9"/>
      <c r="L1316" s="9"/>
      <c r="M1316" s="9"/>
      <c r="N1316" s="9"/>
      <c r="O1316" s="9"/>
      <c r="P1316" s="9"/>
      <c r="Q1316" s="9"/>
    </row>
    <row r="1317" spans="8:17" s="22" customFormat="1" ht="15" hidden="1" customHeight="1" x14ac:dyDescent="0.25">
      <c r="H1317" s="9"/>
      <c r="I1317" s="9"/>
      <c r="J1317" s="9"/>
      <c r="K1317" s="9"/>
      <c r="L1317" s="9"/>
      <c r="M1317" s="9"/>
      <c r="N1317" s="9"/>
      <c r="O1317" s="9"/>
      <c r="P1317" s="9"/>
      <c r="Q1317" s="9"/>
    </row>
    <row r="1318" spans="8:17" s="22" customFormat="1" ht="15" hidden="1" customHeight="1" x14ac:dyDescent="0.25">
      <c r="H1318" s="9"/>
      <c r="I1318" s="9"/>
      <c r="J1318" s="9"/>
      <c r="K1318" s="9"/>
      <c r="L1318" s="9"/>
      <c r="M1318" s="9"/>
      <c r="N1318" s="9"/>
      <c r="O1318" s="9"/>
      <c r="P1318" s="9"/>
      <c r="Q1318" s="9"/>
    </row>
    <row r="1319" spans="8:17" s="22" customFormat="1" ht="15" hidden="1" customHeight="1" x14ac:dyDescent="0.25">
      <c r="H1319" s="9"/>
      <c r="I1319" s="9"/>
      <c r="J1319" s="9"/>
      <c r="K1319" s="9"/>
      <c r="L1319" s="9"/>
      <c r="M1319" s="9"/>
      <c r="N1319" s="9"/>
      <c r="O1319" s="9"/>
      <c r="P1319" s="9"/>
      <c r="Q1319" s="9"/>
    </row>
    <row r="1320" spans="8:17" s="22" customFormat="1" ht="15" hidden="1" customHeight="1" x14ac:dyDescent="0.25">
      <c r="H1320" s="9"/>
      <c r="I1320" s="9"/>
      <c r="J1320" s="9"/>
      <c r="K1320" s="9"/>
      <c r="L1320" s="9"/>
      <c r="M1320" s="9"/>
      <c r="N1320" s="9"/>
      <c r="O1320" s="9"/>
      <c r="P1320" s="9"/>
      <c r="Q1320" s="9"/>
    </row>
    <row r="1321" spans="8:17" s="22" customFormat="1" ht="15" hidden="1" customHeight="1" x14ac:dyDescent="0.25">
      <c r="H1321" s="9"/>
      <c r="I1321" s="9"/>
      <c r="J1321" s="9"/>
      <c r="K1321" s="9"/>
      <c r="L1321" s="9"/>
      <c r="M1321" s="9"/>
      <c r="N1321" s="9"/>
      <c r="O1321" s="9"/>
      <c r="P1321" s="9"/>
      <c r="Q1321" s="9"/>
    </row>
    <row r="1322" spans="8:17" s="22" customFormat="1" ht="15" hidden="1" customHeight="1" x14ac:dyDescent="0.25">
      <c r="H1322" s="9"/>
      <c r="I1322" s="9"/>
      <c r="J1322" s="9"/>
      <c r="K1322" s="9"/>
      <c r="L1322" s="9"/>
      <c r="M1322" s="9"/>
      <c r="N1322" s="9"/>
      <c r="O1322" s="9"/>
      <c r="P1322" s="9"/>
      <c r="Q1322" s="9"/>
    </row>
    <row r="1323" spans="8:17" s="22" customFormat="1" ht="15" hidden="1" customHeight="1" x14ac:dyDescent="0.25">
      <c r="H1323" s="9"/>
      <c r="I1323" s="9"/>
      <c r="J1323" s="9"/>
      <c r="K1323" s="9"/>
      <c r="L1323" s="9"/>
      <c r="M1323" s="9"/>
      <c r="N1323" s="9"/>
      <c r="O1323" s="9"/>
      <c r="P1323" s="9"/>
      <c r="Q1323" s="9"/>
    </row>
    <row r="1324" spans="8:17" s="22" customFormat="1" ht="15" hidden="1" customHeight="1" x14ac:dyDescent="0.25">
      <c r="H1324" s="9"/>
      <c r="I1324" s="9"/>
      <c r="J1324" s="9"/>
      <c r="K1324" s="9"/>
      <c r="L1324" s="9"/>
      <c r="M1324" s="9"/>
      <c r="N1324" s="9"/>
      <c r="O1324" s="9"/>
      <c r="P1324" s="9"/>
      <c r="Q1324" s="9"/>
    </row>
    <row r="1325" spans="8:17" s="22" customFormat="1" ht="15" hidden="1" customHeight="1" x14ac:dyDescent="0.25">
      <c r="H1325" s="9"/>
      <c r="I1325" s="9"/>
      <c r="J1325" s="9"/>
      <c r="K1325" s="9"/>
      <c r="L1325" s="9"/>
      <c r="M1325" s="9"/>
      <c r="N1325" s="9"/>
      <c r="O1325" s="9"/>
      <c r="P1325" s="9"/>
      <c r="Q1325" s="9"/>
    </row>
    <row r="1326" spans="8:17" s="22" customFormat="1" ht="15" hidden="1" customHeight="1" x14ac:dyDescent="0.25">
      <c r="H1326" s="9"/>
      <c r="I1326" s="9"/>
      <c r="J1326" s="9"/>
      <c r="K1326" s="9"/>
      <c r="L1326" s="9"/>
      <c r="M1326" s="9"/>
      <c r="N1326" s="9"/>
      <c r="O1326" s="9"/>
      <c r="P1326" s="9"/>
      <c r="Q1326" s="9"/>
    </row>
    <row r="1327" spans="8:17" s="22" customFormat="1" ht="15" hidden="1" customHeight="1" x14ac:dyDescent="0.25">
      <c r="H1327" s="9"/>
      <c r="I1327" s="9"/>
      <c r="J1327" s="9"/>
      <c r="K1327" s="9"/>
      <c r="L1327" s="9"/>
      <c r="M1327" s="9"/>
      <c r="N1327" s="9"/>
      <c r="O1327" s="9"/>
      <c r="P1327" s="9"/>
      <c r="Q1327" s="9"/>
    </row>
    <row r="1328" spans="8:17" s="22" customFormat="1" ht="15" hidden="1" customHeight="1" x14ac:dyDescent="0.25">
      <c r="H1328" s="9"/>
      <c r="I1328" s="9"/>
      <c r="J1328" s="9"/>
      <c r="K1328" s="9"/>
      <c r="L1328" s="9"/>
      <c r="M1328" s="9"/>
      <c r="N1328" s="9"/>
      <c r="O1328" s="9"/>
      <c r="P1328" s="9"/>
      <c r="Q1328" s="9"/>
    </row>
    <row r="1329" spans="8:17" s="22" customFormat="1" ht="15" hidden="1" customHeight="1" x14ac:dyDescent="0.25">
      <c r="H1329" s="9"/>
      <c r="I1329" s="9"/>
      <c r="J1329" s="9"/>
      <c r="K1329" s="9"/>
      <c r="L1329" s="9"/>
      <c r="M1329" s="9"/>
      <c r="N1329" s="9"/>
      <c r="O1329" s="9"/>
      <c r="P1329" s="9"/>
      <c r="Q1329" s="9"/>
    </row>
    <row r="1330" spans="8:17" s="22" customFormat="1" ht="15" hidden="1" customHeight="1" x14ac:dyDescent="0.25">
      <c r="H1330" s="9"/>
      <c r="I1330" s="9"/>
      <c r="J1330" s="9"/>
      <c r="K1330" s="9"/>
      <c r="L1330" s="9"/>
      <c r="M1330" s="9"/>
      <c r="N1330" s="9"/>
      <c r="O1330" s="9"/>
      <c r="P1330" s="9"/>
      <c r="Q1330" s="9"/>
    </row>
    <row r="1331" spans="8:17" s="22" customFormat="1" ht="15" hidden="1" customHeight="1" x14ac:dyDescent="0.25">
      <c r="H1331" s="9"/>
      <c r="I1331" s="9"/>
      <c r="J1331" s="9"/>
      <c r="K1331" s="9"/>
      <c r="L1331" s="9"/>
      <c r="M1331" s="9"/>
      <c r="N1331" s="9"/>
      <c r="O1331" s="9"/>
      <c r="P1331" s="9"/>
      <c r="Q1331" s="9"/>
    </row>
    <row r="1332" spans="8:17" s="22" customFormat="1" ht="15" hidden="1" customHeight="1" x14ac:dyDescent="0.25">
      <c r="H1332" s="9"/>
      <c r="I1332" s="9"/>
      <c r="J1332" s="9"/>
      <c r="K1332" s="9"/>
      <c r="L1332" s="9"/>
      <c r="M1332" s="9"/>
      <c r="N1332" s="9"/>
      <c r="O1332" s="9"/>
      <c r="P1332" s="9"/>
      <c r="Q1332" s="9"/>
    </row>
    <row r="1333" spans="8:17" s="22" customFormat="1" ht="15" hidden="1" customHeight="1" x14ac:dyDescent="0.25">
      <c r="H1333" s="9"/>
      <c r="I1333" s="9"/>
      <c r="J1333" s="9"/>
      <c r="K1333" s="9"/>
      <c r="L1333" s="9"/>
      <c r="M1333" s="9"/>
      <c r="N1333" s="9"/>
      <c r="O1333" s="9"/>
      <c r="P1333" s="9"/>
      <c r="Q1333" s="9"/>
    </row>
    <row r="1334" spans="8:17" s="22" customFormat="1" ht="15" hidden="1" customHeight="1" x14ac:dyDescent="0.25">
      <c r="H1334" s="9"/>
      <c r="I1334" s="9"/>
      <c r="J1334" s="9"/>
      <c r="K1334" s="9"/>
      <c r="L1334" s="9"/>
      <c r="M1334" s="9"/>
      <c r="N1334" s="9"/>
      <c r="O1334" s="9"/>
      <c r="P1334" s="9"/>
      <c r="Q1334" s="9"/>
    </row>
    <row r="1335" spans="8:17" s="22" customFormat="1" ht="15" hidden="1" customHeight="1" x14ac:dyDescent="0.25">
      <c r="H1335" s="9"/>
      <c r="I1335" s="9"/>
      <c r="J1335" s="9"/>
      <c r="K1335" s="9"/>
      <c r="L1335" s="9"/>
      <c r="M1335" s="9"/>
      <c r="N1335" s="9"/>
      <c r="O1335" s="9"/>
      <c r="P1335" s="9"/>
      <c r="Q1335" s="9"/>
    </row>
    <row r="1336" spans="8:17" s="22" customFormat="1" ht="15" hidden="1" customHeight="1" x14ac:dyDescent="0.25">
      <c r="H1336" s="9"/>
      <c r="I1336" s="9"/>
      <c r="J1336" s="9"/>
      <c r="K1336" s="9"/>
      <c r="L1336" s="9"/>
      <c r="M1336" s="9"/>
      <c r="N1336" s="9"/>
      <c r="O1336" s="9"/>
      <c r="P1336" s="9"/>
      <c r="Q1336" s="9"/>
    </row>
    <row r="1337" spans="8:17" s="22" customFormat="1" ht="15" hidden="1" customHeight="1" x14ac:dyDescent="0.25">
      <c r="H1337" s="9"/>
      <c r="I1337" s="9"/>
      <c r="J1337" s="9"/>
      <c r="K1337" s="9"/>
      <c r="L1337" s="9"/>
      <c r="M1337" s="9"/>
      <c r="N1337" s="9"/>
      <c r="O1337" s="9"/>
      <c r="P1337" s="9"/>
      <c r="Q1337" s="9"/>
    </row>
    <row r="1338" spans="8:17" s="22" customFormat="1" ht="15" hidden="1" customHeight="1" x14ac:dyDescent="0.25">
      <c r="H1338" s="9"/>
      <c r="I1338" s="9"/>
      <c r="J1338" s="9"/>
      <c r="K1338" s="9"/>
      <c r="L1338" s="9"/>
      <c r="M1338" s="9"/>
      <c r="N1338" s="9"/>
      <c r="O1338" s="9"/>
      <c r="P1338" s="9"/>
      <c r="Q1338" s="9"/>
    </row>
    <row r="1339" spans="8:17" s="22" customFormat="1" ht="15" hidden="1" customHeight="1" x14ac:dyDescent="0.25">
      <c r="H1339" s="9"/>
      <c r="I1339" s="9"/>
      <c r="J1339" s="9"/>
      <c r="K1339" s="9"/>
      <c r="L1339" s="9"/>
      <c r="M1339" s="9"/>
      <c r="N1339" s="9"/>
      <c r="O1339" s="9"/>
      <c r="P1339" s="9"/>
      <c r="Q1339" s="9"/>
    </row>
    <row r="1340" spans="8:17" s="22" customFormat="1" ht="15" hidden="1" customHeight="1" x14ac:dyDescent="0.25">
      <c r="H1340" s="9"/>
      <c r="I1340" s="9"/>
      <c r="J1340" s="9"/>
      <c r="K1340" s="9"/>
      <c r="L1340" s="9"/>
      <c r="M1340" s="9"/>
      <c r="N1340" s="9"/>
      <c r="O1340" s="9"/>
      <c r="P1340" s="9"/>
      <c r="Q1340" s="9"/>
    </row>
    <row r="1341" spans="8:17" s="22" customFormat="1" ht="15" hidden="1" customHeight="1" x14ac:dyDescent="0.25">
      <c r="H1341" s="9"/>
      <c r="I1341" s="9"/>
      <c r="J1341" s="9"/>
      <c r="K1341" s="9"/>
      <c r="L1341" s="9"/>
      <c r="M1341" s="9"/>
      <c r="N1341" s="9"/>
      <c r="O1341" s="9"/>
      <c r="P1341" s="9"/>
      <c r="Q1341" s="9"/>
    </row>
    <row r="1342" spans="8:17" s="22" customFormat="1" ht="15" hidden="1" customHeight="1" x14ac:dyDescent="0.25">
      <c r="H1342" s="9"/>
      <c r="I1342" s="9"/>
      <c r="J1342" s="9"/>
      <c r="K1342" s="9"/>
      <c r="L1342" s="9"/>
      <c r="M1342" s="9"/>
      <c r="N1342" s="9"/>
      <c r="O1342" s="9"/>
      <c r="P1342" s="9"/>
      <c r="Q1342" s="9"/>
    </row>
    <row r="1343" spans="8:17" s="22" customFormat="1" ht="15" hidden="1" customHeight="1" x14ac:dyDescent="0.25">
      <c r="H1343" s="9"/>
      <c r="I1343" s="9"/>
      <c r="J1343" s="9"/>
      <c r="K1343" s="9"/>
      <c r="L1343" s="9"/>
      <c r="M1343" s="9"/>
      <c r="N1343" s="9"/>
      <c r="O1343" s="9"/>
      <c r="P1343" s="9"/>
      <c r="Q1343" s="9"/>
    </row>
    <row r="1344" spans="8:17" s="22" customFormat="1" ht="15" hidden="1" customHeight="1" x14ac:dyDescent="0.25">
      <c r="H1344" s="9"/>
      <c r="I1344" s="9"/>
      <c r="J1344" s="9"/>
      <c r="K1344" s="9"/>
      <c r="L1344" s="9"/>
      <c r="M1344" s="9"/>
      <c r="N1344" s="9"/>
      <c r="O1344" s="9"/>
      <c r="P1344" s="9"/>
      <c r="Q1344" s="9"/>
    </row>
    <row r="1345" spans="8:17" s="22" customFormat="1" ht="15" hidden="1" customHeight="1" x14ac:dyDescent="0.25">
      <c r="H1345" s="9"/>
      <c r="I1345" s="9"/>
      <c r="J1345" s="9"/>
      <c r="K1345" s="9"/>
      <c r="L1345" s="9"/>
      <c r="M1345" s="9"/>
      <c r="N1345" s="9"/>
      <c r="O1345" s="9"/>
      <c r="P1345" s="9"/>
      <c r="Q1345" s="9"/>
    </row>
    <row r="1346" spans="8:17" s="22" customFormat="1" ht="15" hidden="1" customHeight="1" x14ac:dyDescent="0.25">
      <c r="H1346" s="9"/>
      <c r="I1346" s="9"/>
      <c r="J1346" s="9"/>
      <c r="K1346" s="9"/>
      <c r="L1346" s="9"/>
      <c r="M1346" s="9"/>
      <c r="N1346" s="9"/>
      <c r="O1346" s="9"/>
      <c r="P1346" s="9"/>
      <c r="Q1346" s="9"/>
    </row>
    <row r="1347" spans="8:17" s="22" customFormat="1" ht="15" hidden="1" customHeight="1" x14ac:dyDescent="0.25">
      <c r="H1347" s="9"/>
      <c r="I1347" s="9"/>
      <c r="J1347" s="9"/>
      <c r="K1347" s="9"/>
      <c r="L1347" s="9"/>
      <c r="M1347" s="9"/>
      <c r="N1347" s="9"/>
      <c r="O1347" s="9"/>
      <c r="P1347" s="9"/>
      <c r="Q1347" s="9"/>
    </row>
    <row r="1348" spans="8:17" s="22" customFormat="1" ht="15" hidden="1" customHeight="1" x14ac:dyDescent="0.25">
      <c r="H1348" s="9"/>
      <c r="I1348" s="9"/>
      <c r="J1348" s="9"/>
      <c r="K1348" s="9"/>
      <c r="L1348" s="9"/>
      <c r="M1348" s="9"/>
      <c r="N1348" s="9"/>
      <c r="O1348" s="9"/>
      <c r="P1348" s="9"/>
      <c r="Q1348" s="9"/>
    </row>
    <row r="1349" spans="8:17" s="22" customFormat="1" ht="15" hidden="1" customHeight="1" x14ac:dyDescent="0.25">
      <c r="H1349" s="9"/>
      <c r="I1349" s="9"/>
      <c r="J1349" s="9"/>
      <c r="K1349" s="9"/>
      <c r="L1349" s="9"/>
      <c r="M1349" s="9"/>
      <c r="N1349" s="9"/>
      <c r="O1349" s="9"/>
      <c r="P1349" s="9"/>
      <c r="Q1349" s="9"/>
    </row>
    <row r="1350" spans="8:17" s="22" customFormat="1" ht="15" hidden="1" customHeight="1" x14ac:dyDescent="0.25">
      <c r="H1350" s="9"/>
      <c r="I1350" s="9"/>
      <c r="J1350" s="9"/>
      <c r="K1350" s="9"/>
      <c r="L1350" s="9"/>
      <c r="M1350" s="9"/>
      <c r="N1350" s="9"/>
      <c r="O1350" s="9"/>
      <c r="P1350" s="9"/>
      <c r="Q1350" s="9"/>
    </row>
    <row r="1351" spans="8:17" s="22" customFormat="1" ht="15" hidden="1" customHeight="1" x14ac:dyDescent="0.25">
      <c r="H1351" s="9"/>
      <c r="I1351" s="9"/>
      <c r="J1351" s="9"/>
      <c r="K1351" s="9"/>
      <c r="L1351" s="9"/>
      <c r="M1351" s="9"/>
      <c r="N1351" s="9"/>
      <c r="O1351" s="9"/>
      <c r="P1351" s="9"/>
      <c r="Q1351" s="9"/>
    </row>
    <row r="1352" spans="8:17" s="22" customFormat="1" ht="15" hidden="1" customHeight="1" x14ac:dyDescent="0.25">
      <c r="H1352" s="9"/>
      <c r="I1352" s="9"/>
      <c r="J1352" s="9"/>
      <c r="K1352" s="9"/>
      <c r="L1352" s="9"/>
      <c r="M1352" s="9"/>
      <c r="N1352" s="9"/>
      <c r="O1352" s="9"/>
      <c r="P1352" s="9"/>
      <c r="Q1352" s="9"/>
    </row>
    <row r="1353" spans="8:17" s="22" customFormat="1" ht="15" hidden="1" customHeight="1" x14ac:dyDescent="0.25">
      <c r="H1353" s="9"/>
      <c r="I1353" s="9"/>
      <c r="J1353" s="9"/>
      <c r="K1353" s="9"/>
      <c r="L1353" s="9"/>
      <c r="M1353" s="9"/>
      <c r="N1353" s="9"/>
      <c r="O1353" s="9"/>
      <c r="P1353" s="9"/>
      <c r="Q1353" s="9"/>
    </row>
    <row r="1354" spans="8:17" s="22" customFormat="1" ht="15" hidden="1" customHeight="1" x14ac:dyDescent="0.25">
      <c r="H1354" s="9"/>
      <c r="I1354" s="9"/>
      <c r="J1354" s="9"/>
      <c r="K1354" s="9"/>
      <c r="L1354" s="9"/>
      <c r="M1354" s="9"/>
      <c r="N1354" s="9"/>
      <c r="O1354" s="9"/>
      <c r="P1354" s="9"/>
      <c r="Q1354" s="9"/>
    </row>
    <row r="1355" spans="8:17" s="22" customFormat="1" ht="15" hidden="1" customHeight="1" x14ac:dyDescent="0.25">
      <c r="H1355" s="9"/>
      <c r="I1355" s="9"/>
      <c r="J1355" s="9"/>
      <c r="K1355" s="9"/>
      <c r="L1355" s="9"/>
      <c r="M1355" s="9"/>
      <c r="N1355" s="9"/>
      <c r="O1355" s="9"/>
      <c r="P1355" s="9"/>
      <c r="Q1355" s="9"/>
    </row>
    <row r="1356" spans="8:17" s="22" customFormat="1" ht="15" hidden="1" customHeight="1" x14ac:dyDescent="0.25">
      <c r="H1356" s="9"/>
      <c r="I1356" s="9"/>
      <c r="J1356" s="9"/>
      <c r="K1356" s="9"/>
      <c r="L1356" s="9"/>
      <c r="M1356" s="9"/>
      <c r="N1356" s="9"/>
      <c r="O1356" s="9"/>
      <c r="P1356" s="9"/>
      <c r="Q1356" s="9"/>
    </row>
    <row r="1357" spans="8:17" s="22" customFormat="1" ht="15" hidden="1" customHeight="1" x14ac:dyDescent="0.25">
      <c r="H1357" s="9"/>
      <c r="I1357" s="9"/>
      <c r="J1357" s="9"/>
      <c r="K1357" s="9"/>
      <c r="L1357" s="9"/>
      <c r="M1357" s="9"/>
      <c r="N1357" s="9"/>
      <c r="O1357" s="9"/>
      <c r="P1357" s="9"/>
      <c r="Q1357" s="9"/>
    </row>
    <row r="1358" spans="8:17" s="22" customFormat="1" ht="15" hidden="1" customHeight="1" x14ac:dyDescent="0.25">
      <c r="H1358" s="9"/>
      <c r="I1358" s="9"/>
      <c r="J1358" s="9"/>
      <c r="K1358" s="9"/>
      <c r="L1358" s="9"/>
      <c r="M1358" s="9"/>
      <c r="N1358" s="9"/>
      <c r="O1358" s="9"/>
      <c r="P1358" s="9"/>
      <c r="Q1358" s="9"/>
    </row>
    <row r="1359" spans="8:17" s="22" customFormat="1" ht="15" hidden="1" customHeight="1" x14ac:dyDescent="0.25">
      <c r="H1359" s="9"/>
      <c r="I1359" s="9"/>
      <c r="J1359" s="9"/>
      <c r="K1359" s="9"/>
      <c r="L1359" s="9"/>
      <c r="M1359" s="9"/>
      <c r="N1359" s="9"/>
      <c r="O1359" s="9"/>
      <c r="P1359" s="9"/>
      <c r="Q1359" s="9"/>
    </row>
    <row r="1360" spans="8:17" s="22" customFormat="1" ht="15" hidden="1" customHeight="1" x14ac:dyDescent="0.25">
      <c r="H1360" s="9"/>
      <c r="I1360" s="9"/>
      <c r="J1360" s="9"/>
      <c r="K1360" s="9"/>
      <c r="L1360" s="9"/>
      <c r="M1360" s="9"/>
      <c r="N1360" s="9"/>
      <c r="O1360" s="9"/>
      <c r="P1360" s="9"/>
      <c r="Q1360" s="9"/>
    </row>
    <row r="1361" spans="8:17" s="22" customFormat="1" ht="15" hidden="1" customHeight="1" x14ac:dyDescent="0.25">
      <c r="H1361" s="9"/>
      <c r="I1361" s="9"/>
      <c r="J1361" s="9"/>
      <c r="K1361" s="9"/>
      <c r="L1361" s="9"/>
      <c r="M1361" s="9"/>
      <c r="N1361" s="9"/>
      <c r="O1361" s="9"/>
      <c r="P1361" s="9"/>
      <c r="Q1361" s="9"/>
    </row>
    <row r="1362" spans="8:17" s="22" customFormat="1" ht="15" hidden="1" customHeight="1" x14ac:dyDescent="0.25">
      <c r="H1362" s="9"/>
      <c r="I1362" s="9"/>
      <c r="J1362" s="9"/>
      <c r="K1362" s="9"/>
      <c r="L1362" s="9"/>
      <c r="M1362" s="9"/>
      <c r="N1362" s="9"/>
      <c r="O1362" s="9"/>
      <c r="P1362" s="9"/>
      <c r="Q1362" s="9"/>
    </row>
    <row r="1363" spans="8:17" s="22" customFormat="1" ht="15" hidden="1" customHeight="1" x14ac:dyDescent="0.25">
      <c r="H1363" s="9"/>
      <c r="I1363" s="9"/>
      <c r="J1363" s="9"/>
      <c r="K1363" s="9"/>
      <c r="L1363" s="9"/>
      <c r="M1363" s="9"/>
      <c r="N1363" s="9"/>
      <c r="O1363" s="9"/>
      <c r="P1363" s="9"/>
      <c r="Q1363" s="9"/>
    </row>
    <row r="1364" spans="8:17" s="22" customFormat="1" ht="15" hidden="1" customHeight="1" x14ac:dyDescent="0.25">
      <c r="H1364" s="9"/>
      <c r="I1364" s="9"/>
      <c r="J1364" s="9"/>
      <c r="K1364" s="9"/>
      <c r="L1364" s="9"/>
      <c r="M1364" s="9"/>
      <c r="N1364" s="9"/>
      <c r="O1364" s="9"/>
      <c r="P1364" s="9"/>
      <c r="Q1364" s="9"/>
    </row>
    <row r="1365" spans="8:17" s="22" customFormat="1" ht="15" hidden="1" customHeight="1" x14ac:dyDescent="0.25">
      <c r="H1365" s="9"/>
      <c r="I1365" s="9"/>
      <c r="J1365" s="9"/>
      <c r="K1365" s="9"/>
      <c r="L1365" s="9"/>
      <c r="M1365" s="9"/>
      <c r="N1365" s="9"/>
      <c r="O1365" s="9"/>
      <c r="P1365" s="9"/>
      <c r="Q1365" s="9"/>
    </row>
    <row r="1366" spans="8:17" s="22" customFormat="1" ht="15" hidden="1" customHeight="1" x14ac:dyDescent="0.25">
      <c r="H1366" s="9"/>
      <c r="I1366" s="9"/>
      <c r="J1366" s="9"/>
      <c r="K1366" s="9"/>
      <c r="L1366" s="9"/>
      <c r="M1366" s="9"/>
      <c r="N1366" s="9"/>
      <c r="O1366" s="9"/>
      <c r="P1366" s="9"/>
      <c r="Q1366" s="9"/>
    </row>
    <row r="1367" spans="8:17" s="22" customFormat="1" ht="15" hidden="1" customHeight="1" x14ac:dyDescent="0.25">
      <c r="H1367" s="9"/>
      <c r="I1367" s="9"/>
      <c r="J1367" s="9"/>
      <c r="K1367" s="9"/>
      <c r="L1367" s="9"/>
      <c r="M1367" s="9"/>
      <c r="N1367" s="9"/>
      <c r="O1367" s="9"/>
      <c r="P1367" s="9"/>
      <c r="Q1367" s="9"/>
    </row>
    <row r="1368" spans="8:17" s="22" customFormat="1" ht="15" hidden="1" customHeight="1" x14ac:dyDescent="0.25">
      <c r="H1368" s="9"/>
      <c r="I1368" s="9"/>
      <c r="J1368" s="9"/>
      <c r="K1368" s="9"/>
      <c r="L1368" s="9"/>
      <c r="M1368" s="9"/>
      <c r="N1368" s="9"/>
      <c r="O1368" s="9"/>
      <c r="P1368" s="9"/>
      <c r="Q1368" s="9"/>
    </row>
    <row r="1369" spans="8:17" s="22" customFormat="1" ht="15" hidden="1" customHeight="1" x14ac:dyDescent="0.25">
      <c r="H1369" s="9"/>
      <c r="I1369" s="9"/>
      <c r="J1369" s="9"/>
      <c r="K1369" s="9"/>
      <c r="L1369" s="9"/>
      <c r="M1369" s="9"/>
      <c r="N1369" s="9"/>
      <c r="O1369" s="9"/>
      <c r="P1369" s="9"/>
      <c r="Q1369" s="9"/>
    </row>
    <row r="1370" spans="8:17" s="22" customFormat="1" ht="15" hidden="1" customHeight="1" x14ac:dyDescent="0.25">
      <c r="H1370" s="9"/>
      <c r="I1370" s="9"/>
      <c r="J1370" s="9"/>
      <c r="K1370" s="9"/>
      <c r="L1370" s="9"/>
      <c r="M1370" s="9"/>
      <c r="N1370" s="9"/>
      <c r="O1370" s="9"/>
      <c r="P1370" s="9"/>
      <c r="Q1370" s="9"/>
    </row>
    <row r="1371" spans="8:17" s="22" customFormat="1" ht="15" hidden="1" customHeight="1" x14ac:dyDescent="0.25">
      <c r="H1371" s="9"/>
      <c r="I1371" s="9"/>
      <c r="J1371" s="9"/>
      <c r="K1371" s="9"/>
      <c r="L1371" s="9"/>
      <c r="M1371" s="9"/>
      <c r="N1371" s="9"/>
      <c r="O1371" s="9"/>
      <c r="P1371" s="9"/>
      <c r="Q1371" s="9"/>
    </row>
    <row r="1372" spans="8:17" s="22" customFormat="1" ht="15" hidden="1" customHeight="1" x14ac:dyDescent="0.25">
      <c r="H1372" s="9"/>
      <c r="I1372" s="9"/>
      <c r="J1372" s="9"/>
      <c r="K1372" s="9"/>
      <c r="L1372" s="9"/>
      <c r="M1372" s="9"/>
      <c r="N1372" s="9"/>
      <c r="O1372" s="9"/>
      <c r="P1372" s="9"/>
      <c r="Q1372" s="9"/>
    </row>
    <row r="1373" spans="8:17" s="22" customFormat="1" ht="15" hidden="1" customHeight="1" x14ac:dyDescent="0.25">
      <c r="H1373" s="9"/>
      <c r="I1373" s="9"/>
      <c r="J1373" s="9"/>
      <c r="K1373" s="9"/>
      <c r="L1373" s="9"/>
      <c r="M1373" s="9"/>
      <c r="N1373" s="9"/>
      <c r="O1373" s="9"/>
      <c r="P1373" s="9"/>
      <c r="Q1373" s="9"/>
    </row>
    <row r="1374" spans="8:17" s="22" customFormat="1" ht="15" hidden="1" customHeight="1" x14ac:dyDescent="0.25">
      <c r="H1374" s="9"/>
      <c r="I1374" s="9"/>
      <c r="J1374" s="9"/>
      <c r="K1374" s="9"/>
      <c r="L1374" s="9"/>
      <c r="M1374" s="9"/>
      <c r="N1374" s="9"/>
      <c r="O1374" s="9"/>
      <c r="P1374" s="9"/>
      <c r="Q1374" s="9"/>
    </row>
    <row r="1375" spans="8:17" s="22" customFormat="1" ht="15" hidden="1" customHeight="1" x14ac:dyDescent="0.25">
      <c r="H1375" s="9"/>
      <c r="I1375" s="9"/>
      <c r="J1375" s="9"/>
      <c r="K1375" s="9"/>
      <c r="L1375" s="9"/>
      <c r="M1375" s="9"/>
      <c r="N1375" s="9"/>
      <c r="O1375" s="9"/>
      <c r="P1375" s="9"/>
      <c r="Q1375" s="9"/>
    </row>
    <row r="1376" spans="8:17" s="22" customFormat="1" ht="15" hidden="1" customHeight="1" x14ac:dyDescent="0.25">
      <c r="H1376" s="9"/>
      <c r="I1376" s="9"/>
      <c r="J1376" s="9"/>
      <c r="K1376" s="9"/>
      <c r="L1376" s="9"/>
      <c r="M1376" s="9"/>
      <c r="N1376" s="9"/>
      <c r="O1376" s="9"/>
      <c r="P1376" s="9"/>
      <c r="Q1376" s="9"/>
    </row>
    <row r="1377" spans="8:17" s="22" customFormat="1" ht="15" hidden="1" customHeight="1" x14ac:dyDescent="0.25">
      <c r="H1377" s="9"/>
      <c r="I1377" s="9"/>
      <c r="J1377" s="9"/>
      <c r="K1377" s="9"/>
      <c r="L1377" s="9"/>
      <c r="M1377" s="9"/>
      <c r="N1377" s="9"/>
      <c r="O1377" s="9"/>
      <c r="P1377" s="9"/>
      <c r="Q1377" s="9"/>
    </row>
    <row r="1378" spans="8:17" s="22" customFormat="1" ht="15" hidden="1" customHeight="1" x14ac:dyDescent="0.25">
      <c r="H1378" s="9"/>
      <c r="I1378" s="9"/>
      <c r="J1378" s="9"/>
      <c r="K1378" s="9"/>
      <c r="L1378" s="9"/>
      <c r="M1378" s="9"/>
      <c r="N1378" s="9"/>
      <c r="O1378" s="9"/>
      <c r="P1378" s="9"/>
      <c r="Q1378" s="9"/>
    </row>
    <row r="1379" spans="8:17" s="22" customFormat="1" ht="15" hidden="1" customHeight="1" x14ac:dyDescent="0.25">
      <c r="H1379" s="9"/>
      <c r="I1379" s="9"/>
      <c r="J1379" s="9"/>
      <c r="K1379" s="9"/>
      <c r="L1379" s="9"/>
      <c r="M1379" s="9"/>
      <c r="N1379" s="9"/>
      <c r="O1379" s="9"/>
      <c r="P1379" s="9"/>
      <c r="Q1379" s="9"/>
    </row>
    <row r="1380" spans="8:17" s="22" customFormat="1" ht="15" hidden="1" customHeight="1" x14ac:dyDescent="0.25">
      <c r="H1380" s="9"/>
      <c r="I1380" s="9"/>
      <c r="J1380" s="9"/>
      <c r="K1380" s="9"/>
      <c r="L1380" s="9"/>
      <c r="M1380" s="9"/>
      <c r="N1380" s="9"/>
      <c r="O1380" s="9"/>
      <c r="P1380" s="9"/>
      <c r="Q1380" s="9"/>
    </row>
    <row r="1381" spans="8:17" s="22" customFormat="1" ht="15" hidden="1" customHeight="1" x14ac:dyDescent="0.25">
      <c r="H1381" s="9"/>
      <c r="I1381" s="9"/>
      <c r="J1381" s="9"/>
      <c r="K1381" s="9"/>
      <c r="L1381" s="9"/>
      <c r="M1381" s="9"/>
      <c r="N1381" s="9"/>
      <c r="O1381" s="9"/>
      <c r="P1381" s="9"/>
      <c r="Q1381" s="9"/>
    </row>
    <row r="1382" spans="8:17" s="22" customFormat="1" ht="15" hidden="1" customHeight="1" x14ac:dyDescent="0.25">
      <c r="H1382" s="9"/>
      <c r="I1382" s="9"/>
      <c r="J1382" s="9"/>
      <c r="K1382" s="9"/>
      <c r="L1382" s="9"/>
      <c r="M1382" s="9"/>
      <c r="N1382" s="9"/>
      <c r="O1382" s="9"/>
      <c r="P1382" s="9"/>
      <c r="Q1382" s="9"/>
    </row>
    <row r="1383" spans="8:17" s="22" customFormat="1" ht="15" hidden="1" customHeight="1" x14ac:dyDescent="0.25">
      <c r="H1383" s="9"/>
      <c r="I1383" s="9"/>
      <c r="J1383" s="9"/>
      <c r="K1383" s="9"/>
      <c r="L1383" s="9"/>
      <c r="M1383" s="9"/>
      <c r="N1383" s="9"/>
      <c r="O1383" s="9"/>
      <c r="P1383" s="9"/>
      <c r="Q1383" s="9"/>
    </row>
    <row r="1384" spans="8:17" s="22" customFormat="1" ht="15" hidden="1" customHeight="1" x14ac:dyDescent="0.25">
      <c r="H1384" s="9"/>
      <c r="I1384" s="9"/>
      <c r="J1384" s="9"/>
      <c r="K1384" s="9"/>
      <c r="L1384" s="9"/>
      <c r="M1384" s="9"/>
      <c r="N1384" s="9"/>
      <c r="O1384" s="9"/>
      <c r="P1384" s="9"/>
      <c r="Q1384" s="9"/>
    </row>
    <row r="1385" spans="8:17" s="22" customFormat="1" ht="15" hidden="1" customHeight="1" x14ac:dyDescent="0.25">
      <c r="H1385" s="9"/>
      <c r="I1385" s="9"/>
      <c r="J1385" s="9"/>
      <c r="K1385" s="9"/>
      <c r="L1385" s="9"/>
      <c r="M1385" s="9"/>
      <c r="N1385" s="9"/>
      <c r="O1385" s="9"/>
      <c r="P1385" s="9"/>
      <c r="Q1385" s="9"/>
    </row>
    <row r="1386" spans="8:17" s="22" customFormat="1" ht="15" hidden="1" customHeight="1" x14ac:dyDescent="0.25">
      <c r="H1386" s="9"/>
      <c r="I1386" s="9"/>
      <c r="J1386" s="9"/>
      <c r="K1386" s="9"/>
      <c r="L1386" s="9"/>
      <c r="M1386" s="9"/>
      <c r="N1386" s="9"/>
      <c r="O1386" s="9"/>
      <c r="P1386" s="9"/>
      <c r="Q1386" s="9"/>
    </row>
    <row r="1387" spans="8:17" s="22" customFormat="1" ht="15" hidden="1" customHeight="1" x14ac:dyDescent="0.25">
      <c r="H1387" s="9"/>
      <c r="I1387" s="9"/>
      <c r="J1387" s="9"/>
      <c r="K1387" s="9"/>
      <c r="L1387" s="9"/>
      <c r="M1387" s="9"/>
      <c r="N1387" s="9"/>
      <c r="O1387" s="9"/>
      <c r="P1387" s="9"/>
      <c r="Q1387" s="9"/>
    </row>
    <row r="1388" spans="8:17" s="22" customFormat="1" ht="15" hidden="1" customHeight="1" x14ac:dyDescent="0.25">
      <c r="H1388" s="9"/>
      <c r="I1388" s="9"/>
      <c r="J1388" s="9"/>
      <c r="K1388" s="9"/>
      <c r="L1388" s="9"/>
      <c r="M1388" s="9"/>
      <c r="N1388" s="9"/>
      <c r="O1388" s="9"/>
      <c r="P1388" s="9"/>
      <c r="Q1388" s="9"/>
    </row>
    <row r="1389" spans="8:17" s="22" customFormat="1" ht="15" hidden="1" customHeight="1" x14ac:dyDescent="0.25">
      <c r="H1389" s="9"/>
      <c r="I1389" s="9"/>
      <c r="J1389" s="9"/>
      <c r="K1389" s="9"/>
      <c r="L1389" s="9"/>
      <c r="M1389" s="9"/>
      <c r="N1389" s="9"/>
      <c r="O1389" s="9"/>
      <c r="P1389" s="9"/>
      <c r="Q1389" s="9"/>
    </row>
    <row r="1390" spans="8:17" s="22" customFormat="1" ht="15" hidden="1" customHeight="1" x14ac:dyDescent="0.25">
      <c r="H1390" s="9"/>
      <c r="I1390" s="9"/>
      <c r="J1390" s="9"/>
      <c r="K1390" s="9"/>
      <c r="L1390" s="9"/>
      <c r="M1390" s="9"/>
      <c r="N1390" s="9"/>
      <c r="O1390" s="9"/>
      <c r="P1390" s="9"/>
      <c r="Q1390" s="9"/>
    </row>
    <row r="1391" spans="8:17" s="22" customFormat="1" ht="15" hidden="1" customHeight="1" x14ac:dyDescent="0.25">
      <c r="H1391" s="9"/>
      <c r="I1391" s="9"/>
      <c r="J1391" s="9"/>
      <c r="K1391" s="9"/>
      <c r="L1391" s="9"/>
      <c r="M1391" s="9"/>
      <c r="N1391" s="9"/>
      <c r="O1391" s="9"/>
      <c r="P1391" s="9"/>
      <c r="Q1391" s="9"/>
    </row>
    <row r="1392" spans="8:17" s="22" customFormat="1" ht="15" hidden="1" customHeight="1" x14ac:dyDescent="0.25">
      <c r="H1392" s="9"/>
      <c r="I1392" s="9"/>
      <c r="J1392" s="9"/>
      <c r="K1392" s="9"/>
      <c r="L1392" s="9"/>
      <c r="M1392" s="9"/>
      <c r="N1392" s="9"/>
      <c r="O1392" s="9"/>
      <c r="P1392" s="9"/>
      <c r="Q1392" s="9"/>
    </row>
    <row r="1393" spans="8:17" s="22" customFormat="1" ht="15" hidden="1" customHeight="1" x14ac:dyDescent="0.25">
      <c r="H1393" s="9"/>
      <c r="I1393" s="9"/>
      <c r="J1393" s="9"/>
      <c r="K1393" s="9"/>
      <c r="L1393" s="9"/>
      <c r="M1393" s="9"/>
      <c r="N1393" s="9"/>
      <c r="O1393" s="9"/>
      <c r="P1393" s="9"/>
      <c r="Q1393" s="9"/>
    </row>
    <row r="1394" spans="8:17" s="22" customFormat="1" ht="15" hidden="1" customHeight="1" x14ac:dyDescent="0.25">
      <c r="H1394" s="9"/>
      <c r="I1394" s="9"/>
      <c r="J1394" s="9"/>
      <c r="K1394" s="9"/>
      <c r="L1394" s="9"/>
      <c r="M1394" s="9"/>
      <c r="N1394" s="9"/>
      <c r="O1394" s="9"/>
      <c r="P1394" s="9"/>
      <c r="Q1394" s="9"/>
    </row>
    <row r="1395" spans="8:17" s="22" customFormat="1" ht="15" hidden="1" customHeight="1" x14ac:dyDescent="0.25">
      <c r="H1395" s="9"/>
      <c r="I1395" s="9"/>
      <c r="J1395" s="9"/>
      <c r="K1395" s="9"/>
      <c r="L1395" s="9"/>
      <c r="M1395" s="9"/>
      <c r="N1395" s="9"/>
      <c r="O1395" s="9"/>
      <c r="P1395" s="9"/>
      <c r="Q1395" s="9"/>
    </row>
    <row r="1396" spans="8:17" s="22" customFormat="1" ht="15" hidden="1" customHeight="1" x14ac:dyDescent="0.25">
      <c r="H1396" s="9"/>
      <c r="I1396" s="9"/>
      <c r="J1396" s="9"/>
      <c r="K1396" s="9"/>
      <c r="L1396" s="9"/>
      <c r="M1396" s="9"/>
      <c r="N1396" s="9"/>
      <c r="O1396" s="9"/>
      <c r="P1396" s="9"/>
      <c r="Q1396" s="9"/>
    </row>
    <row r="1397" spans="8:17" s="22" customFormat="1" ht="15" hidden="1" customHeight="1" x14ac:dyDescent="0.25">
      <c r="H1397" s="9"/>
      <c r="I1397" s="9"/>
      <c r="J1397" s="9"/>
      <c r="K1397" s="9"/>
      <c r="L1397" s="9"/>
      <c r="M1397" s="9"/>
      <c r="N1397" s="9"/>
      <c r="O1397" s="9"/>
      <c r="P1397" s="9"/>
      <c r="Q1397" s="9"/>
    </row>
    <row r="1398" spans="8:17" s="22" customFormat="1" ht="15" hidden="1" customHeight="1" x14ac:dyDescent="0.25">
      <c r="H1398" s="9"/>
      <c r="I1398" s="9"/>
      <c r="J1398" s="9"/>
      <c r="K1398" s="9"/>
      <c r="L1398" s="9"/>
      <c r="M1398" s="9"/>
      <c r="N1398" s="9"/>
      <c r="O1398" s="9"/>
      <c r="P1398" s="9"/>
      <c r="Q1398" s="9"/>
    </row>
    <row r="1399" spans="8:17" s="22" customFormat="1" ht="15" hidden="1" customHeight="1" x14ac:dyDescent="0.25">
      <c r="H1399" s="9"/>
      <c r="I1399" s="9"/>
      <c r="J1399" s="9"/>
      <c r="K1399" s="9"/>
      <c r="L1399" s="9"/>
      <c r="M1399" s="9"/>
      <c r="N1399" s="9"/>
      <c r="O1399" s="9"/>
      <c r="P1399" s="9"/>
      <c r="Q1399" s="9"/>
    </row>
    <row r="1400" spans="8:17" s="22" customFormat="1" ht="15" hidden="1" customHeight="1" x14ac:dyDescent="0.25">
      <c r="H1400" s="9"/>
      <c r="I1400" s="9"/>
      <c r="J1400" s="9"/>
      <c r="K1400" s="9"/>
      <c r="L1400" s="9"/>
      <c r="M1400" s="9"/>
      <c r="N1400" s="9"/>
      <c r="O1400" s="9"/>
      <c r="P1400" s="9"/>
      <c r="Q1400" s="9"/>
    </row>
    <row r="1401" spans="8:17" s="22" customFormat="1" ht="15" hidden="1" customHeight="1" x14ac:dyDescent="0.25">
      <c r="H1401" s="9"/>
      <c r="I1401" s="9"/>
      <c r="J1401" s="9"/>
      <c r="K1401" s="9"/>
      <c r="L1401" s="9"/>
      <c r="M1401" s="9"/>
      <c r="N1401" s="9"/>
      <c r="O1401" s="9"/>
      <c r="P1401" s="9"/>
      <c r="Q1401" s="9"/>
    </row>
    <row r="1402" spans="8:17" s="22" customFormat="1" ht="15" hidden="1" customHeight="1" x14ac:dyDescent="0.25">
      <c r="H1402" s="9"/>
      <c r="I1402" s="9"/>
      <c r="J1402" s="9"/>
      <c r="K1402" s="9"/>
      <c r="L1402" s="9"/>
      <c r="M1402" s="9"/>
      <c r="N1402" s="9"/>
      <c r="O1402" s="9"/>
      <c r="P1402" s="9"/>
      <c r="Q1402" s="9"/>
    </row>
    <row r="1403" spans="8:17" s="22" customFormat="1" ht="15" hidden="1" customHeight="1" x14ac:dyDescent="0.25">
      <c r="H1403" s="9"/>
      <c r="I1403" s="9"/>
      <c r="J1403" s="9"/>
      <c r="K1403" s="9"/>
      <c r="L1403" s="9"/>
      <c r="M1403" s="9"/>
      <c r="N1403" s="9"/>
      <c r="O1403" s="9"/>
      <c r="P1403" s="9"/>
      <c r="Q1403" s="9"/>
    </row>
    <row r="1404" spans="8:17" s="22" customFormat="1" ht="15" hidden="1" customHeight="1" x14ac:dyDescent="0.25">
      <c r="H1404" s="9"/>
      <c r="I1404" s="9"/>
      <c r="J1404" s="9"/>
      <c r="K1404" s="9"/>
      <c r="L1404" s="9"/>
      <c r="M1404" s="9"/>
      <c r="N1404" s="9"/>
      <c r="O1404" s="9"/>
      <c r="P1404" s="9"/>
      <c r="Q1404" s="9"/>
    </row>
    <row r="1405" spans="8:17" s="22" customFormat="1" ht="15" hidden="1" customHeight="1" x14ac:dyDescent="0.25">
      <c r="H1405" s="9"/>
      <c r="I1405" s="9"/>
      <c r="J1405" s="9"/>
      <c r="K1405" s="9"/>
      <c r="L1405" s="9"/>
      <c r="M1405" s="9"/>
      <c r="N1405" s="9"/>
      <c r="O1405" s="9"/>
      <c r="P1405" s="9"/>
      <c r="Q1405" s="9"/>
    </row>
    <row r="1406" spans="8:17" s="22" customFormat="1" ht="15" hidden="1" customHeight="1" x14ac:dyDescent="0.25">
      <c r="H1406" s="9"/>
      <c r="I1406" s="9"/>
      <c r="J1406" s="9"/>
      <c r="K1406" s="9"/>
      <c r="L1406" s="9"/>
      <c r="M1406" s="9"/>
      <c r="N1406" s="9"/>
      <c r="O1406" s="9"/>
      <c r="P1406" s="9"/>
      <c r="Q1406" s="9"/>
    </row>
    <row r="1407" spans="8:17" s="22" customFormat="1" ht="15" hidden="1" customHeight="1" x14ac:dyDescent="0.25">
      <c r="H1407" s="9"/>
      <c r="I1407" s="9"/>
      <c r="J1407" s="9"/>
      <c r="K1407" s="9"/>
      <c r="L1407" s="9"/>
      <c r="M1407" s="9"/>
      <c r="N1407" s="9"/>
      <c r="O1407" s="9"/>
      <c r="P1407" s="9"/>
      <c r="Q1407" s="9"/>
    </row>
    <row r="1408" spans="8:17" s="22" customFormat="1" ht="15" hidden="1" customHeight="1" x14ac:dyDescent="0.25">
      <c r="H1408" s="9"/>
      <c r="I1408" s="9"/>
      <c r="J1408" s="9"/>
      <c r="K1408" s="9"/>
      <c r="L1408" s="9"/>
      <c r="M1408" s="9"/>
      <c r="N1408" s="9"/>
      <c r="O1408" s="9"/>
      <c r="P1408" s="9"/>
      <c r="Q1408" s="9"/>
    </row>
    <row r="1409" spans="8:17" s="22" customFormat="1" ht="15" hidden="1" customHeight="1" x14ac:dyDescent="0.25">
      <c r="H1409" s="9"/>
      <c r="I1409" s="9"/>
      <c r="J1409" s="9"/>
      <c r="K1409" s="9"/>
      <c r="L1409" s="9"/>
      <c r="M1409" s="9"/>
      <c r="N1409" s="9"/>
      <c r="O1409" s="9"/>
      <c r="P1409" s="9"/>
      <c r="Q1409" s="9"/>
    </row>
    <row r="1410" spans="8:17" s="22" customFormat="1" ht="15" hidden="1" customHeight="1" x14ac:dyDescent="0.25">
      <c r="H1410" s="9"/>
      <c r="I1410" s="9"/>
      <c r="J1410" s="9"/>
      <c r="K1410" s="9"/>
      <c r="L1410" s="9"/>
      <c r="M1410" s="9"/>
      <c r="N1410" s="9"/>
      <c r="O1410" s="9"/>
      <c r="P1410" s="9"/>
      <c r="Q1410" s="9"/>
    </row>
    <row r="1411" spans="8:17" s="22" customFormat="1" ht="15" hidden="1" customHeight="1" x14ac:dyDescent="0.25">
      <c r="H1411" s="9"/>
      <c r="I1411" s="9"/>
      <c r="J1411" s="9"/>
      <c r="K1411" s="9"/>
      <c r="L1411" s="9"/>
      <c r="M1411" s="9"/>
      <c r="N1411" s="9"/>
      <c r="O1411" s="9"/>
      <c r="P1411" s="9"/>
      <c r="Q1411" s="9"/>
    </row>
    <row r="1412" spans="8:17" s="22" customFormat="1" ht="15" hidden="1" customHeight="1" x14ac:dyDescent="0.25">
      <c r="H1412" s="9"/>
      <c r="I1412" s="9"/>
      <c r="J1412" s="9"/>
      <c r="K1412" s="9"/>
      <c r="L1412" s="9"/>
      <c r="M1412" s="9"/>
      <c r="N1412" s="9"/>
      <c r="O1412" s="9"/>
      <c r="P1412" s="9"/>
      <c r="Q1412" s="9"/>
    </row>
    <row r="1413" spans="8:17" s="22" customFormat="1" ht="15" hidden="1" customHeight="1" x14ac:dyDescent="0.25">
      <c r="H1413" s="9"/>
      <c r="I1413" s="9"/>
      <c r="J1413" s="9"/>
      <c r="K1413" s="9"/>
      <c r="L1413" s="9"/>
      <c r="M1413" s="9"/>
      <c r="N1413" s="9"/>
      <c r="O1413" s="9"/>
      <c r="P1413" s="9"/>
      <c r="Q1413" s="9"/>
    </row>
    <row r="1414" spans="8:17" s="22" customFormat="1" ht="15" hidden="1" customHeight="1" x14ac:dyDescent="0.25">
      <c r="H1414" s="9"/>
      <c r="I1414" s="9"/>
      <c r="J1414" s="9"/>
      <c r="K1414" s="9"/>
      <c r="L1414" s="9"/>
      <c r="M1414" s="9"/>
      <c r="N1414" s="9"/>
      <c r="O1414" s="9"/>
      <c r="P1414" s="9"/>
      <c r="Q1414" s="9"/>
    </row>
    <row r="1415" spans="8:17" s="22" customFormat="1" ht="15" hidden="1" customHeight="1" x14ac:dyDescent="0.25">
      <c r="H1415" s="9"/>
      <c r="I1415" s="9"/>
      <c r="J1415" s="9"/>
      <c r="K1415" s="9"/>
      <c r="L1415" s="9"/>
      <c r="M1415" s="9"/>
      <c r="N1415" s="9"/>
      <c r="O1415" s="9"/>
      <c r="P1415" s="9"/>
      <c r="Q1415" s="9"/>
    </row>
    <row r="1416" spans="8:17" s="22" customFormat="1" ht="15" hidden="1" customHeight="1" x14ac:dyDescent="0.25">
      <c r="H1416" s="9"/>
      <c r="I1416" s="9"/>
      <c r="J1416" s="9"/>
      <c r="K1416" s="9"/>
      <c r="L1416" s="9"/>
      <c r="M1416" s="9"/>
      <c r="N1416" s="9"/>
      <c r="O1416" s="9"/>
      <c r="P1416" s="9"/>
      <c r="Q1416" s="9"/>
    </row>
    <row r="1417" spans="8:17" s="22" customFormat="1" ht="15" hidden="1" customHeight="1" x14ac:dyDescent="0.25">
      <c r="H1417" s="9"/>
      <c r="I1417" s="9"/>
      <c r="J1417" s="9"/>
      <c r="K1417" s="9"/>
      <c r="L1417" s="9"/>
      <c r="M1417" s="9"/>
      <c r="N1417" s="9"/>
      <c r="O1417" s="9"/>
      <c r="P1417" s="9"/>
      <c r="Q1417" s="9"/>
    </row>
    <row r="1418" spans="8:17" s="22" customFormat="1" ht="15" hidden="1" customHeight="1" x14ac:dyDescent="0.25">
      <c r="H1418" s="9"/>
      <c r="I1418" s="9"/>
      <c r="J1418" s="9"/>
      <c r="K1418" s="9"/>
      <c r="L1418" s="9"/>
      <c r="M1418" s="9"/>
      <c r="N1418" s="9"/>
      <c r="O1418" s="9"/>
      <c r="P1418" s="9"/>
      <c r="Q1418" s="9"/>
    </row>
    <row r="1419" spans="8:17" s="22" customFormat="1" ht="15" hidden="1" customHeight="1" x14ac:dyDescent="0.25">
      <c r="H1419" s="9"/>
      <c r="I1419" s="9"/>
      <c r="J1419" s="9"/>
      <c r="K1419" s="9"/>
      <c r="L1419" s="9"/>
      <c r="M1419" s="9"/>
      <c r="N1419" s="9"/>
      <c r="O1419" s="9"/>
      <c r="P1419" s="9"/>
      <c r="Q1419" s="9"/>
    </row>
    <row r="1420" spans="8:17" s="22" customFormat="1" ht="15" hidden="1" customHeight="1" x14ac:dyDescent="0.25">
      <c r="H1420" s="9"/>
      <c r="I1420" s="9"/>
      <c r="J1420" s="9"/>
      <c r="K1420" s="9"/>
      <c r="L1420" s="9"/>
      <c r="M1420" s="9"/>
      <c r="N1420" s="9"/>
      <c r="O1420" s="9"/>
      <c r="P1420" s="9"/>
      <c r="Q1420" s="9"/>
    </row>
    <row r="1421" spans="8:17" s="22" customFormat="1" ht="15" hidden="1" customHeight="1" x14ac:dyDescent="0.25">
      <c r="H1421" s="9"/>
      <c r="I1421" s="9"/>
      <c r="J1421" s="9"/>
      <c r="K1421" s="9"/>
      <c r="L1421" s="9"/>
      <c r="M1421" s="9"/>
      <c r="N1421" s="9"/>
      <c r="O1421" s="9"/>
      <c r="P1421" s="9"/>
      <c r="Q1421" s="9"/>
    </row>
    <row r="1422" spans="8:17" s="22" customFormat="1" ht="15" hidden="1" customHeight="1" x14ac:dyDescent="0.25">
      <c r="H1422" s="9"/>
      <c r="I1422" s="9"/>
      <c r="J1422" s="9"/>
      <c r="K1422" s="9"/>
      <c r="L1422" s="9"/>
      <c r="M1422" s="9"/>
      <c r="N1422" s="9"/>
      <c r="O1422" s="9"/>
      <c r="P1422" s="9"/>
      <c r="Q1422" s="9"/>
    </row>
    <row r="1423" spans="8:17" s="22" customFormat="1" ht="15" hidden="1" customHeight="1" x14ac:dyDescent="0.25">
      <c r="H1423" s="9"/>
      <c r="I1423" s="9"/>
      <c r="J1423" s="9"/>
      <c r="K1423" s="9"/>
      <c r="L1423" s="9"/>
      <c r="M1423" s="9"/>
      <c r="N1423" s="9"/>
      <c r="O1423" s="9"/>
      <c r="P1423" s="9"/>
      <c r="Q1423" s="9"/>
    </row>
    <row r="1424" spans="8:17" s="22" customFormat="1" ht="15" hidden="1" customHeight="1" x14ac:dyDescent="0.25">
      <c r="H1424" s="9"/>
      <c r="I1424" s="9"/>
      <c r="J1424" s="9"/>
      <c r="K1424" s="9"/>
      <c r="L1424" s="9"/>
      <c r="M1424" s="9"/>
      <c r="N1424" s="9"/>
      <c r="O1424" s="9"/>
      <c r="P1424" s="9"/>
      <c r="Q1424" s="9"/>
    </row>
    <row r="1425" spans="8:17" s="22" customFormat="1" ht="15" hidden="1" customHeight="1" x14ac:dyDescent="0.25">
      <c r="H1425" s="9"/>
      <c r="I1425" s="9"/>
      <c r="J1425" s="9"/>
      <c r="K1425" s="9"/>
      <c r="L1425" s="9"/>
      <c r="M1425" s="9"/>
      <c r="N1425" s="9"/>
      <c r="O1425" s="9"/>
      <c r="P1425" s="9"/>
      <c r="Q1425" s="9"/>
    </row>
    <row r="1426" spans="8:17" s="22" customFormat="1" ht="15" hidden="1" customHeight="1" x14ac:dyDescent="0.25">
      <c r="H1426" s="9"/>
      <c r="I1426" s="9"/>
      <c r="J1426" s="9"/>
      <c r="K1426" s="9"/>
      <c r="L1426" s="9"/>
      <c r="M1426" s="9"/>
      <c r="N1426" s="9"/>
      <c r="O1426" s="9"/>
      <c r="P1426" s="9"/>
      <c r="Q1426" s="9"/>
    </row>
    <row r="1427" spans="8:17" s="22" customFormat="1" ht="15" hidden="1" customHeight="1" x14ac:dyDescent="0.25">
      <c r="H1427" s="9"/>
      <c r="I1427" s="9"/>
      <c r="J1427" s="9"/>
      <c r="K1427" s="9"/>
      <c r="L1427" s="9"/>
      <c r="M1427" s="9"/>
      <c r="N1427" s="9"/>
      <c r="O1427" s="9"/>
      <c r="P1427" s="9"/>
      <c r="Q1427" s="9"/>
    </row>
    <row r="1428" spans="8:17" s="22" customFormat="1" ht="15" hidden="1" customHeight="1" x14ac:dyDescent="0.25">
      <c r="H1428" s="9"/>
      <c r="I1428" s="9"/>
      <c r="J1428" s="9"/>
      <c r="K1428" s="9"/>
      <c r="L1428" s="9"/>
      <c r="M1428" s="9"/>
      <c r="N1428" s="9"/>
      <c r="O1428" s="9"/>
      <c r="P1428" s="9"/>
      <c r="Q1428" s="9"/>
    </row>
    <row r="1429" spans="8:17" s="22" customFormat="1" ht="15" hidden="1" customHeight="1" x14ac:dyDescent="0.25">
      <c r="H1429" s="9"/>
      <c r="I1429" s="9"/>
      <c r="J1429" s="9"/>
      <c r="K1429" s="9"/>
      <c r="L1429" s="9"/>
      <c r="M1429" s="9"/>
      <c r="N1429" s="9"/>
      <c r="O1429" s="9"/>
      <c r="P1429" s="9"/>
      <c r="Q1429" s="9"/>
    </row>
    <row r="1430" spans="8:17" s="22" customFormat="1" ht="15" hidden="1" customHeight="1" x14ac:dyDescent="0.25">
      <c r="H1430" s="9"/>
      <c r="I1430" s="9"/>
      <c r="J1430" s="9"/>
      <c r="K1430" s="9"/>
      <c r="L1430" s="9"/>
      <c r="M1430" s="9"/>
      <c r="N1430" s="9"/>
      <c r="O1430" s="9"/>
      <c r="P1430" s="9"/>
      <c r="Q1430" s="9"/>
    </row>
    <row r="1431" spans="8:17" s="22" customFormat="1" ht="15" hidden="1" customHeight="1" x14ac:dyDescent="0.25">
      <c r="H1431" s="9"/>
      <c r="I1431" s="9"/>
      <c r="J1431" s="9"/>
      <c r="K1431" s="9"/>
      <c r="L1431" s="9"/>
      <c r="M1431" s="9"/>
      <c r="N1431" s="9"/>
      <c r="O1431" s="9"/>
      <c r="P1431" s="9"/>
      <c r="Q1431" s="9"/>
    </row>
    <row r="1432" spans="8:17" s="22" customFormat="1" ht="15" hidden="1" customHeight="1" x14ac:dyDescent="0.25">
      <c r="H1432" s="9"/>
      <c r="I1432" s="9"/>
      <c r="J1432" s="9"/>
      <c r="K1432" s="9"/>
      <c r="L1432" s="9"/>
      <c r="M1432" s="9"/>
      <c r="N1432" s="9"/>
      <c r="O1432" s="9"/>
      <c r="P1432" s="9"/>
      <c r="Q1432" s="9"/>
    </row>
    <row r="1433" spans="8:17" s="22" customFormat="1" ht="15" hidden="1" customHeight="1" x14ac:dyDescent="0.25">
      <c r="H1433" s="9"/>
      <c r="I1433" s="9"/>
      <c r="J1433" s="9"/>
      <c r="K1433" s="9"/>
      <c r="L1433" s="9"/>
      <c r="M1433" s="9"/>
      <c r="N1433" s="9"/>
      <c r="O1433" s="9"/>
      <c r="P1433" s="9"/>
      <c r="Q1433" s="9"/>
    </row>
    <row r="1434" spans="8:17" s="22" customFormat="1" ht="15" hidden="1" customHeight="1" x14ac:dyDescent="0.25">
      <c r="H1434" s="9"/>
      <c r="I1434" s="9"/>
      <c r="J1434" s="9"/>
      <c r="K1434" s="9"/>
      <c r="L1434" s="9"/>
      <c r="M1434" s="9"/>
      <c r="N1434" s="9"/>
      <c r="O1434" s="9"/>
      <c r="P1434" s="9"/>
      <c r="Q1434" s="9"/>
    </row>
    <row r="1435" spans="8:17" s="22" customFormat="1" ht="15" hidden="1" customHeight="1" x14ac:dyDescent="0.25">
      <c r="H1435" s="9"/>
      <c r="I1435" s="9"/>
      <c r="J1435" s="9"/>
      <c r="K1435" s="9"/>
      <c r="L1435" s="9"/>
      <c r="M1435" s="9"/>
      <c r="N1435" s="9"/>
      <c r="O1435" s="9"/>
      <c r="P1435" s="9"/>
      <c r="Q1435" s="9"/>
    </row>
    <row r="1436" spans="8:17" s="22" customFormat="1" ht="15" hidden="1" customHeight="1" x14ac:dyDescent="0.25">
      <c r="H1436" s="9"/>
      <c r="I1436" s="9"/>
      <c r="J1436" s="9"/>
      <c r="K1436" s="9"/>
      <c r="L1436" s="9"/>
      <c r="M1436" s="9"/>
      <c r="N1436" s="9"/>
      <c r="O1436" s="9"/>
      <c r="P1436" s="9"/>
      <c r="Q1436" s="9"/>
    </row>
    <row r="1437" spans="8:17" s="22" customFormat="1" ht="15" hidden="1" customHeight="1" x14ac:dyDescent="0.25">
      <c r="H1437" s="9"/>
      <c r="I1437" s="9"/>
      <c r="J1437" s="9"/>
      <c r="K1437" s="9"/>
      <c r="L1437" s="9"/>
      <c r="M1437" s="9"/>
      <c r="N1437" s="9"/>
      <c r="O1437" s="9"/>
      <c r="P1437" s="9"/>
      <c r="Q1437" s="9"/>
    </row>
    <row r="1438" spans="8:17" s="22" customFormat="1" ht="15" hidden="1" customHeight="1" x14ac:dyDescent="0.25">
      <c r="H1438" s="9"/>
      <c r="I1438" s="9"/>
      <c r="J1438" s="9"/>
      <c r="K1438" s="9"/>
      <c r="L1438" s="9"/>
      <c r="M1438" s="9"/>
      <c r="N1438" s="9"/>
      <c r="O1438" s="9"/>
      <c r="P1438" s="9"/>
      <c r="Q1438" s="9"/>
    </row>
    <row r="1439" spans="8:17" s="22" customFormat="1" ht="15" hidden="1" customHeight="1" x14ac:dyDescent="0.25">
      <c r="H1439" s="9"/>
      <c r="I1439" s="9"/>
      <c r="J1439" s="9"/>
      <c r="K1439" s="9"/>
      <c r="L1439" s="9"/>
      <c r="M1439" s="9"/>
      <c r="N1439" s="9"/>
      <c r="O1439" s="9"/>
      <c r="P1439" s="9"/>
      <c r="Q1439" s="9"/>
    </row>
    <row r="1440" spans="8:17" s="22" customFormat="1" ht="15" hidden="1" customHeight="1" x14ac:dyDescent="0.25">
      <c r="H1440" s="9"/>
      <c r="I1440" s="9"/>
      <c r="J1440" s="9"/>
      <c r="K1440" s="9"/>
      <c r="L1440" s="9"/>
      <c r="M1440" s="9"/>
      <c r="N1440" s="9"/>
      <c r="O1440" s="9"/>
      <c r="P1440" s="9"/>
      <c r="Q1440" s="9"/>
    </row>
    <row r="1441" spans="8:17" s="22" customFormat="1" ht="15" hidden="1" customHeight="1" x14ac:dyDescent="0.25">
      <c r="H1441" s="9"/>
      <c r="I1441" s="9"/>
      <c r="J1441" s="9"/>
      <c r="K1441" s="9"/>
      <c r="L1441" s="9"/>
      <c r="M1441" s="9"/>
      <c r="N1441" s="9"/>
      <c r="O1441" s="9"/>
      <c r="P1441" s="9"/>
      <c r="Q1441" s="9"/>
    </row>
    <row r="1442" spans="8:17" s="22" customFormat="1" ht="15" hidden="1" customHeight="1" x14ac:dyDescent="0.25">
      <c r="H1442" s="9"/>
      <c r="I1442" s="9"/>
      <c r="J1442" s="9"/>
      <c r="K1442" s="9"/>
      <c r="L1442" s="9"/>
      <c r="M1442" s="9"/>
      <c r="N1442" s="9"/>
      <c r="O1442" s="9"/>
      <c r="P1442" s="9"/>
      <c r="Q1442" s="9"/>
    </row>
    <row r="1443" spans="8:17" s="22" customFormat="1" ht="15" hidden="1" customHeight="1" x14ac:dyDescent="0.25">
      <c r="H1443" s="9"/>
      <c r="I1443" s="9"/>
      <c r="J1443" s="9"/>
      <c r="K1443" s="9"/>
      <c r="L1443" s="9"/>
      <c r="M1443" s="9"/>
      <c r="N1443" s="9"/>
      <c r="O1443" s="9"/>
      <c r="P1443" s="9"/>
      <c r="Q1443" s="9"/>
    </row>
    <row r="1444" spans="8:17" s="22" customFormat="1" ht="15" hidden="1" customHeight="1" x14ac:dyDescent="0.25">
      <c r="H1444" s="9"/>
      <c r="I1444" s="9"/>
      <c r="J1444" s="9"/>
      <c r="K1444" s="9"/>
      <c r="L1444" s="9"/>
      <c r="M1444" s="9"/>
      <c r="N1444" s="9"/>
      <c r="O1444" s="9"/>
      <c r="P1444" s="9"/>
      <c r="Q1444" s="9"/>
    </row>
    <row r="1445" spans="8:17" s="22" customFormat="1" ht="15" hidden="1" customHeight="1" x14ac:dyDescent="0.25">
      <c r="H1445" s="9"/>
      <c r="I1445" s="9"/>
      <c r="J1445" s="9"/>
      <c r="K1445" s="9"/>
      <c r="L1445" s="9"/>
      <c r="M1445" s="9"/>
      <c r="N1445" s="9"/>
      <c r="O1445" s="9"/>
      <c r="P1445" s="9"/>
      <c r="Q1445" s="9"/>
    </row>
    <row r="1446" spans="8:17" s="22" customFormat="1" ht="15" hidden="1" customHeight="1" x14ac:dyDescent="0.25">
      <c r="H1446" s="9"/>
      <c r="I1446" s="9"/>
      <c r="J1446" s="9"/>
      <c r="K1446" s="9"/>
      <c r="L1446" s="9"/>
      <c r="M1446" s="9"/>
      <c r="N1446" s="9"/>
      <c r="O1446" s="9"/>
      <c r="P1446" s="9"/>
      <c r="Q1446" s="9"/>
    </row>
    <row r="1447" spans="8:17" s="22" customFormat="1" ht="15" hidden="1" customHeight="1" x14ac:dyDescent="0.25">
      <c r="H1447" s="9"/>
      <c r="I1447" s="9"/>
      <c r="J1447" s="9"/>
      <c r="K1447" s="9"/>
      <c r="L1447" s="9"/>
      <c r="M1447" s="9"/>
      <c r="N1447" s="9"/>
      <c r="O1447" s="9"/>
      <c r="P1447" s="9"/>
      <c r="Q1447" s="9"/>
    </row>
    <row r="1448" spans="8:17" s="22" customFormat="1" ht="15" hidden="1" customHeight="1" x14ac:dyDescent="0.25">
      <c r="H1448" s="9"/>
      <c r="I1448" s="9"/>
      <c r="J1448" s="9"/>
      <c r="K1448" s="9"/>
      <c r="L1448" s="9"/>
      <c r="M1448" s="9"/>
      <c r="N1448" s="9"/>
      <c r="O1448" s="9"/>
      <c r="P1448" s="9"/>
      <c r="Q1448" s="9"/>
    </row>
    <row r="1449" spans="8:17" s="22" customFormat="1" ht="15" hidden="1" customHeight="1" x14ac:dyDescent="0.25">
      <c r="H1449" s="9"/>
      <c r="I1449" s="9"/>
      <c r="J1449" s="9"/>
      <c r="K1449" s="9"/>
      <c r="L1449" s="9"/>
      <c r="M1449" s="9"/>
      <c r="N1449" s="9"/>
      <c r="O1449" s="9"/>
      <c r="P1449" s="9"/>
      <c r="Q1449" s="9"/>
    </row>
    <row r="1450" spans="8:17" s="22" customFormat="1" ht="15" hidden="1" customHeight="1" x14ac:dyDescent="0.25">
      <c r="H1450" s="9"/>
      <c r="I1450" s="9"/>
      <c r="J1450" s="9"/>
      <c r="K1450" s="9"/>
      <c r="L1450" s="9"/>
      <c r="M1450" s="9"/>
      <c r="N1450" s="9"/>
      <c r="O1450" s="9"/>
      <c r="P1450" s="9"/>
      <c r="Q1450" s="9"/>
    </row>
    <row r="1451" spans="8:17" s="22" customFormat="1" ht="15" hidden="1" customHeight="1" x14ac:dyDescent="0.25">
      <c r="H1451" s="9"/>
      <c r="I1451" s="9"/>
      <c r="J1451" s="9"/>
      <c r="K1451" s="9"/>
      <c r="L1451" s="9"/>
      <c r="M1451" s="9"/>
      <c r="N1451" s="9"/>
      <c r="O1451" s="9"/>
      <c r="P1451" s="9"/>
      <c r="Q1451" s="9"/>
    </row>
    <row r="1452" spans="8:17" s="22" customFormat="1" ht="15" hidden="1" customHeight="1" x14ac:dyDescent="0.25">
      <c r="H1452" s="9"/>
      <c r="I1452" s="9"/>
      <c r="J1452" s="9"/>
      <c r="K1452" s="9"/>
      <c r="L1452" s="9"/>
      <c r="M1452" s="9"/>
      <c r="N1452" s="9"/>
      <c r="O1452" s="9"/>
      <c r="P1452" s="9"/>
      <c r="Q1452" s="9"/>
    </row>
    <row r="1453" spans="8:17" s="22" customFormat="1" ht="15" hidden="1" customHeight="1" x14ac:dyDescent="0.25">
      <c r="H1453" s="9"/>
      <c r="I1453" s="9"/>
      <c r="J1453" s="9"/>
      <c r="K1453" s="9"/>
      <c r="L1453" s="9"/>
      <c r="M1453" s="9"/>
      <c r="N1453" s="9"/>
      <c r="O1453" s="9"/>
      <c r="P1453" s="9"/>
      <c r="Q1453" s="9"/>
    </row>
    <row r="1454" spans="8:17" s="22" customFormat="1" ht="15" hidden="1" customHeight="1" x14ac:dyDescent="0.25">
      <c r="H1454" s="9"/>
      <c r="I1454" s="9"/>
      <c r="J1454" s="9"/>
      <c r="K1454" s="9"/>
      <c r="L1454" s="9"/>
      <c r="M1454" s="9"/>
      <c r="N1454" s="9"/>
      <c r="O1454" s="9"/>
      <c r="P1454" s="9"/>
      <c r="Q1454" s="9"/>
    </row>
    <row r="1455" spans="8:17" s="22" customFormat="1" ht="15" hidden="1" customHeight="1" x14ac:dyDescent="0.25">
      <c r="H1455" s="9"/>
      <c r="I1455" s="9"/>
      <c r="J1455" s="9"/>
      <c r="K1455" s="9"/>
      <c r="L1455" s="9"/>
      <c r="M1455" s="9"/>
      <c r="N1455" s="9"/>
      <c r="O1455" s="9"/>
      <c r="P1455" s="9"/>
      <c r="Q1455" s="9"/>
    </row>
    <row r="1456" spans="8:17" s="22" customFormat="1" ht="15" hidden="1" customHeight="1" x14ac:dyDescent="0.25">
      <c r="H1456" s="9"/>
      <c r="I1456" s="9"/>
      <c r="J1456" s="9"/>
      <c r="K1456" s="9"/>
      <c r="L1456" s="9"/>
      <c r="M1456" s="9"/>
      <c r="N1456" s="9"/>
      <c r="O1456" s="9"/>
      <c r="P1456" s="9"/>
      <c r="Q1456" s="9"/>
    </row>
    <row r="1457" spans="8:17" s="22" customFormat="1" ht="15" hidden="1" customHeight="1" x14ac:dyDescent="0.25">
      <c r="H1457" s="9"/>
      <c r="I1457" s="9"/>
      <c r="J1457" s="9"/>
      <c r="K1457" s="9"/>
      <c r="L1457" s="9"/>
      <c r="M1457" s="9"/>
      <c r="N1457" s="9"/>
      <c r="O1457" s="9"/>
      <c r="P1457" s="9"/>
      <c r="Q1457" s="9"/>
    </row>
    <row r="1458" spans="8:17" s="22" customFormat="1" ht="15" hidden="1" customHeight="1" x14ac:dyDescent="0.25">
      <c r="H1458" s="9"/>
      <c r="I1458" s="9"/>
      <c r="J1458" s="9"/>
      <c r="K1458" s="9"/>
      <c r="L1458" s="9"/>
      <c r="M1458" s="9"/>
      <c r="N1458" s="9"/>
      <c r="O1458" s="9"/>
      <c r="P1458" s="9"/>
      <c r="Q1458" s="9"/>
    </row>
    <row r="1459" spans="8:17" s="22" customFormat="1" ht="15" hidden="1" customHeight="1" x14ac:dyDescent="0.25">
      <c r="H1459" s="9"/>
      <c r="I1459" s="9"/>
      <c r="J1459" s="9"/>
      <c r="K1459" s="9"/>
      <c r="L1459" s="9"/>
      <c r="M1459" s="9"/>
      <c r="N1459" s="9"/>
      <c r="O1459" s="9"/>
      <c r="P1459" s="9"/>
      <c r="Q1459" s="9"/>
    </row>
    <row r="1460" spans="8:17" s="22" customFormat="1" ht="15" hidden="1" customHeight="1" x14ac:dyDescent="0.25">
      <c r="H1460" s="9"/>
      <c r="I1460" s="9"/>
      <c r="J1460" s="9"/>
      <c r="K1460" s="9"/>
      <c r="L1460" s="9"/>
      <c r="M1460" s="9"/>
      <c r="N1460" s="9"/>
      <c r="O1460" s="9"/>
      <c r="P1460" s="9"/>
      <c r="Q1460" s="9"/>
    </row>
    <row r="1461" spans="8:17" s="22" customFormat="1" ht="15" hidden="1" customHeight="1" x14ac:dyDescent="0.25">
      <c r="H1461" s="9"/>
      <c r="I1461" s="9"/>
      <c r="J1461" s="9"/>
      <c r="K1461" s="9"/>
      <c r="L1461" s="9"/>
      <c r="M1461" s="9"/>
      <c r="N1461" s="9"/>
      <c r="O1461" s="9"/>
      <c r="P1461" s="9"/>
      <c r="Q1461" s="9"/>
    </row>
    <row r="1462" spans="8:17" s="22" customFormat="1" ht="15" hidden="1" customHeight="1" x14ac:dyDescent="0.25">
      <c r="H1462" s="9"/>
      <c r="I1462" s="9"/>
      <c r="J1462" s="9"/>
      <c r="K1462" s="9"/>
      <c r="L1462" s="9"/>
      <c r="M1462" s="9"/>
      <c r="N1462" s="9"/>
      <c r="O1462" s="9"/>
      <c r="P1462" s="9"/>
      <c r="Q1462" s="9"/>
    </row>
    <row r="1463" spans="8:17" s="22" customFormat="1" ht="15" hidden="1" customHeight="1" x14ac:dyDescent="0.25">
      <c r="H1463" s="9"/>
      <c r="I1463" s="9"/>
      <c r="J1463" s="9"/>
      <c r="K1463" s="9"/>
      <c r="L1463" s="9"/>
      <c r="M1463" s="9"/>
      <c r="N1463" s="9"/>
      <c r="O1463" s="9"/>
      <c r="P1463" s="9"/>
      <c r="Q1463" s="9"/>
    </row>
    <row r="1464" spans="8:17" s="22" customFormat="1" ht="15" hidden="1" customHeight="1" x14ac:dyDescent="0.25">
      <c r="H1464" s="9"/>
      <c r="I1464" s="9"/>
      <c r="J1464" s="9"/>
      <c r="K1464" s="9"/>
      <c r="L1464" s="9"/>
      <c r="M1464" s="9"/>
      <c r="N1464" s="9"/>
      <c r="O1464" s="9"/>
      <c r="P1464" s="9"/>
      <c r="Q1464" s="9"/>
    </row>
    <row r="1465" spans="8:17" s="22" customFormat="1" ht="15" hidden="1" customHeight="1" x14ac:dyDescent="0.25">
      <c r="H1465" s="9"/>
      <c r="I1465" s="9"/>
      <c r="J1465" s="9"/>
      <c r="K1465" s="9"/>
      <c r="L1465" s="9"/>
      <c r="M1465" s="9"/>
      <c r="N1465" s="9"/>
      <c r="O1465" s="9"/>
      <c r="P1465" s="9"/>
      <c r="Q1465" s="9"/>
    </row>
    <row r="1466" spans="8:17" s="22" customFormat="1" ht="15" hidden="1" customHeight="1" x14ac:dyDescent="0.25">
      <c r="H1466" s="9"/>
      <c r="I1466" s="9"/>
      <c r="J1466" s="9"/>
      <c r="K1466" s="9"/>
      <c r="L1466" s="9"/>
      <c r="M1466" s="9"/>
      <c r="N1466" s="9"/>
      <c r="O1466" s="9"/>
      <c r="P1466" s="9"/>
      <c r="Q1466" s="9"/>
    </row>
    <row r="1467" spans="8:17" s="22" customFormat="1" ht="15" hidden="1" customHeight="1" x14ac:dyDescent="0.25">
      <c r="H1467" s="9"/>
      <c r="I1467" s="9"/>
      <c r="J1467" s="9"/>
      <c r="K1467" s="9"/>
      <c r="L1467" s="9"/>
      <c r="M1467" s="9"/>
      <c r="N1467" s="9"/>
      <c r="O1467" s="9"/>
      <c r="P1467" s="9"/>
      <c r="Q1467" s="9"/>
    </row>
    <row r="1468" spans="8:17" s="22" customFormat="1" ht="15" hidden="1" customHeight="1" x14ac:dyDescent="0.25">
      <c r="H1468" s="9"/>
      <c r="I1468" s="9"/>
      <c r="J1468" s="9"/>
      <c r="K1468" s="9"/>
      <c r="L1468" s="9"/>
      <c r="M1468" s="9"/>
      <c r="N1468" s="9"/>
      <c r="O1468" s="9"/>
      <c r="P1468" s="9"/>
      <c r="Q1468" s="9"/>
    </row>
    <row r="1469" spans="8:17" s="22" customFormat="1" ht="15" hidden="1" customHeight="1" x14ac:dyDescent="0.25">
      <c r="H1469" s="9"/>
      <c r="I1469" s="9"/>
      <c r="J1469" s="9"/>
      <c r="K1469" s="9"/>
      <c r="L1469" s="9"/>
      <c r="M1469" s="9"/>
      <c r="N1469" s="9"/>
      <c r="O1469" s="9"/>
      <c r="P1469" s="9"/>
      <c r="Q1469" s="9"/>
    </row>
    <row r="1470" spans="8:17" s="22" customFormat="1" ht="15" hidden="1" customHeight="1" x14ac:dyDescent="0.25">
      <c r="H1470" s="9"/>
      <c r="I1470" s="9"/>
      <c r="J1470" s="9"/>
      <c r="K1470" s="9"/>
      <c r="L1470" s="9"/>
      <c r="M1470" s="9"/>
      <c r="N1470" s="9"/>
      <c r="O1470" s="9"/>
      <c r="P1470" s="9"/>
      <c r="Q1470" s="9"/>
    </row>
    <row r="1471" spans="8:17" s="22" customFormat="1" ht="15" hidden="1" customHeight="1" x14ac:dyDescent="0.25">
      <c r="H1471" s="9"/>
      <c r="I1471" s="9"/>
      <c r="J1471" s="9"/>
      <c r="K1471" s="9"/>
      <c r="L1471" s="9"/>
      <c r="M1471" s="9"/>
      <c r="N1471" s="9"/>
      <c r="O1471" s="9"/>
      <c r="P1471" s="9"/>
      <c r="Q1471" s="9"/>
    </row>
    <row r="1472" spans="8:17" s="22" customFormat="1" ht="15" hidden="1" customHeight="1" x14ac:dyDescent="0.25">
      <c r="H1472" s="9"/>
      <c r="I1472" s="9"/>
      <c r="J1472" s="9"/>
      <c r="K1472" s="9"/>
      <c r="L1472" s="9"/>
      <c r="M1472" s="9"/>
      <c r="N1472" s="9"/>
      <c r="O1472" s="9"/>
      <c r="P1472" s="9"/>
      <c r="Q1472" s="9"/>
    </row>
    <row r="1473" spans="8:17" s="22" customFormat="1" ht="15" hidden="1" customHeight="1" x14ac:dyDescent="0.25">
      <c r="H1473" s="9"/>
      <c r="I1473" s="9"/>
      <c r="J1473" s="9"/>
      <c r="K1473" s="9"/>
      <c r="L1473" s="9"/>
      <c r="M1473" s="9"/>
      <c r="N1473" s="9"/>
      <c r="O1473" s="9"/>
      <c r="P1473" s="9"/>
      <c r="Q1473" s="9"/>
    </row>
    <row r="1474" spans="8:17" s="22" customFormat="1" ht="15" hidden="1" customHeight="1" x14ac:dyDescent="0.25">
      <c r="H1474" s="9"/>
      <c r="I1474" s="9"/>
      <c r="J1474" s="9"/>
      <c r="K1474" s="9"/>
      <c r="L1474" s="9"/>
      <c r="M1474" s="9"/>
      <c r="N1474" s="9"/>
      <c r="O1474" s="9"/>
      <c r="P1474" s="9"/>
      <c r="Q1474" s="9"/>
    </row>
    <row r="1475" spans="8:17" s="22" customFormat="1" ht="15" hidden="1" customHeight="1" x14ac:dyDescent="0.25">
      <c r="H1475" s="9"/>
      <c r="I1475" s="9"/>
      <c r="J1475" s="9"/>
      <c r="K1475" s="9"/>
      <c r="L1475" s="9"/>
      <c r="M1475" s="9"/>
      <c r="N1475" s="9"/>
      <c r="O1475" s="9"/>
      <c r="P1475" s="9"/>
      <c r="Q1475" s="9"/>
    </row>
    <row r="1476" spans="8:17" s="22" customFormat="1" ht="15" hidden="1" customHeight="1" x14ac:dyDescent="0.25">
      <c r="H1476" s="9"/>
      <c r="I1476" s="9"/>
      <c r="J1476" s="9"/>
      <c r="K1476" s="9"/>
      <c r="L1476" s="9"/>
      <c r="M1476" s="9"/>
      <c r="N1476" s="9"/>
      <c r="O1476" s="9"/>
      <c r="P1476" s="9"/>
      <c r="Q1476" s="9"/>
    </row>
    <row r="1477" spans="8:17" s="22" customFormat="1" ht="15" hidden="1" customHeight="1" x14ac:dyDescent="0.25">
      <c r="H1477" s="9"/>
      <c r="I1477" s="9"/>
      <c r="J1477" s="9"/>
      <c r="K1477" s="9"/>
      <c r="L1477" s="9"/>
      <c r="M1477" s="9"/>
      <c r="N1477" s="9"/>
      <c r="O1477" s="9"/>
      <c r="P1477" s="9"/>
      <c r="Q1477" s="9"/>
    </row>
    <row r="1478" spans="8:17" s="22" customFormat="1" ht="15" hidden="1" customHeight="1" x14ac:dyDescent="0.25">
      <c r="H1478" s="9"/>
      <c r="I1478" s="9"/>
      <c r="J1478" s="9"/>
      <c r="K1478" s="9"/>
      <c r="L1478" s="9"/>
      <c r="M1478" s="9"/>
      <c r="N1478" s="9"/>
      <c r="O1478" s="9"/>
      <c r="P1478" s="9"/>
      <c r="Q1478" s="9"/>
    </row>
    <row r="1479" spans="8:17" s="22" customFormat="1" ht="15" hidden="1" customHeight="1" x14ac:dyDescent="0.25">
      <c r="H1479" s="9"/>
      <c r="I1479" s="9"/>
      <c r="J1479" s="9"/>
      <c r="K1479" s="9"/>
      <c r="L1479" s="9"/>
      <c r="M1479" s="9"/>
      <c r="N1479" s="9"/>
      <c r="O1479" s="9"/>
      <c r="P1479" s="9"/>
      <c r="Q1479" s="9"/>
    </row>
    <row r="1480" spans="8:17" s="22" customFormat="1" ht="15" hidden="1" customHeight="1" x14ac:dyDescent="0.25">
      <c r="H1480" s="9"/>
      <c r="I1480" s="9"/>
      <c r="J1480" s="9"/>
      <c r="K1480" s="9"/>
      <c r="L1480" s="9"/>
      <c r="M1480" s="9"/>
      <c r="N1480" s="9"/>
      <c r="O1480" s="9"/>
      <c r="P1480" s="9"/>
      <c r="Q1480" s="9"/>
    </row>
    <row r="1481" spans="8:17" s="22" customFormat="1" ht="15" hidden="1" customHeight="1" x14ac:dyDescent="0.25">
      <c r="H1481" s="9"/>
      <c r="I1481" s="9"/>
      <c r="J1481" s="9"/>
      <c r="K1481" s="9"/>
      <c r="L1481" s="9"/>
      <c r="M1481" s="9"/>
      <c r="N1481" s="9"/>
      <c r="O1481" s="9"/>
      <c r="P1481" s="9"/>
      <c r="Q1481" s="9"/>
    </row>
    <row r="1482" spans="8:17" s="22" customFormat="1" ht="15" hidden="1" customHeight="1" x14ac:dyDescent="0.25">
      <c r="H1482" s="9"/>
      <c r="I1482" s="9"/>
      <c r="J1482" s="9"/>
      <c r="K1482" s="9"/>
      <c r="L1482" s="9"/>
      <c r="M1482" s="9"/>
      <c r="N1482" s="9"/>
      <c r="O1482" s="9"/>
      <c r="P1482" s="9"/>
      <c r="Q1482" s="9"/>
    </row>
    <row r="1483" spans="8:17" s="22" customFormat="1" ht="15" hidden="1" customHeight="1" x14ac:dyDescent="0.25">
      <c r="H1483" s="9"/>
      <c r="I1483" s="9"/>
      <c r="J1483" s="9"/>
      <c r="K1483" s="9"/>
      <c r="L1483" s="9"/>
      <c r="M1483" s="9"/>
      <c r="N1483" s="9"/>
      <c r="O1483" s="9"/>
      <c r="P1483" s="9"/>
      <c r="Q1483" s="9"/>
    </row>
    <row r="1484" spans="8:17" s="22" customFormat="1" ht="15" hidden="1" customHeight="1" x14ac:dyDescent="0.25">
      <c r="H1484" s="9"/>
      <c r="I1484" s="9"/>
      <c r="J1484" s="9"/>
      <c r="K1484" s="9"/>
      <c r="L1484" s="9"/>
      <c r="M1484" s="9"/>
      <c r="N1484" s="9"/>
      <c r="O1484" s="9"/>
      <c r="P1484" s="9"/>
      <c r="Q1484" s="9"/>
    </row>
    <row r="1485" spans="8:17" s="22" customFormat="1" ht="15" hidden="1" customHeight="1" x14ac:dyDescent="0.25">
      <c r="H1485" s="9"/>
      <c r="I1485" s="9"/>
      <c r="J1485" s="9"/>
      <c r="K1485" s="9"/>
      <c r="L1485" s="9"/>
      <c r="M1485" s="9"/>
      <c r="N1485" s="9"/>
      <c r="O1485" s="9"/>
      <c r="P1485" s="9"/>
      <c r="Q1485" s="9"/>
    </row>
    <row r="1486" spans="8:17" s="22" customFormat="1" ht="15" hidden="1" customHeight="1" x14ac:dyDescent="0.25">
      <c r="H1486" s="9"/>
      <c r="I1486" s="9"/>
      <c r="J1486" s="9"/>
      <c r="K1486" s="9"/>
      <c r="L1486" s="9"/>
      <c r="M1486" s="9"/>
      <c r="N1486" s="9"/>
      <c r="O1486" s="9"/>
      <c r="P1486" s="9"/>
      <c r="Q1486" s="9"/>
    </row>
    <row r="1487" spans="8:17" s="22" customFormat="1" ht="15" hidden="1" customHeight="1" x14ac:dyDescent="0.25">
      <c r="H1487" s="9"/>
      <c r="I1487" s="9"/>
      <c r="J1487" s="9"/>
      <c r="K1487" s="9"/>
      <c r="L1487" s="9"/>
      <c r="M1487" s="9"/>
      <c r="N1487" s="9"/>
      <c r="O1487" s="9"/>
      <c r="P1487" s="9"/>
      <c r="Q1487" s="9"/>
    </row>
    <row r="1488" spans="8:17" s="22" customFormat="1" ht="15" hidden="1" customHeight="1" x14ac:dyDescent="0.25">
      <c r="H1488" s="9"/>
      <c r="I1488" s="9"/>
      <c r="J1488" s="9"/>
      <c r="K1488" s="9"/>
      <c r="L1488" s="9"/>
      <c r="M1488" s="9"/>
      <c r="N1488" s="9"/>
      <c r="O1488" s="9"/>
      <c r="P1488" s="9"/>
      <c r="Q1488" s="9"/>
    </row>
    <row r="1489" spans="8:17" s="22" customFormat="1" ht="15" hidden="1" customHeight="1" x14ac:dyDescent="0.25">
      <c r="H1489" s="9"/>
      <c r="I1489" s="9"/>
      <c r="J1489" s="9"/>
      <c r="K1489" s="9"/>
      <c r="L1489" s="9"/>
      <c r="M1489" s="9"/>
      <c r="N1489" s="9"/>
      <c r="O1489" s="9"/>
      <c r="P1489" s="9"/>
      <c r="Q1489" s="9"/>
    </row>
    <row r="1490" spans="8:17" s="22" customFormat="1" ht="15" hidden="1" customHeight="1" x14ac:dyDescent="0.25">
      <c r="H1490" s="9"/>
      <c r="I1490" s="9"/>
      <c r="J1490" s="9"/>
      <c r="K1490" s="9"/>
      <c r="L1490" s="9"/>
      <c r="M1490" s="9"/>
      <c r="N1490" s="9"/>
      <c r="O1490" s="9"/>
      <c r="P1490" s="9"/>
      <c r="Q1490" s="9"/>
    </row>
    <row r="1491" spans="8:17" s="22" customFormat="1" ht="15" hidden="1" customHeight="1" x14ac:dyDescent="0.25">
      <c r="H1491" s="9"/>
      <c r="I1491" s="9"/>
      <c r="J1491" s="9"/>
      <c r="K1491" s="9"/>
      <c r="L1491" s="9"/>
      <c r="M1491" s="9"/>
      <c r="N1491" s="9"/>
      <c r="O1491" s="9"/>
      <c r="P1491" s="9"/>
      <c r="Q1491" s="9"/>
    </row>
    <row r="1492" spans="8:17" s="22" customFormat="1" ht="15" hidden="1" customHeight="1" x14ac:dyDescent="0.25">
      <c r="H1492" s="9"/>
      <c r="I1492" s="9"/>
      <c r="J1492" s="9"/>
      <c r="K1492" s="9"/>
      <c r="L1492" s="9"/>
      <c r="M1492" s="9"/>
      <c r="N1492" s="9"/>
      <c r="O1492" s="9"/>
      <c r="P1492" s="9"/>
      <c r="Q1492" s="9"/>
    </row>
    <row r="1493" spans="8:17" s="22" customFormat="1" ht="15" hidden="1" customHeight="1" x14ac:dyDescent="0.25">
      <c r="H1493" s="9"/>
      <c r="I1493" s="9"/>
      <c r="J1493" s="9"/>
      <c r="K1493" s="9"/>
      <c r="L1493" s="9"/>
      <c r="M1493" s="9"/>
      <c r="N1493" s="9"/>
      <c r="O1493" s="9"/>
      <c r="P1493" s="9"/>
      <c r="Q1493" s="9"/>
    </row>
    <row r="1494" spans="8:17" s="22" customFormat="1" ht="15" hidden="1" customHeight="1" x14ac:dyDescent="0.25">
      <c r="H1494" s="9"/>
      <c r="I1494" s="9"/>
      <c r="J1494" s="9"/>
      <c r="K1494" s="9"/>
      <c r="L1494" s="9"/>
      <c r="M1494" s="9"/>
      <c r="N1494" s="9"/>
      <c r="O1494" s="9"/>
      <c r="P1494" s="9"/>
      <c r="Q1494" s="9"/>
    </row>
    <row r="1495" spans="8:17" s="22" customFormat="1" ht="15" hidden="1" customHeight="1" x14ac:dyDescent="0.25">
      <c r="H1495" s="9"/>
      <c r="I1495" s="9"/>
      <c r="J1495" s="9"/>
      <c r="K1495" s="9"/>
      <c r="L1495" s="9"/>
      <c r="M1495" s="9"/>
      <c r="N1495" s="9"/>
      <c r="O1495" s="9"/>
      <c r="P1495" s="9"/>
      <c r="Q1495" s="9"/>
    </row>
    <row r="1496" spans="8:17" s="22" customFormat="1" ht="15" hidden="1" customHeight="1" x14ac:dyDescent="0.25">
      <c r="H1496" s="9"/>
      <c r="I1496" s="9"/>
      <c r="J1496" s="9"/>
      <c r="K1496" s="9"/>
      <c r="L1496" s="9"/>
      <c r="M1496" s="9"/>
      <c r="N1496" s="9"/>
      <c r="O1496" s="9"/>
      <c r="P1496" s="9"/>
      <c r="Q1496" s="9"/>
    </row>
    <row r="1497" spans="8:17" s="22" customFormat="1" ht="15" hidden="1" customHeight="1" x14ac:dyDescent="0.25">
      <c r="H1497" s="9"/>
      <c r="I1497" s="9"/>
      <c r="J1497" s="9"/>
      <c r="K1497" s="9"/>
      <c r="L1497" s="9"/>
      <c r="M1497" s="9"/>
      <c r="N1497" s="9"/>
      <c r="O1497" s="9"/>
      <c r="P1497" s="9"/>
      <c r="Q1497" s="9"/>
    </row>
    <row r="1498" spans="8:17" s="22" customFormat="1" ht="15" hidden="1" customHeight="1" x14ac:dyDescent="0.25">
      <c r="H1498" s="9"/>
      <c r="I1498" s="9"/>
      <c r="J1498" s="9"/>
      <c r="K1498" s="9"/>
      <c r="L1498" s="9"/>
      <c r="M1498" s="9"/>
      <c r="N1498" s="9"/>
      <c r="O1498" s="9"/>
      <c r="P1498" s="9"/>
      <c r="Q1498" s="9"/>
    </row>
    <row r="1499" spans="8:17" s="22" customFormat="1" ht="15" hidden="1" customHeight="1" x14ac:dyDescent="0.25">
      <c r="H1499" s="9"/>
      <c r="I1499" s="9"/>
      <c r="J1499" s="9"/>
      <c r="K1499" s="9"/>
      <c r="L1499" s="9"/>
      <c r="M1499" s="9"/>
      <c r="N1499" s="9"/>
      <c r="O1499" s="9"/>
      <c r="P1499" s="9"/>
      <c r="Q1499" s="9"/>
    </row>
    <row r="1500" spans="8:17" s="22" customFormat="1" ht="15" hidden="1" customHeight="1" x14ac:dyDescent="0.25">
      <c r="H1500" s="9"/>
      <c r="I1500" s="9"/>
      <c r="J1500" s="9"/>
      <c r="K1500" s="9"/>
      <c r="L1500" s="9"/>
      <c r="M1500" s="9"/>
      <c r="N1500" s="9"/>
      <c r="O1500" s="9"/>
      <c r="P1500" s="9"/>
      <c r="Q1500" s="9"/>
    </row>
    <row r="1501" spans="8:17" s="22" customFormat="1" ht="15" hidden="1" customHeight="1" x14ac:dyDescent="0.25">
      <c r="H1501" s="9"/>
      <c r="I1501" s="9"/>
      <c r="J1501" s="9"/>
      <c r="K1501" s="9"/>
      <c r="L1501" s="9"/>
      <c r="M1501" s="9"/>
      <c r="N1501" s="9"/>
      <c r="O1501" s="9"/>
      <c r="P1501" s="9"/>
      <c r="Q1501" s="9"/>
    </row>
    <row r="1502" spans="8:17" s="22" customFormat="1" ht="15" hidden="1" customHeight="1" x14ac:dyDescent="0.25">
      <c r="H1502" s="9"/>
      <c r="I1502" s="9"/>
      <c r="J1502" s="9"/>
      <c r="K1502" s="9"/>
      <c r="L1502" s="9"/>
      <c r="M1502" s="9"/>
      <c r="N1502" s="9"/>
      <c r="O1502" s="9"/>
      <c r="P1502" s="9"/>
      <c r="Q1502" s="9"/>
    </row>
    <row r="1503" spans="8:17" s="22" customFormat="1" ht="15" hidden="1" customHeight="1" x14ac:dyDescent="0.25">
      <c r="H1503" s="9"/>
      <c r="I1503" s="9"/>
      <c r="J1503" s="9"/>
      <c r="K1503" s="9"/>
      <c r="L1503" s="9"/>
      <c r="M1503" s="9"/>
      <c r="N1503" s="9"/>
      <c r="O1503" s="9"/>
      <c r="P1503" s="9"/>
      <c r="Q1503" s="9"/>
    </row>
    <row r="1504" spans="8:17" s="22" customFormat="1" ht="15" hidden="1" customHeight="1" x14ac:dyDescent="0.25">
      <c r="H1504" s="9"/>
      <c r="I1504" s="9"/>
      <c r="J1504" s="9"/>
      <c r="K1504" s="9"/>
      <c r="L1504" s="9"/>
      <c r="M1504" s="9"/>
      <c r="N1504" s="9"/>
      <c r="O1504" s="9"/>
      <c r="P1504" s="9"/>
      <c r="Q1504" s="9"/>
    </row>
    <row r="1505" spans="8:17" s="22" customFormat="1" ht="15" hidden="1" customHeight="1" x14ac:dyDescent="0.25">
      <c r="H1505" s="9"/>
      <c r="I1505" s="9"/>
      <c r="J1505" s="9"/>
      <c r="K1505" s="9"/>
      <c r="L1505" s="9"/>
      <c r="M1505" s="9"/>
      <c r="N1505" s="9"/>
      <c r="O1505" s="9"/>
      <c r="P1505" s="9"/>
      <c r="Q1505" s="9"/>
    </row>
    <row r="1506" spans="8:17" s="22" customFormat="1" ht="15" hidden="1" customHeight="1" x14ac:dyDescent="0.25">
      <c r="H1506" s="9"/>
      <c r="I1506" s="9"/>
      <c r="J1506" s="9"/>
      <c r="K1506" s="9"/>
      <c r="L1506" s="9"/>
      <c r="M1506" s="9"/>
      <c r="N1506" s="9"/>
      <c r="O1506" s="9"/>
      <c r="P1506" s="9"/>
      <c r="Q1506" s="9"/>
    </row>
    <row r="1507" spans="8:17" s="22" customFormat="1" ht="15" hidden="1" customHeight="1" x14ac:dyDescent="0.25">
      <c r="H1507" s="9"/>
      <c r="I1507" s="9"/>
      <c r="J1507" s="9"/>
      <c r="K1507" s="9"/>
      <c r="L1507" s="9"/>
      <c r="M1507" s="9"/>
      <c r="N1507" s="9"/>
      <c r="O1507" s="9"/>
      <c r="P1507" s="9"/>
      <c r="Q1507" s="9"/>
    </row>
    <row r="1508" spans="8:17" s="22" customFormat="1" ht="15" hidden="1" customHeight="1" x14ac:dyDescent="0.25">
      <c r="H1508" s="9"/>
      <c r="I1508" s="9"/>
      <c r="J1508" s="9"/>
      <c r="K1508" s="9"/>
      <c r="L1508" s="9"/>
      <c r="M1508" s="9"/>
      <c r="N1508" s="9"/>
      <c r="O1508" s="9"/>
      <c r="P1508" s="9"/>
      <c r="Q1508" s="9"/>
    </row>
    <row r="1509" spans="8:17" s="22" customFormat="1" ht="15" hidden="1" customHeight="1" x14ac:dyDescent="0.25">
      <c r="H1509" s="9"/>
      <c r="I1509" s="9"/>
      <c r="J1509" s="9"/>
      <c r="K1509" s="9"/>
      <c r="L1509" s="9"/>
      <c r="M1509" s="9"/>
      <c r="N1509" s="9"/>
      <c r="O1509" s="9"/>
      <c r="P1509" s="9"/>
      <c r="Q1509" s="9"/>
    </row>
    <row r="1510" spans="8:17" s="22" customFormat="1" ht="15" hidden="1" customHeight="1" x14ac:dyDescent="0.25">
      <c r="H1510" s="9"/>
      <c r="I1510" s="9"/>
      <c r="J1510" s="9"/>
      <c r="K1510" s="9"/>
      <c r="L1510" s="9"/>
      <c r="M1510" s="9"/>
      <c r="N1510" s="9"/>
      <c r="O1510" s="9"/>
      <c r="P1510" s="9"/>
      <c r="Q1510" s="9"/>
    </row>
    <row r="1511" spans="8:17" s="22" customFormat="1" ht="15" hidden="1" customHeight="1" x14ac:dyDescent="0.25">
      <c r="H1511" s="9"/>
      <c r="I1511" s="9"/>
      <c r="J1511" s="9"/>
      <c r="K1511" s="9"/>
      <c r="L1511" s="9"/>
      <c r="M1511" s="9"/>
      <c r="N1511" s="9"/>
      <c r="O1511" s="9"/>
      <c r="P1511" s="9"/>
      <c r="Q1511" s="9"/>
    </row>
    <row r="1512" spans="8:17" s="22" customFormat="1" ht="15" hidden="1" customHeight="1" x14ac:dyDescent="0.25">
      <c r="H1512" s="9"/>
      <c r="I1512" s="9"/>
      <c r="J1512" s="9"/>
      <c r="K1512" s="9"/>
      <c r="L1512" s="9"/>
      <c r="M1512" s="9"/>
      <c r="N1512" s="9"/>
      <c r="O1512" s="9"/>
      <c r="P1512" s="9"/>
      <c r="Q1512" s="9"/>
    </row>
    <row r="1513" spans="8:17" s="22" customFormat="1" ht="15" hidden="1" customHeight="1" x14ac:dyDescent="0.25">
      <c r="H1513" s="9"/>
      <c r="I1513" s="9"/>
      <c r="J1513" s="9"/>
      <c r="K1513" s="9"/>
      <c r="L1513" s="9"/>
      <c r="M1513" s="9"/>
      <c r="N1513" s="9"/>
      <c r="O1513" s="9"/>
      <c r="P1513" s="9"/>
      <c r="Q1513" s="9"/>
    </row>
    <row r="1514" spans="8:17" s="22" customFormat="1" ht="15" hidden="1" customHeight="1" x14ac:dyDescent="0.25">
      <c r="H1514" s="9"/>
      <c r="I1514" s="9"/>
      <c r="J1514" s="9"/>
      <c r="K1514" s="9"/>
      <c r="L1514" s="9"/>
      <c r="M1514" s="9"/>
      <c r="N1514" s="9"/>
      <c r="O1514" s="9"/>
      <c r="P1514" s="9"/>
      <c r="Q1514" s="9"/>
    </row>
    <row r="1515" spans="8:17" s="22" customFormat="1" ht="15" hidden="1" customHeight="1" x14ac:dyDescent="0.25">
      <c r="H1515" s="9"/>
      <c r="I1515" s="9"/>
      <c r="J1515" s="9"/>
      <c r="K1515" s="9"/>
      <c r="L1515" s="9"/>
      <c r="M1515" s="9"/>
      <c r="N1515" s="9"/>
      <c r="O1515" s="9"/>
      <c r="P1515" s="9"/>
      <c r="Q1515" s="9"/>
    </row>
    <row r="1516" spans="8:17" s="22" customFormat="1" ht="15" hidden="1" customHeight="1" x14ac:dyDescent="0.25">
      <c r="H1516" s="9"/>
      <c r="I1516" s="9"/>
      <c r="J1516" s="9"/>
      <c r="K1516" s="9"/>
      <c r="L1516" s="9"/>
      <c r="M1516" s="9"/>
      <c r="N1516" s="9"/>
      <c r="O1516" s="9"/>
      <c r="P1516" s="9"/>
      <c r="Q1516" s="9"/>
    </row>
    <row r="1517" spans="8:17" s="22" customFormat="1" ht="15" hidden="1" customHeight="1" x14ac:dyDescent="0.25">
      <c r="H1517" s="9"/>
      <c r="I1517" s="9"/>
      <c r="J1517" s="9"/>
      <c r="K1517" s="9"/>
      <c r="L1517" s="9"/>
      <c r="M1517" s="9"/>
      <c r="N1517" s="9"/>
      <c r="O1517" s="9"/>
      <c r="P1517" s="9"/>
      <c r="Q1517" s="9"/>
    </row>
    <row r="1518" spans="8:17" s="22" customFormat="1" ht="15" hidden="1" customHeight="1" x14ac:dyDescent="0.25">
      <c r="H1518" s="9"/>
      <c r="I1518" s="9"/>
      <c r="J1518" s="9"/>
      <c r="K1518" s="9"/>
      <c r="L1518" s="9"/>
      <c r="M1518" s="9"/>
      <c r="N1518" s="9"/>
      <c r="O1518" s="9"/>
      <c r="P1518" s="9"/>
      <c r="Q1518" s="9"/>
    </row>
    <row r="1519" spans="8:17" s="22" customFormat="1" ht="15" hidden="1" customHeight="1" x14ac:dyDescent="0.25">
      <c r="H1519" s="9"/>
      <c r="I1519" s="9"/>
      <c r="J1519" s="9"/>
      <c r="K1519" s="9"/>
      <c r="L1519" s="9"/>
      <c r="M1519" s="9"/>
      <c r="N1519" s="9"/>
      <c r="O1519" s="9"/>
      <c r="P1519" s="9"/>
      <c r="Q1519" s="9"/>
    </row>
    <row r="1520" spans="8:17" s="22" customFormat="1" ht="15" hidden="1" customHeight="1" x14ac:dyDescent="0.25">
      <c r="H1520" s="9"/>
      <c r="I1520" s="9"/>
      <c r="J1520" s="9"/>
      <c r="K1520" s="9"/>
      <c r="L1520" s="9"/>
      <c r="M1520" s="9"/>
      <c r="N1520" s="9"/>
      <c r="O1520" s="9"/>
      <c r="P1520" s="9"/>
      <c r="Q1520" s="9"/>
    </row>
    <row r="1521" spans="8:17" s="22" customFormat="1" ht="15" hidden="1" customHeight="1" x14ac:dyDescent="0.25">
      <c r="H1521" s="9"/>
      <c r="I1521" s="9"/>
      <c r="J1521" s="9"/>
      <c r="K1521" s="9"/>
      <c r="L1521" s="9"/>
      <c r="M1521" s="9"/>
      <c r="N1521" s="9"/>
      <c r="O1521" s="9"/>
      <c r="P1521" s="9"/>
      <c r="Q1521" s="9"/>
    </row>
    <row r="1522" spans="8:17" s="22" customFormat="1" ht="15" hidden="1" customHeight="1" x14ac:dyDescent="0.25">
      <c r="H1522" s="9"/>
      <c r="I1522" s="9"/>
      <c r="J1522" s="9"/>
      <c r="K1522" s="9"/>
      <c r="L1522" s="9"/>
      <c r="M1522" s="9"/>
      <c r="N1522" s="9"/>
      <c r="O1522" s="9"/>
      <c r="P1522" s="9"/>
      <c r="Q1522" s="9"/>
    </row>
    <row r="1523" spans="8:17" s="22" customFormat="1" ht="15" hidden="1" customHeight="1" x14ac:dyDescent="0.25">
      <c r="H1523" s="9"/>
      <c r="I1523" s="9"/>
      <c r="J1523" s="9"/>
      <c r="K1523" s="9"/>
      <c r="L1523" s="9"/>
      <c r="M1523" s="9"/>
      <c r="N1523" s="9"/>
      <c r="O1523" s="9"/>
      <c r="P1523" s="9"/>
      <c r="Q1523" s="9"/>
    </row>
    <row r="1524" spans="8:17" s="22" customFormat="1" ht="15" hidden="1" customHeight="1" x14ac:dyDescent="0.25">
      <c r="H1524" s="9"/>
      <c r="I1524" s="9"/>
      <c r="J1524" s="9"/>
      <c r="K1524" s="9"/>
      <c r="L1524" s="9"/>
      <c r="M1524" s="9"/>
      <c r="N1524" s="9"/>
      <c r="O1524" s="9"/>
      <c r="P1524" s="9"/>
      <c r="Q1524" s="9"/>
    </row>
    <row r="1525" spans="8:17" s="22" customFormat="1" ht="15" hidden="1" customHeight="1" x14ac:dyDescent="0.25">
      <c r="H1525" s="9"/>
      <c r="I1525" s="9"/>
      <c r="J1525" s="9"/>
      <c r="K1525" s="9"/>
      <c r="L1525" s="9"/>
      <c r="M1525" s="9"/>
      <c r="N1525" s="9"/>
      <c r="O1525" s="9"/>
      <c r="P1525" s="9"/>
      <c r="Q1525" s="9"/>
    </row>
    <row r="1526" spans="8:17" s="22" customFormat="1" ht="15" hidden="1" customHeight="1" x14ac:dyDescent="0.25">
      <c r="H1526" s="9"/>
      <c r="I1526" s="9"/>
      <c r="J1526" s="9"/>
      <c r="K1526" s="9"/>
      <c r="L1526" s="9"/>
      <c r="M1526" s="9"/>
      <c r="N1526" s="9"/>
      <c r="O1526" s="9"/>
      <c r="P1526" s="9"/>
      <c r="Q1526" s="9"/>
    </row>
    <row r="1527" spans="8:17" s="22" customFormat="1" ht="15" hidden="1" customHeight="1" x14ac:dyDescent="0.25">
      <c r="H1527" s="9"/>
      <c r="I1527" s="9"/>
      <c r="J1527" s="9"/>
      <c r="K1527" s="9"/>
      <c r="L1527" s="9"/>
      <c r="M1527" s="9"/>
      <c r="N1527" s="9"/>
      <c r="O1527" s="9"/>
      <c r="P1527" s="9"/>
      <c r="Q1527" s="9"/>
    </row>
    <row r="1528" spans="8:17" s="22" customFormat="1" ht="15" hidden="1" customHeight="1" x14ac:dyDescent="0.25">
      <c r="H1528" s="9"/>
      <c r="I1528" s="9"/>
      <c r="J1528" s="9"/>
      <c r="K1528" s="9"/>
      <c r="L1528" s="9"/>
      <c r="M1528" s="9"/>
      <c r="N1528" s="9"/>
      <c r="O1528" s="9"/>
      <c r="P1528" s="9"/>
      <c r="Q1528" s="9"/>
    </row>
    <row r="1529" spans="8:17" s="22" customFormat="1" ht="15" hidden="1" customHeight="1" x14ac:dyDescent="0.25">
      <c r="H1529" s="9"/>
      <c r="I1529" s="9"/>
      <c r="J1529" s="9"/>
      <c r="K1529" s="9"/>
      <c r="L1529" s="9"/>
      <c r="M1529" s="9"/>
      <c r="N1529" s="9"/>
      <c r="O1529" s="9"/>
      <c r="P1529" s="9"/>
      <c r="Q1529" s="9"/>
    </row>
    <row r="1530" spans="8:17" s="22" customFormat="1" ht="15" hidden="1" customHeight="1" x14ac:dyDescent="0.25">
      <c r="H1530" s="9"/>
      <c r="I1530" s="9"/>
      <c r="J1530" s="9"/>
      <c r="K1530" s="9"/>
      <c r="L1530" s="9"/>
      <c r="M1530" s="9"/>
      <c r="N1530" s="9"/>
      <c r="O1530" s="9"/>
      <c r="P1530" s="9"/>
      <c r="Q1530" s="9"/>
    </row>
    <row r="1531" spans="8:17" s="22" customFormat="1" ht="15" hidden="1" customHeight="1" x14ac:dyDescent="0.25">
      <c r="H1531" s="9"/>
      <c r="I1531" s="9"/>
      <c r="J1531" s="9"/>
      <c r="K1531" s="9"/>
      <c r="L1531" s="9"/>
      <c r="M1531" s="9"/>
      <c r="N1531" s="9"/>
      <c r="O1531" s="9"/>
      <c r="P1531" s="9"/>
      <c r="Q1531" s="9"/>
    </row>
    <row r="1532" spans="8:17" s="22" customFormat="1" ht="15" hidden="1" customHeight="1" x14ac:dyDescent="0.25">
      <c r="H1532" s="9"/>
      <c r="I1532" s="9"/>
      <c r="J1532" s="9"/>
      <c r="K1532" s="9"/>
      <c r="L1532" s="9"/>
      <c r="M1532" s="9"/>
      <c r="N1532" s="9"/>
      <c r="O1532" s="9"/>
      <c r="P1532" s="9"/>
      <c r="Q1532" s="9"/>
    </row>
    <row r="1533" spans="8:17" s="22" customFormat="1" ht="15" hidden="1" customHeight="1" x14ac:dyDescent="0.25">
      <c r="H1533" s="9"/>
      <c r="I1533" s="9"/>
      <c r="J1533" s="9"/>
      <c r="K1533" s="9"/>
      <c r="L1533" s="9"/>
      <c r="M1533" s="9"/>
      <c r="N1533" s="9"/>
      <c r="O1533" s="9"/>
      <c r="P1533" s="9"/>
      <c r="Q1533" s="9"/>
    </row>
    <row r="1534" spans="8:17" s="22" customFormat="1" ht="15" hidden="1" customHeight="1" x14ac:dyDescent="0.25">
      <c r="H1534" s="9"/>
      <c r="I1534" s="9"/>
      <c r="J1534" s="9"/>
      <c r="K1534" s="9"/>
      <c r="L1534" s="9"/>
      <c r="M1534" s="9"/>
      <c r="N1534" s="9"/>
      <c r="O1534" s="9"/>
      <c r="P1534" s="9"/>
      <c r="Q1534" s="9"/>
    </row>
    <row r="1535" spans="8:17" s="22" customFormat="1" ht="15" hidden="1" customHeight="1" x14ac:dyDescent="0.25">
      <c r="H1535" s="9"/>
      <c r="I1535" s="9"/>
      <c r="J1535" s="9"/>
      <c r="K1535" s="9"/>
      <c r="L1535" s="9"/>
      <c r="M1535" s="9"/>
      <c r="N1535" s="9"/>
      <c r="O1535" s="9"/>
      <c r="P1535" s="9"/>
      <c r="Q1535" s="9"/>
    </row>
    <row r="1536" spans="8:17" s="22" customFormat="1" ht="15" hidden="1" customHeight="1" x14ac:dyDescent="0.25">
      <c r="H1536" s="9"/>
      <c r="I1536" s="9"/>
      <c r="J1536" s="9"/>
      <c r="K1536" s="9"/>
      <c r="L1536" s="9"/>
      <c r="M1536" s="9"/>
      <c r="N1536" s="9"/>
      <c r="O1536" s="9"/>
      <c r="P1536" s="9"/>
      <c r="Q1536" s="9"/>
    </row>
    <row r="1537" spans="8:17" s="22" customFormat="1" ht="15" hidden="1" customHeight="1" x14ac:dyDescent="0.25">
      <c r="H1537" s="9"/>
      <c r="I1537" s="9"/>
      <c r="J1537" s="9"/>
      <c r="K1537" s="9"/>
      <c r="L1537" s="9"/>
      <c r="M1537" s="9"/>
      <c r="N1537" s="9"/>
      <c r="O1537" s="9"/>
      <c r="P1537" s="9"/>
      <c r="Q1537" s="9"/>
    </row>
    <row r="1538" spans="8:17" s="22" customFormat="1" ht="15" hidden="1" customHeight="1" x14ac:dyDescent="0.25">
      <c r="H1538" s="9"/>
      <c r="I1538" s="9"/>
      <c r="J1538" s="9"/>
      <c r="K1538" s="9"/>
      <c r="L1538" s="9"/>
      <c r="M1538" s="9"/>
      <c r="N1538" s="9"/>
      <c r="O1538" s="9"/>
      <c r="P1538" s="9"/>
      <c r="Q1538" s="9"/>
    </row>
    <row r="1539" spans="8:17" s="22" customFormat="1" ht="15" hidden="1" customHeight="1" x14ac:dyDescent="0.25">
      <c r="H1539" s="9"/>
      <c r="I1539" s="9"/>
      <c r="J1539" s="9"/>
      <c r="K1539" s="9"/>
      <c r="L1539" s="9"/>
      <c r="M1539" s="9"/>
      <c r="N1539" s="9"/>
      <c r="O1539" s="9"/>
      <c r="P1539" s="9"/>
      <c r="Q1539" s="9"/>
    </row>
    <row r="1540" spans="8:17" s="22" customFormat="1" ht="15" hidden="1" customHeight="1" x14ac:dyDescent="0.25">
      <c r="H1540" s="9"/>
      <c r="I1540" s="9"/>
      <c r="J1540" s="9"/>
      <c r="K1540" s="9"/>
      <c r="L1540" s="9"/>
      <c r="M1540" s="9"/>
      <c r="N1540" s="9"/>
      <c r="O1540" s="9"/>
      <c r="P1540" s="9"/>
      <c r="Q1540" s="9"/>
    </row>
    <row r="1541" spans="8:17" s="22" customFormat="1" ht="15" hidden="1" customHeight="1" x14ac:dyDescent="0.25">
      <c r="H1541" s="9"/>
      <c r="I1541" s="9"/>
      <c r="J1541" s="9"/>
      <c r="K1541" s="9"/>
      <c r="L1541" s="9"/>
      <c r="M1541" s="9"/>
      <c r="N1541" s="9"/>
      <c r="O1541" s="9"/>
      <c r="P1541" s="9"/>
      <c r="Q1541" s="9"/>
    </row>
    <row r="1542" spans="8:17" s="22" customFormat="1" ht="15" hidden="1" customHeight="1" x14ac:dyDescent="0.25">
      <c r="H1542" s="9"/>
      <c r="I1542" s="9"/>
      <c r="J1542" s="9"/>
      <c r="K1542" s="9"/>
      <c r="L1542" s="9"/>
      <c r="M1542" s="9"/>
      <c r="N1542" s="9"/>
      <c r="O1542" s="9"/>
      <c r="P1542" s="9"/>
      <c r="Q1542" s="9"/>
    </row>
    <row r="1543" spans="8:17" s="22" customFormat="1" ht="15" hidden="1" customHeight="1" x14ac:dyDescent="0.25">
      <c r="H1543" s="9"/>
      <c r="I1543" s="9"/>
      <c r="J1543" s="9"/>
      <c r="K1543" s="9"/>
      <c r="L1543" s="9"/>
      <c r="M1543" s="9"/>
      <c r="N1543" s="9"/>
      <c r="O1543" s="9"/>
      <c r="P1543" s="9"/>
      <c r="Q1543" s="9"/>
    </row>
    <row r="1544" spans="8:17" s="22" customFormat="1" ht="15" hidden="1" customHeight="1" x14ac:dyDescent="0.25">
      <c r="H1544" s="9"/>
      <c r="I1544" s="9"/>
      <c r="J1544" s="9"/>
      <c r="K1544" s="9"/>
      <c r="L1544" s="9"/>
      <c r="M1544" s="9"/>
      <c r="N1544" s="9"/>
      <c r="O1544" s="9"/>
      <c r="P1544" s="9"/>
      <c r="Q1544" s="9"/>
    </row>
    <row r="1545" spans="8:17" s="22" customFormat="1" ht="15" hidden="1" customHeight="1" x14ac:dyDescent="0.25">
      <c r="H1545" s="9"/>
      <c r="I1545" s="9"/>
      <c r="J1545" s="9"/>
      <c r="K1545" s="9"/>
      <c r="L1545" s="9"/>
      <c r="M1545" s="9"/>
      <c r="N1545" s="9"/>
      <c r="O1545" s="9"/>
      <c r="P1545" s="9"/>
      <c r="Q1545" s="9"/>
    </row>
    <row r="1546" spans="8:17" s="22" customFormat="1" ht="15" hidden="1" customHeight="1" x14ac:dyDescent="0.25">
      <c r="H1546" s="9"/>
      <c r="I1546" s="9"/>
      <c r="J1546" s="9"/>
      <c r="K1546" s="9"/>
      <c r="L1546" s="9"/>
      <c r="M1546" s="9"/>
      <c r="N1546" s="9"/>
      <c r="O1546" s="9"/>
      <c r="P1546" s="9"/>
      <c r="Q1546" s="9"/>
    </row>
    <row r="1547" spans="8:17" s="22" customFormat="1" ht="15" hidden="1" customHeight="1" x14ac:dyDescent="0.25">
      <c r="H1547" s="9"/>
      <c r="I1547" s="9"/>
      <c r="J1547" s="9"/>
      <c r="K1547" s="9"/>
      <c r="L1547" s="9"/>
      <c r="M1547" s="9"/>
      <c r="N1547" s="9"/>
      <c r="O1547" s="9"/>
      <c r="P1547" s="9"/>
      <c r="Q1547" s="9"/>
    </row>
    <row r="1548" spans="8:17" s="22" customFormat="1" ht="15" hidden="1" customHeight="1" x14ac:dyDescent="0.25">
      <c r="H1548" s="9"/>
      <c r="I1548" s="9"/>
      <c r="J1548" s="9"/>
      <c r="K1548" s="9"/>
      <c r="L1548" s="9"/>
      <c r="M1548" s="9"/>
      <c r="N1548" s="9"/>
      <c r="O1548" s="9"/>
      <c r="P1548" s="9"/>
      <c r="Q1548" s="9"/>
    </row>
    <row r="1549" spans="8:17" s="22" customFormat="1" ht="15" hidden="1" customHeight="1" x14ac:dyDescent="0.25">
      <c r="H1549" s="9"/>
      <c r="I1549" s="9"/>
      <c r="J1549" s="9"/>
      <c r="K1549" s="9"/>
      <c r="L1549" s="9"/>
      <c r="M1549" s="9"/>
      <c r="N1549" s="9"/>
      <c r="O1549" s="9"/>
      <c r="P1549" s="9"/>
      <c r="Q1549" s="9"/>
    </row>
    <row r="1550" spans="8:17" s="22" customFormat="1" ht="15" hidden="1" customHeight="1" x14ac:dyDescent="0.25">
      <c r="H1550" s="9"/>
      <c r="I1550" s="9"/>
      <c r="J1550" s="9"/>
      <c r="K1550" s="9"/>
      <c r="L1550" s="9"/>
      <c r="M1550" s="9"/>
      <c r="N1550" s="9"/>
      <c r="O1550" s="9"/>
      <c r="P1550" s="9"/>
      <c r="Q1550" s="9"/>
    </row>
    <row r="1551" spans="8:17" s="22" customFormat="1" ht="15" hidden="1" customHeight="1" x14ac:dyDescent="0.25">
      <c r="H1551" s="9"/>
      <c r="I1551" s="9"/>
      <c r="J1551" s="9"/>
      <c r="K1551" s="9"/>
      <c r="L1551" s="9"/>
      <c r="M1551" s="9"/>
      <c r="N1551" s="9"/>
      <c r="O1551" s="9"/>
      <c r="P1551" s="9"/>
      <c r="Q1551" s="9"/>
    </row>
    <row r="1552" spans="8:17" s="22" customFormat="1" ht="15" hidden="1" customHeight="1" x14ac:dyDescent="0.25">
      <c r="H1552" s="9"/>
      <c r="I1552" s="9"/>
      <c r="J1552" s="9"/>
      <c r="K1552" s="9"/>
      <c r="L1552" s="9"/>
      <c r="M1552" s="9"/>
      <c r="N1552" s="9"/>
      <c r="O1552" s="9"/>
      <c r="P1552" s="9"/>
      <c r="Q1552" s="9"/>
    </row>
    <row r="1553" spans="8:17" s="22" customFormat="1" ht="15" hidden="1" customHeight="1" x14ac:dyDescent="0.25">
      <c r="H1553" s="9"/>
      <c r="I1553" s="9"/>
      <c r="J1553" s="9"/>
      <c r="K1553" s="9"/>
      <c r="L1553" s="9"/>
      <c r="M1553" s="9"/>
      <c r="N1553" s="9"/>
      <c r="O1553" s="9"/>
      <c r="P1553" s="9"/>
      <c r="Q1553" s="9"/>
    </row>
    <row r="1554" spans="8:17" s="22" customFormat="1" ht="15" hidden="1" customHeight="1" x14ac:dyDescent="0.25">
      <c r="H1554" s="9"/>
      <c r="I1554" s="9"/>
      <c r="J1554" s="9"/>
      <c r="K1554" s="9"/>
      <c r="L1554" s="9"/>
      <c r="M1554" s="9"/>
      <c r="N1554" s="9"/>
      <c r="O1554" s="9"/>
      <c r="P1554" s="9"/>
      <c r="Q1554" s="9"/>
    </row>
    <row r="1555" spans="8:17" s="22" customFormat="1" ht="15" hidden="1" customHeight="1" x14ac:dyDescent="0.25">
      <c r="H1555" s="9"/>
      <c r="I1555" s="9"/>
      <c r="J1555" s="9"/>
      <c r="K1555" s="9"/>
      <c r="L1555" s="9"/>
      <c r="M1555" s="9"/>
      <c r="N1555" s="9"/>
      <c r="O1555" s="9"/>
      <c r="P1555" s="9"/>
      <c r="Q1555" s="9"/>
    </row>
    <row r="1556" spans="8:17" s="22" customFormat="1" ht="15" hidden="1" customHeight="1" x14ac:dyDescent="0.25">
      <c r="H1556" s="9"/>
      <c r="I1556" s="9"/>
      <c r="J1556" s="9"/>
      <c r="K1556" s="9"/>
      <c r="L1556" s="9"/>
      <c r="M1556" s="9"/>
      <c r="N1556" s="9"/>
      <c r="O1556" s="9"/>
      <c r="P1556" s="9"/>
      <c r="Q1556" s="9"/>
    </row>
    <row r="1557" spans="8:17" s="22" customFormat="1" ht="15" hidden="1" customHeight="1" x14ac:dyDescent="0.25">
      <c r="H1557" s="9"/>
      <c r="I1557" s="9"/>
      <c r="J1557" s="9"/>
      <c r="K1557" s="9"/>
      <c r="L1557" s="9"/>
      <c r="M1557" s="9"/>
      <c r="N1557" s="9"/>
      <c r="O1557" s="9"/>
      <c r="P1557" s="9"/>
      <c r="Q1557" s="9"/>
    </row>
    <row r="1558" spans="8:17" s="22" customFormat="1" ht="15" hidden="1" customHeight="1" x14ac:dyDescent="0.25">
      <c r="H1558" s="9"/>
      <c r="I1558" s="9"/>
      <c r="J1558" s="9"/>
      <c r="K1558" s="9"/>
      <c r="L1558" s="9"/>
      <c r="M1558" s="9"/>
      <c r="N1558" s="9"/>
      <c r="O1558" s="9"/>
      <c r="P1558" s="9"/>
      <c r="Q1558" s="9"/>
    </row>
    <row r="1559" spans="8:17" s="22" customFormat="1" ht="15" hidden="1" customHeight="1" x14ac:dyDescent="0.25">
      <c r="H1559" s="9"/>
      <c r="I1559" s="9"/>
      <c r="J1559" s="9"/>
      <c r="K1559" s="9"/>
      <c r="L1559" s="9"/>
      <c r="M1559" s="9"/>
      <c r="N1559" s="9"/>
      <c r="O1559" s="9"/>
      <c r="P1559" s="9"/>
      <c r="Q1559" s="9"/>
    </row>
    <row r="1560" spans="8:17" s="22" customFormat="1" ht="15" hidden="1" customHeight="1" x14ac:dyDescent="0.25">
      <c r="H1560" s="9"/>
      <c r="I1560" s="9"/>
      <c r="J1560" s="9"/>
      <c r="K1560" s="9"/>
      <c r="L1560" s="9"/>
      <c r="M1560" s="9"/>
      <c r="N1560" s="9"/>
      <c r="O1560" s="9"/>
      <c r="P1560" s="9"/>
      <c r="Q1560" s="9"/>
    </row>
    <row r="1561" spans="8:17" s="22" customFormat="1" ht="15" hidden="1" customHeight="1" x14ac:dyDescent="0.25">
      <c r="H1561" s="9"/>
      <c r="I1561" s="9"/>
      <c r="J1561" s="9"/>
      <c r="K1561" s="9"/>
      <c r="L1561" s="9"/>
      <c r="M1561" s="9"/>
      <c r="N1561" s="9"/>
      <c r="O1561" s="9"/>
      <c r="P1561" s="9"/>
      <c r="Q1561" s="9"/>
    </row>
    <row r="1562" spans="8:17" s="22" customFormat="1" ht="15" hidden="1" customHeight="1" x14ac:dyDescent="0.25">
      <c r="H1562" s="9"/>
      <c r="I1562" s="9"/>
      <c r="J1562" s="9"/>
      <c r="K1562" s="9"/>
      <c r="L1562" s="9"/>
      <c r="M1562" s="9"/>
      <c r="N1562" s="9"/>
      <c r="O1562" s="9"/>
      <c r="P1562" s="9"/>
      <c r="Q1562" s="9"/>
    </row>
    <row r="1563" spans="8:17" s="22" customFormat="1" ht="15" hidden="1" customHeight="1" x14ac:dyDescent="0.25">
      <c r="H1563" s="9"/>
      <c r="I1563" s="9"/>
      <c r="J1563" s="9"/>
      <c r="K1563" s="9"/>
      <c r="L1563" s="9"/>
      <c r="M1563" s="9"/>
      <c r="N1563" s="9"/>
      <c r="O1563" s="9"/>
      <c r="P1563" s="9"/>
      <c r="Q1563" s="9"/>
    </row>
    <row r="1564" spans="8:17" s="22" customFormat="1" ht="15" hidden="1" customHeight="1" x14ac:dyDescent="0.25">
      <c r="H1564" s="9"/>
      <c r="I1564" s="9"/>
      <c r="J1564" s="9"/>
      <c r="K1564" s="9"/>
      <c r="L1564" s="9"/>
      <c r="M1564" s="9"/>
      <c r="N1564" s="9"/>
      <c r="O1564" s="9"/>
      <c r="P1564" s="9"/>
      <c r="Q1564" s="9"/>
    </row>
    <row r="1565" spans="8:17" s="22" customFormat="1" ht="15" hidden="1" customHeight="1" x14ac:dyDescent="0.25">
      <c r="H1565" s="9"/>
      <c r="I1565" s="9"/>
      <c r="J1565" s="9"/>
      <c r="K1565" s="9"/>
      <c r="L1565" s="9"/>
      <c r="M1565" s="9"/>
      <c r="N1565" s="9"/>
      <c r="O1565" s="9"/>
      <c r="P1565" s="9"/>
      <c r="Q1565" s="9"/>
    </row>
    <row r="1566" spans="8:17" s="22" customFormat="1" ht="15" hidden="1" customHeight="1" x14ac:dyDescent="0.25">
      <c r="H1566" s="9"/>
      <c r="I1566" s="9"/>
      <c r="J1566" s="9"/>
      <c r="K1566" s="9"/>
      <c r="L1566" s="9"/>
      <c r="M1566" s="9"/>
      <c r="N1566" s="9"/>
      <c r="O1566" s="9"/>
      <c r="P1566" s="9"/>
      <c r="Q1566" s="9"/>
    </row>
    <row r="1567" spans="8:17" s="22" customFormat="1" ht="15" hidden="1" customHeight="1" x14ac:dyDescent="0.25">
      <c r="H1567" s="9"/>
      <c r="I1567" s="9"/>
      <c r="J1567" s="9"/>
      <c r="K1567" s="9"/>
      <c r="L1567" s="9"/>
      <c r="M1567" s="9"/>
      <c r="N1567" s="9"/>
      <c r="O1567" s="9"/>
      <c r="P1567" s="9"/>
      <c r="Q1567" s="9"/>
    </row>
    <row r="1568" spans="8:17" s="22" customFormat="1" ht="15" hidden="1" customHeight="1" x14ac:dyDescent="0.25">
      <c r="H1568" s="9"/>
      <c r="I1568" s="9"/>
      <c r="J1568" s="9"/>
      <c r="K1568" s="9"/>
      <c r="L1568" s="9"/>
      <c r="M1568" s="9"/>
      <c r="N1568" s="9"/>
      <c r="O1568" s="9"/>
      <c r="P1568" s="9"/>
      <c r="Q1568" s="9"/>
    </row>
    <row r="1569" spans="8:17" s="22" customFormat="1" ht="15" hidden="1" customHeight="1" x14ac:dyDescent="0.25">
      <c r="H1569" s="9"/>
      <c r="I1569" s="9"/>
      <c r="J1569" s="9"/>
      <c r="K1569" s="9"/>
      <c r="L1569" s="9"/>
      <c r="M1569" s="9"/>
      <c r="N1569" s="9"/>
      <c r="O1569" s="9"/>
      <c r="P1569" s="9"/>
      <c r="Q1569" s="9"/>
    </row>
    <row r="1570" spans="8:17" s="22" customFormat="1" ht="15" hidden="1" customHeight="1" x14ac:dyDescent="0.25">
      <c r="H1570" s="9"/>
      <c r="I1570" s="9"/>
      <c r="J1570" s="9"/>
      <c r="K1570" s="9"/>
      <c r="L1570" s="9"/>
      <c r="M1570" s="9"/>
      <c r="N1570" s="9"/>
      <c r="O1570" s="9"/>
      <c r="P1570" s="9"/>
      <c r="Q1570" s="9"/>
    </row>
    <row r="1571" spans="8:17" s="22" customFormat="1" ht="15" hidden="1" customHeight="1" x14ac:dyDescent="0.25">
      <c r="H1571" s="9"/>
      <c r="I1571" s="9"/>
      <c r="J1571" s="9"/>
      <c r="K1571" s="9"/>
      <c r="L1571" s="9"/>
      <c r="M1571" s="9"/>
      <c r="N1571" s="9"/>
      <c r="O1571" s="9"/>
      <c r="P1571" s="9"/>
      <c r="Q1571" s="9"/>
    </row>
    <row r="1572" spans="8:17" s="22" customFormat="1" ht="15" hidden="1" customHeight="1" x14ac:dyDescent="0.25">
      <c r="H1572" s="9"/>
      <c r="I1572" s="9"/>
      <c r="J1572" s="9"/>
      <c r="K1572" s="9"/>
      <c r="L1572" s="9"/>
      <c r="M1572" s="9"/>
      <c r="N1572" s="9"/>
      <c r="O1572" s="9"/>
      <c r="P1572" s="9"/>
      <c r="Q1572" s="9"/>
    </row>
    <row r="1573" spans="8:17" s="22" customFormat="1" ht="15" hidden="1" customHeight="1" x14ac:dyDescent="0.25">
      <c r="H1573" s="9"/>
      <c r="I1573" s="9"/>
      <c r="J1573" s="9"/>
      <c r="K1573" s="9"/>
      <c r="L1573" s="9"/>
      <c r="M1573" s="9"/>
      <c r="N1573" s="9"/>
      <c r="O1573" s="9"/>
      <c r="P1573" s="9"/>
      <c r="Q1573" s="9"/>
    </row>
    <row r="1574" spans="8:17" s="22" customFormat="1" ht="15" hidden="1" customHeight="1" x14ac:dyDescent="0.25">
      <c r="H1574" s="9"/>
      <c r="I1574" s="9"/>
      <c r="J1574" s="9"/>
      <c r="K1574" s="9"/>
      <c r="L1574" s="9"/>
      <c r="M1574" s="9"/>
      <c r="N1574" s="9"/>
      <c r="O1574" s="9"/>
      <c r="P1574" s="9"/>
      <c r="Q1574" s="9"/>
    </row>
    <row r="1575" spans="8:17" s="22" customFormat="1" ht="15" hidden="1" customHeight="1" x14ac:dyDescent="0.25">
      <c r="H1575" s="9"/>
      <c r="I1575" s="9"/>
      <c r="J1575" s="9"/>
      <c r="K1575" s="9"/>
      <c r="L1575" s="9"/>
      <c r="M1575" s="9"/>
      <c r="N1575" s="9"/>
      <c r="O1575" s="9"/>
      <c r="P1575" s="9"/>
      <c r="Q1575" s="9"/>
    </row>
    <row r="1576" spans="8:17" s="22" customFormat="1" ht="15" hidden="1" customHeight="1" x14ac:dyDescent="0.25">
      <c r="H1576" s="9"/>
      <c r="I1576" s="9"/>
      <c r="J1576" s="9"/>
      <c r="K1576" s="9"/>
      <c r="L1576" s="9"/>
      <c r="M1576" s="9"/>
      <c r="N1576" s="9"/>
      <c r="O1576" s="9"/>
      <c r="P1576" s="9"/>
      <c r="Q1576" s="9"/>
    </row>
    <row r="1577" spans="8:17" s="22" customFormat="1" ht="15" hidden="1" customHeight="1" x14ac:dyDescent="0.25">
      <c r="H1577" s="9"/>
      <c r="I1577" s="9"/>
      <c r="J1577" s="9"/>
      <c r="K1577" s="9"/>
      <c r="L1577" s="9"/>
      <c r="M1577" s="9"/>
      <c r="N1577" s="9"/>
      <c r="O1577" s="9"/>
      <c r="P1577" s="9"/>
      <c r="Q1577" s="9"/>
    </row>
    <row r="1578" spans="8:17" s="22" customFormat="1" ht="15" hidden="1" customHeight="1" x14ac:dyDescent="0.25">
      <c r="H1578" s="9"/>
      <c r="I1578" s="9"/>
      <c r="J1578" s="9"/>
      <c r="K1578" s="9"/>
      <c r="L1578" s="9"/>
      <c r="M1578" s="9"/>
      <c r="N1578" s="9"/>
      <c r="O1578" s="9"/>
      <c r="P1578" s="9"/>
      <c r="Q1578" s="9"/>
    </row>
    <row r="1579" spans="8:17" s="22" customFormat="1" ht="15" hidden="1" customHeight="1" x14ac:dyDescent="0.25">
      <c r="H1579" s="9"/>
      <c r="I1579" s="9"/>
      <c r="J1579" s="9"/>
      <c r="K1579" s="9"/>
      <c r="L1579" s="9"/>
      <c r="M1579" s="9"/>
      <c r="N1579" s="9"/>
      <c r="O1579" s="9"/>
      <c r="P1579" s="9"/>
      <c r="Q1579" s="9"/>
    </row>
    <row r="1580" spans="8:17" s="22" customFormat="1" ht="15" hidden="1" customHeight="1" x14ac:dyDescent="0.25">
      <c r="H1580" s="9"/>
      <c r="I1580" s="9"/>
      <c r="J1580" s="9"/>
      <c r="K1580" s="9"/>
      <c r="L1580" s="9"/>
      <c r="M1580" s="9"/>
      <c r="N1580" s="9"/>
      <c r="O1580" s="9"/>
      <c r="P1580" s="9"/>
      <c r="Q1580" s="9"/>
    </row>
    <row r="1581" spans="8:17" s="22" customFormat="1" ht="15" hidden="1" customHeight="1" x14ac:dyDescent="0.25">
      <c r="H1581" s="9"/>
      <c r="I1581" s="9"/>
      <c r="J1581" s="9"/>
      <c r="K1581" s="9"/>
      <c r="L1581" s="9"/>
      <c r="M1581" s="9"/>
      <c r="N1581" s="9"/>
      <c r="O1581" s="9"/>
      <c r="P1581" s="9"/>
      <c r="Q1581" s="9"/>
    </row>
    <row r="1582" spans="8:17" s="22" customFormat="1" ht="15" hidden="1" customHeight="1" x14ac:dyDescent="0.25">
      <c r="H1582" s="9"/>
      <c r="I1582" s="9"/>
      <c r="J1582" s="9"/>
      <c r="K1582" s="9"/>
      <c r="L1582" s="9"/>
      <c r="M1582" s="9"/>
      <c r="N1582" s="9"/>
      <c r="O1582" s="9"/>
      <c r="P1582" s="9"/>
      <c r="Q1582" s="9"/>
    </row>
    <row r="1583" spans="8:17" s="22" customFormat="1" ht="15" hidden="1" customHeight="1" x14ac:dyDescent="0.25">
      <c r="H1583" s="9"/>
      <c r="I1583" s="9"/>
      <c r="J1583" s="9"/>
      <c r="K1583" s="9"/>
      <c r="L1583" s="9"/>
      <c r="M1583" s="9"/>
      <c r="N1583" s="9"/>
      <c r="O1583" s="9"/>
      <c r="P1583" s="9"/>
      <c r="Q1583" s="9"/>
    </row>
    <row r="1584" spans="8:17" s="22" customFormat="1" ht="15" hidden="1" customHeight="1" x14ac:dyDescent="0.25">
      <c r="H1584" s="9"/>
      <c r="I1584" s="9"/>
      <c r="J1584" s="9"/>
      <c r="K1584" s="9"/>
      <c r="L1584" s="9"/>
      <c r="M1584" s="9"/>
      <c r="N1584" s="9"/>
      <c r="O1584" s="9"/>
      <c r="P1584" s="9"/>
      <c r="Q1584" s="9"/>
    </row>
    <row r="1585" spans="8:17" s="22" customFormat="1" ht="15" hidden="1" customHeight="1" x14ac:dyDescent="0.25">
      <c r="H1585" s="9"/>
      <c r="I1585" s="9"/>
      <c r="J1585" s="9"/>
      <c r="K1585" s="9"/>
      <c r="L1585" s="9"/>
      <c r="M1585" s="9"/>
      <c r="N1585" s="9"/>
      <c r="O1585" s="9"/>
      <c r="P1585" s="9"/>
      <c r="Q1585" s="9"/>
    </row>
    <row r="1586" spans="8:17" s="22" customFormat="1" ht="15" hidden="1" customHeight="1" x14ac:dyDescent="0.25">
      <c r="H1586" s="9"/>
      <c r="I1586" s="9"/>
      <c r="J1586" s="9"/>
      <c r="K1586" s="9"/>
      <c r="L1586" s="9"/>
      <c r="M1586" s="9"/>
      <c r="N1586" s="9"/>
      <c r="O1586" s="9"/>
      <c r="P1586" s="9"/>
      <c r="Q1586" s="9"/>
    </row>
    <row r="1587" spans="8:17" s="22" customFormat="1" ht="15" hidden="1" customHeight="1" x14ac:dyDescent="0.25">
      <c r="H1587" s="9"/>
      <c r="I1587" s="9"/>
      <c r="J1587" s="9"/>
      <c r="K1587" s="9"/>
      <c r="L1587" s="9"/>
      <c r="M1587" s="9"/>
      <c r="N1587" s="9"/>
      <c r="O1587" s="9"/>
      <c r="P1587" s="9"/>
      <c r="Q1587" s="9"/>
    </row>
    <row r="1588" spans="8:17" s="22" customFormat="1" ht="15" hidden="1" customHeight="1" x14ac:dyDescent="0.25">
      <c r="H1588" s="9"/>
      <c r="I1588" s="9"/>
      <c r="J1588" s="9"/>
      <c r="K1588" s="9"/>
      <c r="L1588" s="9"/>
      <c r="M1588" s="9"/>
      <c r="N1588" s="9"/>
      <c r="O1588" s="9"/>
      <c r="P1588" s="9"/>
      <c r="Q1588" s="9"/>
    </row>
    <row r="1589" spans="8:17" s="22" customFormat="1" ht="15" hidden="1" customHeight="1" x14ac:dyDescent="0.25">
      <c r="H1589" s="9"/>
      <c r="I1589" s="9"/>
      <c r="J1589" s="9"/>
      <c r="K1589" s="9"/>
      <c r="L1589" s="9"/>
      <c r="M1589" s="9"/>
      <c r="N1589" s="9"/>
      <c r="O1589" s="9"/>
      <c r="P1589" s="9"/>
      <c r="Q1589" s="9"/>
    </row>
    <row r="1590" spans="8:17" s="22" customFormat="1" ht="15" hidden="1" customHeight="1" x14ac:dyDescent="0.25">
      <c r="H1590" s="9"/>
      <c r="I1590" s="9"/>
      <c r="J1590" s="9"/>
      <c r="K1590" s="9"/>
      <c r="L1590" s="9"/>
      <c r="M1590" s="9"/>
      <c r="N1590" s="9"/>
      <c r="O1590" s="9"/>
      <c r="P1590" s="9"/>
      <c r="Q1590" s="9"/>
    </row>
    <row r="1591" spans="8:17" s="22" customFormat="1" ht="15" hidden="1" customHeight="1" x14ac:dyDescent="0.25">
      <c r="H1591" s="9"/>
      <c r="I1591" s="9"/>
      <c r="J1591" s="9"/>
      <c r="K1591" s="9"/>
      <c r="L1591" s="9"/>
      <c r="M1591" s="9"/>
      <c r="N1591" s="9"/>
      <c r="O1591" s="9"/>
      <c r="P1591" s="9"/>
      <c r="Q1591" s="9"/>
    </row>
    <row r="1592" spans="8:17" s="22" customFormat="1" ht="15" hidden="1" customHeight="1" x14ac:dyDescent="0.25">
      <c r="H1592" s="9"/>
      <c r="I1592" s="9"/>
      <c r="J1592" s="9"/>
      <c r="K1592" s="9"/>
      <c r="L1592" s="9"/>
      <c r="M1592" s="9"/>
      <c r="N1592" s="9"/>
      <c r="O1592" s="9"/>
      <c r="P1592" s="9"/>
      <c r="Q1592" s="9"/>
    </row>
    <row r="1593" spans="8:17" s="22" customFormat="1" ht="15" hidden="1" customHeight="1" x14ac:dyDescent="0.25">
      <c r="H1593" s="9"/>
      <c r="I1593" s="9"/>
      <c r="J1593" s="9"/>
      <c r="K1593" s="9"/>
      <c r="L1593" s="9"/>
      <c r="M1593" s="9"/>
      <c r="N1593" s="9"/>
      <c r="O1593" s="9"/>
      <c r="P1593" s="9"/>
      <c r="Q1593" s="9"/>
    </row>
    <row r="1594" spans="8:17" s="22" customFormat="1" ht="15" hidden="1" customHeight="1" x14ac:dyDescent="0.25">
      <c r="H1594" s="9"/>
      <c r="I1594" s="9"/>
      <c r="J1594" s="9"/>
      <c r="K1594" s="9"/>
      <c r="L1594" s="9"/>
      <c r="M1594" s="9"/>
      <c r="N1594" s="9"/>
      <c r="O1594" s="9"/>
      <c r="P1594" s="9"/>
      <c r="Q1594" s="9"/>
    </row>
    <row r="1595" spans="8:17" s="22" customFormat="1" ht="15" hidden="1" customHeight="1" x14ac:dyDescent="0.25">
      <c r="H1595" s="9"/>
      <c r="I1595" s="9"/>
      <c r="J1595" s="9"/>
      <c r="K1595" s="9"/>
      <c r="L1595" s="9"/>
      <c r="M1595" s="9"/>
      <c r="N1595" s="9"/>
      <c r="O1595" s="9"/>
      <c r="P1595" s="9"/>
      <c r="Q1595" s="9"/>
    </row>
    <row r="1596" spans="8:17" s="22" customFormat="1" ht="15" hidden="1" customHeight="1" x14ac:dyDescent="0.25">
      <c r="H1596" s="9"/>
      <c r="I1596" s="9"/>
      <c r="J1596" s="9"/>
      <c r="K1596" s="9"/>
      <c r="L1596" s="9"/>
      <c r="M1596" s="9"/>
      <c r="N1596" s="9"/>
      <c r="O1596" s="9"/>
      <c r="P1596" s="9"/>
      <c r="Q1596" s="9"/>
    </row>
    <row r="1597" spans="8:17" s="22" customFormat="1" ht="15" hidden="1" customHeight="1" x14ac:dyDescent="0.25">
      <c r="H1597" s="9"/>
      <c r="I1597" s="9"/>
      <c r="J1597" s="9"/>
      <c r="K1597" s="9"/>
      <c r="L1597" s="9"/>
      <c r="M1597" s="9"/>
      <c r="N1597" s="9"/>
      <c r="O1597" s="9"/>
      <c r="P1597" s="9"/>
      <c r="Q1597" s="9"/>
    </row>
    <row r="1598" spans="8:17" s="22" customFormat="1" ht="15" hidden="1" customHeight="1" x14ac:dyDescent="0.25">
      <c r="H1598" s="9"/>
      <c r="I1598" s="9"/>
      <c r="J1598" s="9"/>
      <c r="K1598" s="9"/>
      <c r="L1598" s="9"/>
      <c r="M1598" s="9"/>
      <c r="N1598" s="9"/>
      <c r="O1598" s="9"/>
      <c r="P1598" s="9"/>
      <c r="Q1598" s="9"/>
    </row>
    <row r="1599" spans="8:17" s="22" customFormat="1" ht="15" hidden="1" customHeight="1" x14ac:dyDescent="0.25">
      <c r="H1599" s="9"/>
      <c r="I1599" s="9"/>
      <c r="J1599" s="9"/>
      <c r="K1599" s="9"/>
      <c r="L1599" s="9"/>
      <c r="M1599" s="9"/>
      <c r="N1599" s="9"/>
      <c r="O1599" s="9"/>
      <c r="P1599" s="9"/>
      <c r="Q1599" s="9"/>
    </row>
    <row r="1600" spans="8:17" s="22" customFormat="1" ht="15" hidden="1" customHeight="1" x14ac:dyDescent="0.25">
      <c r="H1600" s="9"/>
      <c r="I1600" s="9"/>
      <c r="J1600" s="9"/>
      <c r="K1600" s="9"/>
      <c r="L1600" s="9"/>
      <c r="M1600" s="9"/>
      <c r="N1600" s="9"/>
      <c r="O1600" s="9"/>
      <c r="P1600" s="9"/>
      <c r="Q1600" s="9"/>
    </row>
    <row r="1601" spans="8:17" s="22" customFormat="1" ht="15" hidden="1" customHeight="1" x14ac:dyDescent="0.25">
      <c r="H1601" s="9"/>
      <c r="I1601" s="9"/>
      <c r="J1601" s="9"/>
      <c r="K1601" s="9"/>
      <c r="L1601" s="9"/>
      <c r="M1601" s="9"/>
      <c r="N1601" s="9"/>
      <c r="O1601" s="9"/>
      <c r="P1601" s="9"/>
      <c r="Q1601" s="9"/>
    </row>
    <row r="1602" spans="8:17" s="22" customFormat="1" ht="15" hidden="1" customHeight="1" x14ac:dyDescent="0.25">
      <c r="H1602" s="9"/>
      <c r="I1602" s="9"/>
      <c r="J1602" s="9"/>
      <c r="K1602" s="9"/>
      <c r="L1602" s="9"/>
      <c r="M1602" s="9"/>
      <c r="N1602" s="9"/>
      <c r="O1602" s="9"/>
      <c r="P1602" s="9"/>
      <c r="Q1602" s="9"/>
    </row>
    <row r="1603" spans="8:17" s="22" customFormat="1" ht="15" hidden="1" customHeight="1" x14ac:dyDescent="0.25">
      <c r="H1603" s="9"/>
      <c r="I1603" s="9"/>
      <c r="J1603" s="9"/>
      <c r="K1603" s="9"/>
      <c r="L1603" s="9"/>
      <c r="M1603" s="9"/>
      <c r="N1603" s="9"/>
      <c r="O1603" s="9"/>
      <c r="P1603" s="9"/>
      <c r="Q1603" s="9"/>
    </row>
    <row r="1604" spans="8:17" s="22" customFormat="1" ht="15" hidden="1" customHeight="1" x14ac:dyDescent="0.25">
      <c r="H1604" s="9"/>
      <c r="I1604" s="9"/>
      <c r="J1604" s="9"/>
      <c r="K1604" s="9"/>
      <c r="L1604" s="9"/>
      <c r="M1604" s="9"/>
      <c r="N1604" s="9"/>
      <c r="O1604" s="9"/>
      <c r="P1604" s="9"/>
      <c r="Q1604" s="9"/>
    </row>
    <row r="1605" spans="8:17" s="22" customFormat="1" ht="15" hidden="1" customHeight="1" x14ac:dyDescent="0.25">
      <c r="H1605" s="9"/>
      <c r="I1605" s="9"/>
      <c r="J1605" s="9"/>
      <c r="K1605" s="9"/>
      <c r="L1605" s="9"/>
      <c r="M1605" s="9"/>
      <c r="N1605" s="9"/>
      <c r="O1605" s="9"/>
      <c r="P1605" s="9"/>
      <c r="Q1605" s="9"/>
    </row>
    <row r="1606" spans="8:17" s="22" customFormat="1" ht="15" hidden="1" customHeight="1" x14ac:dyDescent="0.25">
      <c r="H1606" s="9"/>
      <c r="I1606" s="9"/>
      <c r="J1606" s="9"/>
      <c r="K1606" s="9"/>
      <c r="L1606" s="9"/>
      <c r="M1606" s="9"/>
      <c r="N1606" s="9"/>
      <c r="O1606" s="9"/>
      <c r="P1606" s="9"/>
      <c r="Q1606" s="9"/>
    </row>
    <row r="1607" spans="8:17" s="22" customFormat="1" ht="15" hidden="1" customHeight="1" x14ac:dyDescent="0.25">
      <c r="H1607" s="9"/>
      <c r="I1607" s="9"/>
      <c r="J1607" s="9"/>
      <c r="K1607" s="9"/>
      <c r="L1607" s="9"/>
      <c r="M1607" s="9"/>
      <c r="N1607" s="9"/>
      <c r="O1607" s="9"/>
      <c r="P1607" s="9"/>
      <c r="Q1607" s="9"/>
    </row>
    <row r="1608" spans="8:17" s="22" customFormat="1" ht="15" hidden="1" customHeight="1" x14ac:dyDescent="0.25">
      <c r="H1608" s="9"/>
      <c r="I1608" s="9"/>
      <c r="J1608" s="9"/>
      <c r="K1608" s="9"/>
      <c r="L1608" s="9"/>
      <c r="M1608" s="9"/>
      <c r="N1608" s="9"/>
      <c r="O1608" s="9"/>
      <c r="P1608" s="9"/>
      <c r="Q1608" s="9"/>
    </row>
    <row r="1609" spans="8:17" s="22" customFormat="1" ht="15" hidden="1" customHeight="1" x14ac:dyDescent="0.25">
      <c r="H1609" s="9"/>
      <c r="I1609" s="9"/>
      <c r="J1609" s="9"/>
      <c r="K1609" s="9"/>
      <c r="L1609" s="9"/>
      <c r="M1609" s="9"/>
      <c r="N1609" s="9"/>
      <c r="O1609" s="9"/>
      <c r="P1609" s="9"/>
      <c r="Q1609" s="9"/>
    </row>
    <row r="1610" spans="8:17" s="22" customFormat="1" ht="15" hidden="1" customHeight="1" x14ac:dyDescent="0.25">
      <c r="H1610" s="9"/>
      <c r="I1610" s="9"/>
      <c r="J1610" s="9"/>
      <c r="K1610" s="9"/>
      <c r="L1610" s="9"/>
      <c r="M1610" s="9"/>
      <c r="N1610" s="9"/>
      <c r="O1610" s="9"/>
      <c r="P1610" s="9"/>
      <c r="Q1610" s="9"/>
    </row>
    <row r="1611" spans="8:17" s="22" customFormat="1" ht="15" hidden="1" customHeight="1" x14ac:dyDescent="0.25">
      <c r="H1611" s="9"/>
      <c r="I1611" s="9"/>
      <c r="J1611" s="9"/>
      <c r="K1611" s="9"/>
      <c r="L1611" s="9"/>
      <c r="M1611" s="9"/>
      <c r="N1611" s="9"/>
      <c r="O1611" s="9"/>
      <c r="P1611" s="9"/>
      <c r="Q1611" s="9"/>
    </row>
    <row r="1612" spans="8:17" s="22" customFormat="1" ht="15" hidden="1" customHeight="1" x14ac:dyDescent="0.25">
      <c r="H1612" s="9"/>
      <c r="I1612" s="9"/>
      <c r="J1612" s="9"/>
      <c r="K1612" s="9"/>
      <c r="L1612" s="9"/>
      <c r="M1612" s="9"/>
      <c r="N1612" s="9"/>
      <c r="O1612" s="9"/>
      <c r="P1612" s="9"/>
      <c r="Q1612" s="9"/>
    </row>
    <row r="1613" spans="8:17" s="22" customFormat="1" ht="15" hidden="1" customHeight="1" x14ac:dyDescent="0.25">
      <c r="H1613" s="9"/>
      <c r="I1613" s="9"/>
      <c r="J1613" s="9"/>
      <c r="K1613" s="9"/>
      <c r="L1613" s="9"/>
      <c r="M1613" s="9"/>
      <c r="N1613" s="9"/>
      <c r="O1613" s="9"/>
      <c r="P1613" s="9"/>
      <c r="Q1613" s="9"/>
    </row>
    <row r="1614" spans="8:17" s="22" customFormat="1" ht="15" hidden="1" customHeight="1" x14ac:dyDescent="0.25">
      <c r="H1614" s="9"/>
      <c r="I1614" s="9"/>
      <c r="J1614" s="9"/>
      <c r="K1614" s="9"/>
      <c r="L1614" s="9"/>
      <c r="M1614" s="9"/>
      <c r="N1614" s="9"/>
      <c r="O1614" s="9"/>
      <c r="P1614" s="9"/>
      <c r="Q1614" s="9"/>
    </row>
    <row r="1615" spans="8:17" s="22" customFormat="1" ht="15" hidden="1" customHeight="1" x14ac:dyDescent="0.25">
      <c r="H1615" s="9"/>
      <c r="I1615" s="9"/>
      <c r="J1615" s="9"/>
      <c r="K1615" s="9"/>
      <c r="L1615" s="9"/>
      <c r="M1615" s="9"/>
      <c r="N1615" s="9"/>
      <c r="O1615" s="9"/>
      <c r="P1615" s="9"/>
      <c r="Q1615" s="9"/>
    </row>
    <row r="1616" spans="8:17" s="22" customFormat="1" ht="15" hidden="1" customHeight="1" x14ac:dyDescent="0.25">
      <c r="H1616" s="9"/>
      <c r="I1616" s="9"/>
      <c r="J1616" s="9"/>
      <c r="K1616" s="9"/>
      <c r="L1616" s="9"/>
      <c r="M1616" s="9"/>
      <c r="N1616" s="9"/>
      <c r="O1616" s="9"/>
      <c r="P1616" s="9"/>
      <c r="Q1616" s="9"/>
    </row>
    <row r="1617" spans="8:17" s="22" customFormat="1" ht="15" hidden="1" customHeight="1" x14ac:dyDescent="0.25">
      <c r="H1617" s="9"/>
      <c r="I1617" s="9"/>
      <c r="J1617" s="9"/>
      <c r="K1617" s="9"/>
      <c r="L1617" s="9"/>
      <c r="M1617" s="9"/>
      <c r="N1617" s="9"/>
      <c r="O1617" s="9"/>
      <c r="P1617" s="9"/>
      <c r="Q1617" s="9"/>
    </row>
    <row r="1618" spans="8:17" s="22" customFormat="1" ht="15" hidden="1" customHeight="1" x14ac:dyDescent="0.25">
      <c r="H1618" s="9"/>
      <c r="I1618" s="9"/>
      <c r="J1618" s="9"/>
      <c r="K1618" s="9"/>
      <c r="L1618" s="9"/>
      <c r="M1618" s="9"/>
      <c r="N1618" s="9"/>
      <c r="O1618" s="9"/>
      <c r="P1618" s="9"/>
      <c r="Q1618" s="9"/>
    </row>
    <row r="1619" spans="8:17" s="22" customFormat="1" ht="15" hidden="1" customHeight="1" x14ac:dyDescent="0.25">
      <c r="H1619" s="9"/>
      <c r="I1619" s="9"/>
      <c r="J1619" s="9"/>
      <c r="K1619" s="9"/>
      <c r="L1619" s="9"/>
      <c r="M1619" s="9"/>
      <c r="N1619" s="9"/>
      <c r="O1619" s="9"/>
      <c r="P1619" s="9"/>
      <c r="Q1619" s="9"/>
    </row>
    <row r="1620" spans="8:17" s="22" customFormat="1" ht="15" hidden="1" customHeight="1" x14ac:dyDescent="0.25">
      <c r="H1620" s="9"/>
      <c r="I1620" s="9"/>
      <c r="J1620" s="9"/>
      <c r="K1620" s="9"/>
      <c r="L1620" s="9"/>
      <c r="M1620" s="9"/>
      <c r="N1620" s="9"/>
      <c r="O1620" s="9"/>
      <c r="P1620" s="9"/>
      <c r="Q1620" s="9"/>
    </row>
    <row r="1621" spans="8:17" s="22" customFormat="1" ht="15" hidden="1" customHeight="1" x14ac:dyDescent="0.25">
      <c r="H1621" s="9"/>
      <c r="I1621" s="9"/>
      <c r="J1621" s="9"/>
      <c r="K1621" s="9"/>
      <c r="L1621" s="9"/>
      <c r="M1621" s="9"/>
      <c r="N1621" s="9"/>
      <c r="O1621" s="9"/>
      <c r="P1621" s="9"/>
      <c r="Q1621" s="9"/>
    </row>
    <row r="1622" spans="8:17" s="22" customFormat="1" ht="15" hidden="1" customHeight="1" x14ac:dyDescent="0.25">
      <c r="H1622" s="9"/>
      <c r="I1622" s="9"/>
      <c r="J1622" s="9"/>
      <c r="K1622" s="9"/>
      <c r="L1622" s="9"/>
      <c r="M1622" s="9"/>
      <c r="N1622" s="9"/>
      <c r="O1622" s="9"/>
      <c r="P1622" s="9"/>
      <c r="Q1622" s="9"/>
    </row>
    <row r="1623" spans="8:17" s="22" customFormat="1" ht="15" hidden="1" customHeight="1" x14ac:dyDescent="0.25">
      <c r="H1623" s="9"/>
      <c r="I1623" s="9"/>
      <c r="J1623" s="9"/>
      <c r="K1623" s="9"/>
      <c r="L1623" s="9"/>
      <c r="M1623" s="9"/>
      <c r="N1623" s="9"/>
      <c r="O1623" s="9"/>
      <c r="P1623" s="9"/>
      <c r="Q1623" s="9"/>
    </row>
    <row r="1624" spans="8:17" s="22" customFormat="1" ht="15" hidden="1" customHeight="1" x14ac:dyDescent="0.25">
      <c r="H1624" s="9"/>
      <c r="I1624" s="9"/>
      <c r="J1624" s="9"/>
      <c r="K1624" s="9"/>
      <c r="L1624" s="9"/>
      <c r="M1624" s="9"/>
      <c r="N1624" s="9"/>
      <c r="O1624" s="9"/>
      <c r="P1624" s="9"/>
      <c r="Q1624" s="9"/>
    </row>
    <row r="1625" spans="8:17" s="22" customFormat="1" ht="15" hidden="1" customHeight="1" x14ac:dyDescent="0.25">
      <c r="H1625" s="9"/>
      <c r="I1625" s="9"/>
      <c r="J1625" s="9"/>
      <c r="K1625" s="9"/>
      <c r="L1625" s="9"/>
      <c r="M1625" s="9"/>
      <c r="N1625" s="9"/>
      <c r="O1625" s="9"/>
      <c r="P1625" s="9"/>
      <c r="Q1625" s="9"/>
    </row>
    <row r="1626" spans="8:17" s="22" customFormat="1" ht="15" hidden="1" customHeight="1" x14ac:dyDescent="0.25">
      <c r="H1626" s="9"/>
      <c r="I1626" s="9"/>
      <c r="J1626" s="9"/>
      <c r="K1626" s="9"/>
      <c r="L1626" s="9"/>
      <c r="M1626" s="9"/>
      <c r="N1626" s="9"/>
      <c r="O1626" s="9"/>
      <c r="P1626" s="9"/>
      <c r="Q1626" s="9"/>
    </row>
    <row r="1627" spans="8:17" s="22" customFormat="1" ht="15" hidden="1" customHeight="1" x14ac:dyDescent="0.25">
      <c r="H1627" s="9"/>
      <c r="I1627" s="9"/>
      <c r="J1627" s="9"/>
      <c r="K1627" s="9"/>
      <c r="L1627" s="9"/>
      <c r="M1627" s="9"/>
      <c r="N1627" s="9"/>
      <c r="O1627" s="9"/>
      <c r="P1627" s="9"/>
      <c r="Q1627" s="9"/>
    </row>
    <row r="1628" spans="8:17" s="22" customFormat="1" ht="15" hidden="1" customHeight="1" x14ac:dyDescent="0.25">
      <c r="H1628" s="9"/>
      <c r="I1628" s="9"/>
      <c r="J1628" s="9"/>
      <c r="K1628" s="9"/>
      <c r="L1628" s="9"/>
      <c r="M1628" s="9"/>
      <c r="N1628" s="9"/>
      <c r="O1628" s="9"/>
      <c r="P1628" s="9"/>
      <c r="Q1628" s="9"/>
    </row>
    <row r="1629" spans="8:17" s="22" customFormat="1" ht="15" hidden="1" customHeight="1" x14ac:dyDescent="0.25">
      <c r="H1629" s="9"/>
      <c r="I1629" s="9"/>
      <c r="J1629" s="9"/>
      <c r="K1629" s="9"/>
      <c r="L1629" s="9"/>
      <c r="M1629" s="9"/>
      <c r="N1629" s="9"/>
      <c r="O1629" s="9"/>
      <c r="P1629" s="9"/>
      <c r="Q1629" s="9"/>
    </row>
    <row r="1630" spans="8:17" s="22" customFormat="1" ht="15" hidden="1" customHeight="1" x14ac:dyDescent="0.25">
      <c r="H1630" s="9"/>
      <c r="I1630" s="9"/>
      <c r="J1630" s="9"/>
      <c r="K1630" s="9"/>
      <c r="L1630" s="9"/>
      <c r="M1630" s="9"/>
      <c r="N1630" s="9"/>
      <c r="O1630" s="9"/>
      <c r="P1630" s="9"/>
      <c r="Q1630" s="9"/>
    </row>
    <row r="1631" spans="8:17" s="22" customFormat="1" ht="15" hidden="1" customHeight="1" x14ac:dyDescent="0.25">
      <c r="H1631" s="9"/>
      <c r="I1631" s="9"/>
      <c r="J1631" s="9"/>
      <c r="K1631" s="9"/>
      <c r="L1631" s="9"/>
      <c r="M1631" s="9"/>
      <c r="N1631" s="9"/>
      <c r="O1631" s="9"/>
      <c r="P1631" s="9"/>
      <c r="Q1631" s="9"/>
    </row>
    <row r="1632" spans="8:17" s="22" customFormat="1" ht="15" hidden="1" customHeight="1" x14ac:dyDescent="0.25">
      <c r="H1632" s="9"/>
      <c r="I1632" s="9"/>
      <c r="J1632" s="9"/>
      <c r="K1632" s="9"/>
      <c r="L1632" s="9"/>
      <c r="M1632" s="9"/>
      <c r="N1632" s="9"/>
      <c r="O1632" s="9"/>
      <c r="P1632" s="9"/>
      <c r="Q1632" s="9"/>
    </row>
    <row r="1633" spans="8:17" s="22" customFormat="1" ht="15" hidden="1" customHeight="1" x14ac:dyDescent="0.25">
      <c r="H1633" s="9"/>
      <c r="I1633" s="9"/>
      <c r="J1633" s="9"/>
      <c r="K1633" s="9"/>
      <c r="L1633" s="9"/>
      <c r="M1633" s="9"/>
      <c r="N1633" s="9"/>
      <c r="O1633" s="9"/>
      <c r="P1633" s="9"/>
      <c r="Q1633" s="9"/>
    </row>
    <row r="1634" spans="8:17" s="22" customFormat="1" ht="15" hidden="1" customHeight="1" x14ac:dyDescent="0.25">
      <c r="H1634" s="9"/>
      <c r="I1634" s="9"/>
      <c r="J1634" s="9"/>
      <c r="K1634" s="9"/>
      <c r="L1634" s="9"/>
      <c r="M1634" s="9"/>
      <c r="N1634" s="9"/>
      <c r="O1634" s="9"/>
      <c r="P1634" s="9"/>
      <c r="Q1634" s="9"/>
    </row>
    <row r="1635" spans="8:17" s="22" customFormat="1" ht="15" hidden="1" customHeight="1" x14ac:dyDescent="0.25">
      <c r="H1635" s="9"/>
      <c r="I1635" s="9"/>
      <c r="J1635" s="9"/>
      <c r="K1635" s="9"/>
      <c r="L1635" s="9"/>
      <c r="M1635" s="9"/>
      <c r="N1635" s="9"/>
      <c r="O1635" s="9"/>
      <c r="P1635" s="9"/>
      <c r="Q1635" s="9"/>
    </row>
    <row r="1636" spans="8:17" s="22" customFormat="1" ht="15" hidden="1" customHeight="1" x14ac:dyDescent="0.25">
      <c r="H1636" s="9"/>
      <c r="I1636" s="9"/>
      <c r="J1636" s="9"/>
      <c r="K1636" s="9"/>
      <c r="L1636" s="9"/>
      <c r="M1636" s="9"/>
      <c r="N1636" s="9"/>
      <c r="O1636" s="9"/>
      <c r="P1636" s="9"/>
      <c r="Q1636" s="9"/>
    </row>
    <row r="1637" spans="8:17" s="22" customFormat="1" ht="15" hidden="1" customHeight="1" x14ac:dyDescent="0.25">
      <c r="H1637" s="9"/>
      <c r="I1637" s="9"/>
      <c r="J1637" s="9"/>
      <c r="K1637" s="9"/>
      <c r="L1637" s="9"/>
      <c r="M1637" s="9"/>
      <c r="N1637" s="9"/>
      <c r="O1637" s="9"/>
      <c r="P1637" s="9"/>
      <c r="Q1637" s="9"/>
    </row>
    <row r="1638" spans="8:17" s="22" customFormat="1" ht="15" hidden="1" customHeight="1" x14ac:dyDescent="0.25">
      <c r="H1638" s="9"/>
      <c r="I1638" s="9"/>
      <c r="J1638" s="9"/>
      <c r="K1638" s="9"/>
      <c r="L1638" s="9"/>
      <c r="M1638" s="9"/>
      <c r="N1638" s="9"/>
      <c r="O1638" s="9"/>
      <c r="P1638" s="9"/>
      <c r="Q1638" s="9"/>
    </row>
    <row r="1639" spans="8:17" s="22" customFormat="1" ht="15" hidden="1" customHeight="1" x14ac:dyDescent="0.25">
      <c r="H1639" s="9"/>
      <c r="I1639" s="9"/>
      <c r="J1639" s="9"/>
      <c r="K1639" s="9"/>
      <c r="L1639" s="9"/>
      <c r="M1639" s="9"/>
      <c r="N1639" s="9"/>
      <c r="O1639" s="9"/>
      <c r="P1639" s="9"/>
      <c r="Q1639" s="9"/>
    </row>
    <row r="1640" spans="8:17" s="22" customFormat="1" ht="15" hidden="1" customHeight="1" x14ac:dyDescent="0.25">
      <c r="H1640" s="9"/>
      <c r="I1640" s="9"/>
      <c r="J1640" s="9"/>
      <c r="K1640" s="9"/>
      <c r="L1640" s="9"/>
      <c r="M1640" s="9"/>
      <c r="N1640" s="9"/>
      <c r="O1640" s="9"/>
      <c r="P1640" s="9"/>
      <c r="Q1640" s="9"/>
    </row>
    <row r="1641" spans="8:17" s="22" customFormat="1" ht="15" hidden="1" customHeight="1" x14ac:dyDescent="0.25">
      <c r="H1641" s="9"/>
      <c r="I1641" s="9"/>
      <c r="J1641" s="9"/>
      <c r="K1641" s="9"/>
      <c r="L1641" s="9"/>
      <c r="M1641" s="9"/>
      <c r="N1641" s="9"/>
      <c r="O1641" s="9"/>
      <c r="P1641" s="9"/>
      <c r="Q1641" s="9"/>
    </row>
    <row r="1642" spans="8:17" s="22" customFormat="1" ht="15" hidden="1" customHeight="1" x14ac:dyDescent="0.25">
      <c r="H1642" s="9"/>
      <c r="I1642" s="9"/>
      <c r="J1642" s="9"/>
      <c r="K1642" s="9"/>
      <c r="L1642" s="9"/>
      <c r="M1642" s="9"/>
      <c r="N1642" s="9"/>
      <c r="O1642" s="9"/>
      <c r="P1642" s="9"/>
      <c r="Q1642" s="9"/>
    </row>
    <row r="1643" spans="8:17" s="22" customFormat="1" ht="15" hidden="1" customHeight="1" x14ac:dyDescent="0.25">
      <c r="H1643" s="9"/>
      <c r="I1643" s="9"/>
      <c r="J1643" s="9"/>
      <c r="K1643" s="9"/>
      <c r="L1643" s="9"/>
      <c r="M1643" s="9"/>
      <c r="N1643" s="9"/>
      <c r="O1643" s="9"/>
      <c r="P1643" s="9"/>
      <c r="Q1643" s="9"/>
    </row>
    <row r="1644" spans="8:17" s="22" customFormat="1" ht="15" hidden="1" customHeight="1" x14ac:dyDescent="0.25">
      <c r="H1644" s="9"/>
      <c r="I1644" s="9"/>
      <c r="J1644" s="9"/>
      <c r="K1644" s="9"/>
      <c r="L1644" s="9"/>
      <c r="M1644" s="9"/>
      <c r="N1644" s="9"/>
      <c r="O1644" s="9"/>
      <c r="P1644" s="9"/>
      <c r="Q1644" s="9"/>
    </row>
    <row r="1645" spans="8:17" s="22" customFormat="1" ht="15" hidden="1" customHeight="1" x14ac:dyDescent="0.25">
      <c r="H1645" s="9"/>
      <c r="I1645" s="9"/>
      <c r="J1645" s="9"/>
      <c r="K1645" s="9"/>
      <c r="L1645" s="9"/>
      <c r="M1645" s="9"/>
      <c r="N1645" s="9"/>
      <c r="O1645" s="9"/>
      <c r="P1645" s="9"/>
      <c r="Q1645" s="9"/>
    </row>
    <row r="1646" spans="8:17" s="22" customFormat="1" ht="15" hidden="1" customHeight="1" x14ac:dyDescent="0.25">
      <c r="H1646" s="9"/>
      <c r="I1646" s="9"/>
      <c r="J1646" s="9"/>
      <c r="K1646" s="9"/>
      <c r="L1646" s="9"/>
      <c r="M1646" s="9"/>
      <c r="N1646" s="9"/>
      <c r="O1646" s="9"/>
      <c r="P1646" s="9"/>
      <c r="Q1646" s="9"/>
    </row>
    <row r="1647" spans="8:17" s="22" customFormat="1" ht="15" hidden="1" customHeight="1" x14ac:dyDescent="0.25">
      <c r="H1647" s="9"/>
      <c r="I1647" s="9"/>
      <c r="J1647" s="9"/>
      <c r="K1647" s="9"/>
      <c r="L1647" s="9"/>
      <c r="M1647" s="9"/>
      <c r="N1647" s="9"/>
      <c r="O1647" s="9"/>
      <c r="P1647" s="9"/>
      <c r="Q1647" s="9"/>
    </row>
    <row r="1648" spans="8:17" s="22" customFormat="1" ht="15" hidden="1" customHeight="1" x14ac:dyDescent="0.25">
      <c r="H1648" s="9"/>
      <c r="I1648" s="9"/>
      <c r="J1648" s="9"/>
      <c r="K1648" s="9"/>
      <c r="L1648" s="9"/>
      <c r="M1648" s="9"/>
      <c r="N1648" s="9"/>
      <c r="O1648" s="9"/>
      <c r="P1648" s="9"/>
      <c r="Q1648" s="9"/>
    </row>
    <row r="1649" spans="8:17" s="22" customFormat="1" ht="15" hidden="1" customHeight="1" x14ac:dyDescent="0.25">
      <c r="H1649" s="9"/>
      <c r="I1649" s="9"/>
      <c r="J1649" s="9"/>
      <c r="K1649" s="9"/>
      <c r="L1649" s="9"/>
      <c r="M1649" s="9"/>
      <c r="N1649" s="9"/>
      <c r="O1649" s="9"/>
      <c r="P1649" s="9"/>
      <c r="Q1649" s="9"/>
    </row>
    <row r="1650" spans="8:17" s="22" customFormat="1" ht="15" hidden="1" customHeight="1" x14ac:dyDescent="0.25">
      <c r="H1650" s="9"/>
      <c r="I1650" s="9"/>
      <c r="J1650" s="9"/>
      <c r="K1650" s="9"/>
      <c r="L1650" s="9"/>
      <c r="M1650" s="9"/>
      <c r="N1650" s="9"/>
      <c r="O1650" s="9"/>
      <c r="P1650" s="9"/>
      <c r="Q1650" s="9"/>
    </row>
    <row r="1651" spans="8:17" s="22" customFormat="1" ht="15" hidden="1" customHeight="1" x14ac:dyDescent="0.25">
      <c r="H1651" s="9"/>
      <c r="I1651" s="9"/>
      <c r="J1651" s="9"/>
      <c r="K1651" s="9"/>
      <c r="L1651" s="9"/>
      <c r="M1651" s="9"/>
      <c r="N1651" s="9"/>
      <c r="O1651" s="9"/>
      <c r="P1651" s="9"/>
      <c r="Q1651" s="9"/>
    </row>
    <row r="1652" spans="8:17" s="22" customFormat="1" ht="15" hidden="1" customHeight="1" x14ac:dyDescent="0.25">
      <c r="H1652" s="9"/>
      <c r="I1652" s="9"/>
      <c r="J1652" s="9"/>
      <c r="K1652" s="9"/>
      <c r="L1652" s="9"/>
      <c r="M1652" s="9"/>
      <c r="N1652" s="9"/>
      <c r="O1652" s="9"/>
      <c r="P1652" s="9"/>
      <c r="Q1652" s="9"/>
    </row>
    <row r="1653" spans="8:17" s="22" customFormat="1" ht="15" hidden="1" customHeight="1" x14ac:dyDescent="0.25">
      <c r="H1653" s="9"/>
      <c r="I1653" s="9"/>
      <c r="J1653" s="9"/>
      <c r="K1653" s="9"/>
      <c r="L1653" s="9"/>
      <c r="M1653" s="9"/>
      <c r="N1653" s="9"/>
      <c r="O1653" s="9"/>
      <c r="P1653" s="9"/>
      <c r="Q1653" s="9"/>
    </row>
    <row r="1654" spans="8:17" s="22" customFormat="1" ht="15" hidden="1" customHeight="1" x14ac:dyDescent="0.25">
      <c r="H1654" s="9"/>
      <c r="I1654" s="9"/>
      <c r="J1654" s="9"/>
      <c r="K1654" s="9"/>
      <c r="L1654" s="9"/>
      <c r="M1654" s="9"/>
      <c r="N1654" s="9"/>
      <c r="O1654" s="9"/>
      <c r="P1654" s="9"/>
      <c r="Q1654" s="9"/>
    </row>
    <row r="1655" spans="8:17" s="22" customFormat="1" ht="15" hidden="1" customHeight="1" x14ac:dyDescent="0.25">
      <c r="H1655" s="9"/>
      <c r="I1655" s="9"/>
      <c r="J1655" s="9"/>
      <c r="K1655" s="9"/>
      <c r="L1655" s="9"/>
      <c r="M1655" s="9"/>
      <c r="N1655" s="9"/>
      <c r="O1655" s="9"/>
      <c r="P1655" s="9"/>
      <c r="Q1655" s="9"/>
    </row>
    <row r="1656" spans="8:17" s="22" customFormat="1" ht="15" hidden="1" customHeight="1" x14ac:dyDescent="0.25">
      <c r="H1656" s="9"/>
      <c r="I1656" s="9"/>
      <c r="J1656" s="9"/>
      <c r="K1656" s="9"/>
      <c r="L1656" s="9"/>
      <c r="M1656" s="9"/>
      <c r="N1656" s="9"/>
      <c r="O1656" s="9"/>
      <c r="P1656" s="9"/>
      <c r="Q1656" s="9"/>
    </row>
    <row r="1657" spans="8:17" s="22" customFormat="1" ht="15" hidden="1" customHeight="1" x14ac:dyDescent="0.25">
      <c r="H1657" s="9"/>
      <c r="I1657" s="9"/>
      <c r="J1657" s="9"/>
      <c r="K1657" s="9"/>
      <c r="L1657" s="9"/>
      <c r="M1657" s="9"/>
      <c r="N1657" s="9"/>
      <c r="O1657" s="9"/>
      <c r="P1657" s="9"/>
      <c r="Q1657" s="9"/>
    </row>
    <row r="1658" spans="8:17" s="22" customFormat="1" ht="15" hidden="1" customHeight="1" x14ac:dyDescent="0.25">
      <c r="H1658" s="9"/>
      <c r="I1658" s="9"/>
      <c r="J1658" s="9"/>
      <c r="K1658" s="9"/>
      <c r="L1658" s="9"/>
      <c r="M1658" s="9"/>
      <c r="N1658" s="9"/>
      <c r="O1658" s="9"/>
      <c r="P1658" s="9"/>
      <c r="Q1658" s="9"/>
    </row>
    <row r="1659" spans="8:17" s="22" customFormat="1" ht="15" hidden="1" customHeight="1" x14ac:dyDescent="0.25">
      <c r="H1659" s="9"/>
      <c r="I1659" s="9"/>
      <c r="J1659" s="9"/>
      <c r="K1659" s="9"/>
      <c r="L1659" s="9"/>
      <c r="M1659" s="9"/>
      <c r="N1659" s="9"/>
      <c r="O1659" s="9"/>
      <c r="P1659" s="9"/>
      <c r="Q1659" s="9"/>
    </row>
    <row r="1660" spans="8:17" s="22" customFormat="1" ht="15" hidden="1" customHeight="1" x14ac:dyDescent="0.25">
      <c r="H1660" s="9"/>
      <c r="I1660" s="9"/>
      <c r="J1660" s="9"/>
      <c r="K1660" s="9"/>
      <c r="L1660" s="9"/>
      <c r="M1660" s="9"/>
      <c r="N1660" s="9"/>
      <c r="O1660" s="9"/>
      <c r="P1660" s="9"/>
      <c r="Q1660" s="9"/>
    </row>
    <row r="1661" spans="8:17" s="22" customFormat="1" ht="15" hidden="1" customHeight="1" x14ac:dyDescent="0.25">
      <c r="H1661" s="9"/>
      <c r="I1661" s="9"/>
      <c r="J1661" s="9"/>
      <c r="K1661" s="9"/>
      <c r="L1661" s="9"/>
      <c r="M1661" s="9"/>
      <c r="N1661" s="9"/>
      <c r="O1661" s="9"/>
      <c r="P1661" s="9"/>
      <c r="Q1661" s="9"/>
    </row>
    <row r="1662" spans="8:17" s="22" customFormat="1" ht="15" hidden="1" customHeight="1" x14ac:dyDescent="0.25">
      <c r="H1662" s="9"/>
      <c r="I1662" s="9"/>
      <c r="J1662" s="9"/>
      <c r="K1662" s="9"/>
      <c r="L1662" s="9"/>
      <c r="M1662" s="9"/>
      <c r="N1662" s="9"/>
      <c r="O1662" s="9"/>
      <c r="P1662" s="9"/>
      <c r="Q1662" s="9"/>
    </row>
    <row r="1663" spans="8:17" s="22" customFormat="1" ht="15" hidden="1" customHeight="1" x14ac:dyDescent="0.25">
      <c r="H1663" s="9"/>
      <c r="I1663" s="9"/>
      <c r="J1663" s="9"/>
      <c r="K1663" s="9"/>
      <c r="L1663" s="9"/>
      <c r="M1663" s="9"/>
      <c r="N1663" s="9"/>
      <c r="O1663" s="9"/>
      <c r="P1663" s="9"/>
      <c r="Q1663" s="9"/>
    </row>
    <row r="1664" spans="8:17" s="22" customFormat="1" ht="15" hidden="1" customHeight="1" x14ac:dyDescent="0.25">
      <c r="H1664" s="9"/>
      <c r="I1664" s="9"/>
      <c r="J1664" s="9"/>
      <c r="K1664" s="9"/>
      <c r="L1664" s="9"/>
      <c r="M1664" s="9"/>
      <c r="N1664" s="9"/>
      <c r="O1664" s="9"/>
      <c r="P1664" s="9"/>
      <c r="Q1664" s="9"/>
    </row>
    <row r="1665" spans="8:17" s="22" customFormat="1" ht="15" hidden="1" customHeight="1" x14ac:dyDescent="0.25">
      <c r="H1665" s="9"/>
      <c r="I1665" s="9"/>
      <c r="J1665" s="9"/>
      <c r="K1665" s="9"/>
      <c r="L1665" s="9"/>
      <c r="M1665" s="9"/>
      <c r="N1665" s="9"/>
      <c r="O1665" s="9"/>
      <c r="P1665" s="9"/>
      <c r="Q1665" s="9"/>
    </row>
    <row r="1666" spans="8:17" s="22" customFormat="1" ht="15" hidden="1" customHeight="1" x14ac:dyDescent="0.25">
      <c r="H1666" s="9"/>
      <c r="I1666" s="9"/>
      <c r="J1666" s="9"/>
      <c r="K1666" s="9"/>
      <c r="L1666" s="9"/>
      <c r="M1666" s="9"/>
      <c r="N1666" s="9"/>
      <c r="O1666" s="9"/>
      <c r="P1666" s="9"/>
      <c r="Q1666" s="9"/>
    </row>
    <row r="1667" spans="8:17" s="22" customFormat="1" ht="15" hidden="1" customHeight="1" x14ac:dyDescent="0.25">
      <c r="H1667" s="9"/>
      <c r="I1667" s="9"/>
      <c r="J1667" s="9"/>
      <c r="K1667" s="9"/>
      <c r="L1667" s="9"/>
      <c r="M1667" s="9"/>
      <c r="N1667" s="9"/>
      <c r="O1667" s="9"/>
      <c r="P1667" s="9"/>
      <c r="Q1667" s="9"/>
    </row>
    <row r="1668" spans="8:17" s="22" customFormat="1" ht="15" hidden="1" customHeight="1" x14ac:dyDescent="0.25">
      <c r="H1668" s="9"/>
      <c r="I1668" s="9"/>
      <c r="J1668" s="9"/>
      <c r="K1668" s="9"/>
      <c r="L1668" s="9"/>
      <c r="M1668" s="9"/>
      <c r="N1668" s="9"/>
      <c r="O1668" s="9"/>
      <c r="P1668" s="9"/>
      <c r="Q1668" s="9"/>
    </row>
    <row r="1669" spans="8:17" s="22" customFormat="1" ht="15" hidden="1" customHeight="1" x14ac:dyDescent="0.25">
      <c r="H1669" s="9"/>
      <c r="I1669" s="9"/>
      <c r="J1669" s="9"/>
      <c r="K1669" s="9"/>
      <c r="L1669" s="9"/>
      <c r="M1669" s="9"/>
      <c r="N1669" s="9"/>
      <c r="O1669" s="9"/>
      <c r="P1669" s="9"/>
      <c r="Q1669" s="9"/>
    </row>
    <row r="1670" spans="8:17" s="22" customFormat="1" ht="15" hidden="1" customHeight="1" x14ac:dyDescent="0.25">
      <c r="H1670" s="9"/>
      <c r="I1670" s="9"/>
      <c r="J1670" s="9"/>
      <c r="K1670" s="9"/>
      <c r="L1670" s="9"/>
      <c r="M1670" s="9"/>
      <c r="N1670" s="9"/>
      <c r="O1670" s="9"/>
      <c r="P1670" s="9"/>
      <c r="Q1670" s="9"/>
    </row>
    <row r="1671" spans="8:17" s="22" customFormat="1" ht="15" hidden="1" customHeight="1" x14ac:dyDescent="0.25">
      <c r="H1671" s="9"/>
      <c r="I1671" s="9"/>
      <c r="J1671" s="9"/>
      <c r="K1671" s="9"/>
      <c r="L1671" s="9"/>
      <c r="M1671" s="9"/>
      <c r="N1671" s="9"/>
      <c r="O1671" s="9"/>
      <c r="P1671" s="9"/>
      <c r="Q1671" s="9"/>
    </row>
    <row r="1672" spans="8:17" s="22" customFormat="1" ht="15" hidden="1" customHeight="1" x14ac:dyDescent="0.25">
      <c r="H1672" s="9"/>
      <c r="I1672" s="9"/>
      <c r="J1672" s="9"/>
      <c r="K1672" s="9"/>
      <c r="L1672" s="9"/>
      <c r="M1672" s="9"/>
      <c r="N1672" s="9"/>
      <c r="O1672" s="9"/>
      <c r="P1672" s="9"/>
      <c r="Q1672" s="9"/>
    </row>
    <row r="1673" spans="8:17" s="22" customFormat="1" ht="15" hidden="1" customHeight="1" x14ac:dyDescent="0.25">
      <c r="H1673" s="9"/>
      <c r="I1673" s="9"/>
      <c r="J1673" s="9"/>
      <c r="K1673" s="9"/>
      <c r="L1673" s="9"/>
      <c r="M1673" s="9"/>
      <c r="N1673" s="9"/>
      <c r="O1673" s="9"/>
      <c r="P1673" s="9"/>
      <c r="Q1673" s="9"/>
    </row>
    <row r="1674" spans="8:17" s="22" customFormat="1" ht="15" hidden="1" customHeight="1" x14ac:dyDescent="0.25">
      <c r="H1674" s="9"/>
      <c r="I1674" s="9"/>
      <c r="J1674" s="9"/>
      <c r="K1674" s="9"/>
      <c r="L1674" s="9"/>
      <c r="M1674" s="9"/>
      <c r="N1674" s="9"/>
      <c r="O1674" s="9"/>
      <c r="P1674" s="9"/>
      <c r="Q1674" s="9"/>
    </row>
    <row r="1675" spans="8:17" s="22" customFormat="1" ht="15" hidden="1" customHeight="1" x14ac:dyDescent="0.25">
      <c r="H1675" s="9"/>
      <c r="I1675" s="9"/>
      <c r="J1675" s="9"/>
      <c r="K1675" s="9"/>
      <c r="L1675" s="9"/>
      <c r="M1675" s="9"/>
      <c r="N1675" s="9"/>
      <c r="O1675" s="9"/>
      <c r="P1675" s="9"/>
      <c r="Q1675" s="9"/>
    </row>
    <row r="1676" spans="8:17" s="22" customFormat="1" ht="15" hidden="1" customHeight="1" x14ac:dyDescent="0.25">
      <c r="H1676" s="9"/>
      <c r="I1676" s="9"/>
      <c r="J1676" s="9"/>
      <c r="K1676" s="9"/>
      <c r="L1676" s="9"/>
      <c r="M1676" s="9"/>
      <c r="N1676" s="9"/>
      <c r="O1676" s="9"/>
      <c r="P1676" s="9"/>
      <c r="Q1676" s="9"/>
    </row>
    <row r="1677" spans="8:17" s="22" customFormat="1" ht="15" hidden="1" customHeight="1" x14ac:dyDescent="0.25">
      <c r="H1677" s="9"/>
      <c r="I1677" s="9"/>
      <c r="J1677" s="9"/>
      <c r="K1677" s="9"/>
      <c r="L1677" s="9"/>
      <c r="M1677" s="9"/>
      <c r="N1677" s="9"/>
      <c r="O1677" s="9"/>
      <c r="P1677" s="9"/>
      <c r="Q1677" s="9"/>
    </row>
    <row r="1678" spans="8:17" s="22" customFormat="1" ht="15" hidden="1" customHeight="1" x14ac:dyDescent="0.25">
      <c r="H1678" s="9"/>
      <c r="I1678" s="9"/>
      <c r="J1678" s="9"/>
      <c r="K1678" s="9"/>
      <c r="L1678" s="9"/>
      <c r="M1678" s="9"/>
      <c r="N1678" s="9"/>
      <c r="O1678" s="9"/>
      <c r="P1678" s="9"/>
      <c r="Q1678" s="9"/>
    </row>
    <row r="1679" spans="8:17" s="22" customFormat="1" ht="15" hidden="1" customHeight="1" x14ac:dyDescent="0.25">
      <c r="H1679" s="9"/>
      <c r="I1679" s="9"/>
      <c r="J1679" s="9"/>
      <c r="K1679" s="9"/>
      <c r="L1679" s="9"/>
      <c r="M1679" s="9"/>
      <c r="N1679" s="9"/>
      <c r="O1679" s="9"/>
      <c r="P1679" s="9"/>
      <c r="Q1679" s="9"/>
    </row>
    <row r="1680" spans="8:17" s="22" customFormat="1" ht="15" hidden="1" customHeight="1" x14ac:dyDescent="0.25">
      <c r="H1680" s="9"/>
      <c r="I1680" s="9"/>
      <c r="J1680" s="9"/>
      <c r="K1680" s="9"/>
      <c r="L1680" s="9"/>
      <c r="M1680" s="9"/>
      <c r="N1680" s="9"/>
      <c r="O1680" s="9"/>
      <c r="P1680" s="9"/>
      <c r="Q1680" s="9"/>
    </row>
    <row r="1681" spans="8:17" s="22" customFormat="1" ht="15" hidden="1" customHeight="1" x14ac:dyDescent="0.25">
      <c r="H1681" s="9"/>
      <c r="I1681" s="9"/>
      <c r="J1681" s="9"/>
      <c r="K1681" s="9"/>
      <c r="L1681" s="9"/>
      <c r="M1681" s="9"/>
      <c r="N1681" s="9"/>
      <c r="O1681" s="9"/>
      <c r="P1681" s="9"/>
      <c r="Q1681" s="9"/>
    </row>
    <row r="1682" spans="8:17" s="22" customFormat="1" ht="15" hidden="1" customHeight="1" x14ac:dyDescent="0.25">
      <c r="H1682" s="9"/>
      <c r="I1682" s="9"/>
      <c r="J1682" s="9"/>
      <c r="K1682" s="9"/>
      <c r="L1682" s="9"/>
      <c r="M1682" s="9"/>
      <c r="N1682" s="9"/>
      <c r="O1682" s="9"/>
      <c r="P1682" s="9"/>
      <c r="Q1682" s="9"/>
    </row>
    <row r="1683" spans="8:17" s="22" customFormat="1" ht="15" hidden="1" customHeight="1" x14ac:dyDescent="0.25">
      <c r="H1683" s="9"/>
      <c r="I1683" s="9"/>
      <c r="J1683" s="9"/>
      <c r="K1683" s="9"/>
      <c r="L1683" s="9"/>
      <c r="M1683" s="9"/>
      <c r="N1683" s="9"/>
      <c r="O1683" s="9"/>
      <c r="P1683" s="9"/>
      <c r="Q1683" s="9"/>
    </row>
    <row r="1684" spans="8:17" s="22" customFormat="1" ht="15" hidden="1" customHeight="1" x14ac:dyDescent="0.25">
      <c r="H1684" s="9"/>
      <c r="I1684" s="9"/>
      <c r="J1684" s="9"/>
      <c r="K1684" s="9"/>
      <c r="L1684" s="9"/>
      <c r="M1684" s="9"/>
      <c r="N1684" s="9"/>
      <c r="O1684" s="9"/>
      <c r="P1684" s="9"/>
      <c r="Q1684" s="9"/>
    </row>
    <row r="1685" spans="8:17" s="22" customFormat="1" ht="15" hidden="1" customHeight="1" x14ac:dyDescent="0.25">
      <c r="H1685" s="9"/>
      <c r="I1685" s="9"/>
      <c r="J1685" s="9"/>
      <c r="K1685" s="9"/>
      <c r="L1685" s="9"/>
      <c r="M1685" s="9"/>
      <c r="N1685" s="9"/>
      <c r="O1685" s="9"/>
      <c r="P1685" s="9"/>
      <c r="Q1685" s="9"/>
    </row>
    <row r="1686" spans="8:17" s="22" customFormat="1" ht="15" hidden="1" customHeight="1" x14ac:dyDescent="0.25">
      <c r="H1686" s="9"/>
      <c r="I1686" s="9"/>
      <c r="J1686" s="9"/>
      <c r="K1686" s="9"/>
      <c r="L1686" s="9"/>
      <c r="M1686" s="9"/>
      <c r="N1686" s="9"/>
      <c r="O1686" s="9"/>
      <c r="P1686" s="9"/>
      <c r="Q1686" s="9"/>
    </row>
    <row r="1687" spans="8:17" s="22" customFormat="1" ht="15" hidden="1" customHeight="1" x14ac:dyDescent="0.25">
      <c r="H1687" s="9"/>
      <c r="I1687" s="9"/>
      <c r="J1687" s="9"/>
      <c r="K1687" s="9"/>
      <c r="L1687" s="9"/>
      <c r="M1687" s="9"/>
      <c r="N1687" s="9"/>
      <c r="O1687" s="9"/>
      <c r="P1687" s="9"/>
      <c r="Q1687" s="9"/>
    </row>
    <row r="1688" spans="8:17" s="22" customFormat="1" ht="15" hidden="1" customHeight="1" x14ac:dyDescent="0.25">
      <c r="H1688" s="9"/>
      <c r="I1688" s="9"/>
      <c r="J1688" s="9"/>
      <c r="K1688" s="9"/>
      <c r="L1688" s="9"/>
      <c r="M1688" s="9"/>
      <c r="N1688" s="9"/>
      <c r="O1688" s="9"/>
      <c r="P1688" s="9"/>
      <c r="Q1688" s="9"/>
    </row>
    <row r="1689" spans="8:17" s="22" customFormat="1" ht="15" hidden="1" customHeight="1" x14ac:dyDescent="0.25">
      <c r="H1689" s="9"/>
      <c r="I1689" s="9"/>
      <c r="J1689" s="9"/>
      <c r="K1689" s="9"/>
      <c r="L1689" s="9"/>
      <c r="M1689" s="9"/>
      <c r="N1689" s="9"/>
      <c r="O1689" s="9"/>
      <c r="P1689" s="9"/>
      <c r="Q1689" s="9"/>
    </row>
    <row r="1690" spans="8:17" s="22" customFormat="1" ht="15" hidden="1" customHeight="1" x14ac:dyDescent="0.25">
      <c r="H1690" s="9"/>
      <c r="I1690" s="9"/>
      <c r="J1690" s="9"/>
      <c r="K1690" s="9"/>
      <c r="L1690" s="9"/>
      <c r="M1690" s="9"/>
      <c r="N1690" s="9"/>
      <c r="O1690" s="9"/>
      <c r="P1690" s="9"/>
      <c r="Q1690" s="9"/>
    </row>
    <row r="1691" spans="8:17" s="22" customFormat="1" ht="15" hidden="1" customHeight="1" x14ac:dyDescent="0.25">
      <c r="H1691" s="9"/>
      <c r="I1691" s="9"/>
      <c r="J1691" s="9"/>
      <c r="K1691" s="9"/>
      <c r="L1691" s="9"/>
      <c r="M1691" s="9"/>
      <c r="N1691" s="9"/>
      <c r="O1691" s="9"/>
      <c r="P1691" s="9"/>
      <c r="Q1691" s="9"/>
    </row>
    <row r="1692" spans="8:17" s="22" customFormat="1" ht="15" hidden="1" customHeight="1" x14ac:dyDescent="0.25">
      <c r="H1692" s="9"/>
      <c r="I1692" s="9"/>
      <c r="J1692" s="9"/>
      <c r="K1692" s="9"/>
      <c r="L1692" s="9"/>
      <c r="M1692" s="9"/>
      <c r="N1692" s="9"/>
      <c r="O1692" s="9"/>
      <c r="P1692" s="9"/>
      <c r="Q1692" s="9"/>
    </row>
    <row r="1693" spans="8:17" s="22" customFormat="1" ht="15" hidden="1" customHeight="1" x14ac:dyDescent="0.25">
      <c r="H1693" s="9"/>
      <c r="I1693" s="9"/>
      <c r="J1693" s="9"/>
      <c r="K1693" s="9"/>
      <c r="L1693" s="9"/>
      <c r="M1693" s="9"/>
      <c r="N1693" s="9"/>
      <c r="O1693" s="9"/>
      <c r="P1693" s="9"/>
      <c r="Q1693" s="9"/>
    </row>
    <row r="1694" spans="8:17" s="22" customFormat="1" ht="15" hidden="1" customHeight="1" x14ac:dyDescent="0.25">
      <c r="H1694" s="9"/>
      <c r="I1694" s="9"/>
      <c r="J1694" s="9"/>
      <c r="K1694" s="9"/>
      <c r="L1694" s="9"/>
      <c r="M1694" s="9"/>
      <c r="N1694" s="9"/>
      <c r="O1694" s="9"/>
      <c r="P1694" s="9"/>
      <c r="Q1694" s="9"/>
    </row>
    <row r="1695" spans="8:17" s="22" customFormat="1" ht="15" hidden="1" customHeight="1" x14ac:dyDescent="0.25">
      <c r="H1695" s="9"/>
      <c r="I1695" s="9"/>
      <c r="J1695" s="9"/>
      <c r="K1695" s="9"/>
      <c r="L1695" s="9"/>
      <c r="M1695" s="9"/>
      <c r="N1695" s="9"/>
      <c r="O1695" s="9"/>
      <c r="P1695" s="9"/>
      <c r="Q1695" s="9"/>
    </row>
    <row r="1696" spans="8:17" s="22" customFormat="1" ht="15" hidden="1" customHeight="1" x14ac:dyDescent="0.25">
      <c r="H1696" s="9"/>
      <c r="I1696" s="9"/>
      <c r="J1696" s="9"/>
      <c r="K1696" s="9"/>
      <c r="L1696" s="9"/>
      <c r="M1696" s="9"/>
      <c r="N1696" s="9"/>
      <c r="O1696" s="9"/>
      <c r="P1696" s="9"/>
      <c r="Q1696" s="9"/>
    </row>
    <row r="1697" spans="8:17" s="22" customFormat="1" ht="15" hidden="1" customHeight="1" x14ac:dyDescent="0.25">
      <c r="H1697" s="9"/>
      <c r="I1697" s="9"/>
      <c r="J1697" s="9"/>
      <c r="K1697" s="9"/>
      <c r="L1697" s="9"/>
      <c r="M1697" s="9"/>
      <c r="N1697" s="9"/>
      <c r="O1697" s="9"/>
      <c r="P1697" s="9"/>
      <c r="Q1697" s="9"/>
    </row>
    <row r="1698" spans="8:17" s="22" customFormat="1" ht="15" hidden="1" customHeight="1" x14ac:dyDescent="0.25">
      <c r="H1698" s="9"/>
      <c r="I1698" s="9"/>
      <c r="J1698" s="9"/>
      <c r="K1698" s="9"/>
      <c r="L1698" s="9"/>
      <c r="M1698" s="9"/>
      <c r="N1698" s="9"/>
      <c r="O1698" s="9"/>
      <c r="P1698" s="9"/>
      <c r="Q1698" s="9"/>
    </row>
    <row r="1699" spans="8:17" s="22" customFormat="1" ht="15" hidden="1" customHeight="1" x14ac:dyDescent="0.25">
      <c r="H1699" s="9"/>
      <c r="I1699" s="9"/>
      <c r="J1699" s="9"/>
      <c r="K1699" s="9"/>
      <c r="L1699" s="9"/>
      <c r="M1699" s="9"/>
      <c r="N1699" s="9"/>
      <c r="O1699" s="9"/>
      <c r="P1699" s="9"/>
      <c r="Q1699" s="9"/>
    </row>
    <row r="1700" spans="8:17" s="22" customFormat="1" ht="15" hidden="1" customHeight="1" x14ac:dyDescent="0.25">
      <c r="H1700" s="9"/>
      <c r="I1700" s="9"/>
      <c r="J1700" s="9"/>
      <c r="K1700" s="9"/>
      <c r="L1700" s="9"/>
      <c r="M1700" s="9"/>
      <c r="N1700" s="9"/>
      <c r="O1700" s="9"/>
      <c r="P1700" s="9"/>
      <c r="Q1700" s="9"/>
    </row>
    <row r="1701" spans="8:17" s="22" customFormat="1" ht="15" hidden="1" customHeight="1" x14ac:dyDescent="0.25">
      <c r="H1701" s="9"/>
      <c r="I1701" s="9"/>
      <c r="J1701" s="9"/>
      <c r="K1701" s="9"/>
      <c r="L1701" s="9"/>
      <c r="M1701" s="9"/>
      <c r="N1701" s="9"/>
      <c r="O1701" s="9"/>
      <c r="P1701" s="9"/>
      <c r="Q1701" s="9"/>
    </row>
    <row r="1702" spans="8:17" s="22" customFormat="1" ht="15" hidden="1" customHeight="1" x14ac:dyDescent="0.25">
      <c r="H1702" s="9"/>
      <c r="I1702" s="9"/>
      <c r="J1702" s="9"/>
      <c r="K1702" s="9"/>
      <c r="L1702" s="9"/>
      <c r="M1702" s="9"/>
      <c r="N1702" s="9"/>
      <c r="O1702" s="9"/>
      <c r="P1702" s="9"/>
      <c r="Q1702" s="9"/>
    </row>
    <row r="1703" spans="8:17" s="22" customFormat="1" ht="15" hidden="1" customHeight="1" x14ac:dyDescent="0.25">
      <c r="H1703" s="9"/>
      <c r="I1703" s="9"/>
      <c r="J1703" s="9"/>
      <c r="K1703" s="9"/>
      <c r="L1703" s="9"/>
      <c r="M1703" s="9"/>
      <c r="N1703" s="9"/>
      <c r="O1703" s="9"/>
      <c r="P1703" s="9"/>
      <c r="Q1703" s="9"/>
    </row>
    <row r="1704" spans="8:17" s="22" customFormat="1" ht="15" hidden="1" customHeight="1" x14ac:dyDescent="0.25">
      <c r="H1704" s="9"/>
      <c r="I1704" s="9"/>
      <c r="J1704" s="9"/>
      <c r="K1704" s="9"/>
      <c r="L1704" s="9"/>
      <c r="M1704" s="9"/>
      <c r="N1704" s="9"/>
      <c r="O1704" s="9"/>
      <c r="P1704" s="9"/>
      <c r="Q1704" s="9"/>
    </row>
    <row r="1705" spans="8:17" s="22" customFormat="1" ht="15" hidden="1" customHeight="1" x14ac:dyDescent="0.25">
      <c r="H1705" s="9"/>
      <c r="I1705" s="9"/>
      <c r="J1705" s="9"/>
      <c r="K1705" s="9"/>
      <c r="L1705" s="9"/>
      <c r="M1705" s="9"/>
      <c r="N1705" s="9"/>
      <c r="O1705" s="9"/>
      <c r="P1705" s="9"/>
      <c r="Q1705" s="9"/>
    </row>
    <row r="1706" spans="8:17" s="22" customFormat="1" ht="15" hidden="1" customHeight="1" x14ac:dyDescent="0.25">
      <c r="H1706" s="9"/>
      <c r="I1706" s="9"/>
      <c r="J1706" s="9"/>
      <c r="K1706" s="9"/>
      <c r="L1706" s="9"/>
      <c r="M1706" s="9"/>
      <c r="N1706" s="9"/>
      <c r="O1706" s="9"/>
      <c r="P1706" s="9"/>
      <c r="Q1706" s="9"/>
    </row>
    <row r="1707" spans="8:17" s="22" customFormat="1" ht="15" hidden="1" customHeight="1" x14ac:dyDescent="0.25">
      <c r="H1707" s="9"/>
      <c r="I1707" s="9"/>
      <c r="J1707" s="9"/>
      <c r="K1707" s="9"/>
      <c r="L1707" s="9"/>
      <c r="M1707" s="9"/>
      <c r="N1707" s="9"/>
      <c r="O1707" s="9"/>
      <c r="P1707" s="9"/>
      <c r="Q1707" s="9"/>
    </row>
    <row r="1708" spans="8:17" s="22" customFormat="1" ht="15" hidden="1" customHeight="1" x14ac:dyDescent="0.25">
      <c r="H1708" s="9"/>
      <c r="I1708" s="9"/>
      <c r="J1708" s="9"/>
      <c r="K1708" s="9"/>
      <c r="L1708" s="9"/>
      <c r="M1708" s="9"/>
      <c r="N1708" s="9"/>
      <c r="O1708" s="9"/>
      <c r="P1708" s="9"/>
      <c r="Q1708" s="9"/>
    </row>
    <row r="1709" spans="8:17" s="22" customFormat="1" ht="15" hidden="1" customHeight="1" x14ac:dyDescent="0.25">
      <c r="H1709" s="9"/>
      <c r="I1709" s="9"/>
      <c r="J1709" s="9"/>
      <c r="K1709" s="9"/>
      <c r="L1709" s="9"/>
      <c r="M1709" s="9"/>
      <c r="N1709" s="9"/>
      <c r="O1709" s="9"/>
      <c r="P1709" s="9"/>
      <c r="Q1709" s="9"/>
    </row>
    <row r="1710" spans="8:17" s="22" customFormat="1" ht="15" hidden="1" customHeight="1" x14ac:dyDescent="0.25">
      <c r="H1710" s="9"/>
      <c r="I1710" s="9"/>
      <c r="J1710" s="9"/>
      <c r="K1710" s="9"/>
      <c r="L1710" s="9"/>
      <c r="M1710" s="9"/>
      <c r="N1710" s="9"/>
      <c r="O1710" s="9"/>
      <c r="P1710" s="9"/>
      <c r="Q1710" s="9"/>
    </row>
    <row r="1711" spans="8:17" s="22" customFormat="1" ht="15" hidden="1" customHeight="1" x14ac:dyDescent="0.25">
      <c r="H1711" s="9"/>
      <c r="I1711" s="9"/>
      <c r="J1711" s="9"/>
      <c r="K1711" s="9"/>
      <c r="L1711" s="9"/>
      <c r="M1711" s="9"/>
      <c r="N1711" s="9"/>
      <c r="O1711" s="9"/>
      <c r="P1711" s="9"/>
      <c r="Q1711" s="9"/>
    </row>
    <row r="1712" spans="8:17" s="22" customFormat="1" ht="15" hidden="1" customHeight="1" x14ac:dyDescent="0.25">
      <c r="H1712" s="9"/>
      <c r="I1712" s="9"/>
      <c r="J1712" s="9"/>
      <c r="K1712" s="9"/>
      <c r="L1712" s="9"/>
      <c r="M1712" s="9"/>
      <c r="N1712" s="9"/>
      <c r="O1712" s="9"/>
      <c r="P1712" s="9"/>
      <c r="Q1712" s="9"/>
    </row>
    <row r="1713" spans="8:17" s="22" customFormat="1" ht="15" hidden="1" customHeight="1" x14ac:dyDescent="0.25">
      <c r="H1713" s="9"/>
      <c r="I1713" s="9"/>
      <c r="J1713" s="9"/>
      <c r="K1713" s="9"/>
      <c r="L1713" s="9"/>
      <c r="M1713" s="9"/>
      <c r="N1713" s="9"/>
      <c r="O1713" s="9"/>
      <c r="P1713" s="9"/>
      <c r="Q1713" s="9"/>
    </row>
    <row r="1714" spans="8:17" s="22" customFormat="1" ht="15" hidden="1" customHeight="1" x14ac:dyDescent="0.25">
      <c r="H1714" s="9"/>
      <c r="I1714" s="9"/>
      <c r="J1714" s="9"/>
      <c r="K1714" s="9"/>
      <c r="L1714" s="9"/>
      <c r="M1714" s="9"/>
      <c r="N1714" s="9"/>
      <c r="O1714" s="9"/>
      <c r="P1714" s="9"/>
      <c r="Q1714" s="9"/>
    </row>
    <row r="1715" spans="8:17" s="22" customFormat="1" ht="15" hidden="1" customHeight="1" x14ac:dyDescent="0.25">
      <c r="H1715" s="9"/>
      <c r="I1715" s="9"/>
      <c r="J1715" s="9"/>
      <c r="K1715" s="9"/>
      <c r="L1715" s="9"/>
      <c r="M1715" s="9"/>
      <c r="N1715" s="9"/>
      <c r="O1715" s="9"/>
      <c r="P1715" s="9"/>
      <c r="Q1715" s="9"/>
    </row>
    <row r="1716" spans="8:17" s="22" customFormat="1" ht="15" hidden="1" customHeight="1" x14ac:dyDescent="0.25">
      <c r="H1716" s="9"/>
      <c r="I1716" s="9"/>
      <c r="J1716" s="9"/>
      <c r="K1716" s="9"/>
      <c r="L1716" s="9"/>
      <c r="M1716" s="9"/>
      <c r="N1716" s="9"/>
      <c r="O1716" s="9"/>
      <c r="P1716" s="9"/>
      <c r="Q1716" s="9"/>
    </row>
    <row r="1717" spans="8:17" s="22" customFormat="1" ht="15" hidden="1" customHeight="1" x14ac:dyDescent="0.25">
      <c r="H1717" s="9"/>
      <c r="I1717" s="9"/>
      <c r="J1717" s="9"/>
      <c r="K1717" s="9"/>
      <c r="L1717" s="9"/>
      <c r="M1717" s="9"/>
      <c r="N1717" s="9"/>
      <c r="O1717" s="9"/>
      <c r="P1717" s="9"/>
      <c r="Q1717" s="9"/>
    </row>
    <row r="1718" spans="8:17" s="22" customFormat="1" ht="15" hidden="1" customHeight="1" x14ac:dyDescent="0.25">
      <c r="H1718" s="9"/>
      <c r="I1718" s="9"/>
      <c r="J1718" s="9"/>
      <c r="K1718" s="9"/>
      <c r="L1718" s="9"/>
      <c r="M1718" s="9"/>
      <c r="N1718" s="9"/>
      <c r="O1718" s="9"/>
      <c r="P1718" s="9"/>
      <c r="Q1718" s="9"/>
    </row>
    <row r="1719" spans="8:17" s="22" customFormat="1" ht="15" hidden="1" customHeight="1" x14ac:dyDescent="0.25">
      <c r="H1719" s="9"/>
      <c r="I1719" s="9"/>
      <c r="J1719" s="9"/>
      <c r="K1719" s="9"/>
      <c r="L1719" s="9"/>
      <c r="M1719" s="9"/>
      <c r="N1719" s="9"/>
      <c r="O1719" s="9"/>
      <c r="P1719" s="9"/>
      <c r="Q1719" s="9"/>
    </row>
    <row r="1720" spans="8:17" s="22" customFormat="1" ht="15" hidden="1" customHeight="1" x14ac:dyDescent="0.25">
      <c r="H1720" s="9"/>
      <c r="I1720" s="9"/>
      <c r="J1720" s="9"/>
      <c r="K1720" s="9"/>
      <c r="L1720" s="9"/>
      <c r="M1720" s="9"/>
      <c r="N1720" s="9"/>
      <c r="O1720" s="9"/>
      <c r="P1720" s="9"/>
      <c r="Q1720" s="9"/>
    </row>
    <row r="1721" spans="8:17" s="22" customFormat="1" ht="15" hidden="1" customHeight="1" x14ac:dyDescent="0.25">
      <c r="H1721" s="9"/>
      <c r="I1721" s="9"/>
      <c r="J1721" s="9"/>
      <c r="K1721" s="9"/>
      <c r="L1721" s="9"/>
      <c r="M1721" s="9"/>
      <c r="N1721" s="9"/>
      <c r="O1721" s="9"/>
      <c r="P1721" s="9"/>
      <c r="Q1721" s="9"/>
    </row>
    <row r="1722" spans="8:17" s="22" customFormat="1" ht="15" hidden="1" customHeight="1" x14ac:dyDescent="0.25">
      <c r="H1722" s="9"/>
      <c r="I1722" s="9"/>
      <c r="J1722" s="9"/>
      <c r="K1722" s="9"/>
      <c r="L1722" s="9"/>
      <c r="M1722" s="9"/>
      <c r="N1722" s="9"/>
      <c r="O1722" s="9"/>
      <c r="P1722" s="9"/>
      <c r="Q1722" s="9"/>
    </row>
    <row r="1723" spans="8:17" s="22" customFormat="1" ht="15" hidden="1" customHeight="1" x14ac:dyDescent="0.25">
      <c r="H1723" s="9"/>
      <c r="I1723" s="9"/>
      <c r="J1723" s="9"/>
      <c r="K1723" s="9"/>
      <c r="L1723" s="9"/>
      <c r="M1723" s="9"/>
      <c r="N1723" s="9"/>
      <c r="O1723" s="9"/>
      <c r="P1723" s="9"/>
      <c r="Q1723" s="9"/>
    </row>
    <row r="1724" spans="8:17" s="22" customFormat="1" ht="15" hidden="1" customHeight="1" x14ac:dyDescent="0.25">
      <c r="H1724" s="9"/>
      <c r="I1724" s="9"/>
      <c r="J1724" s="9"/>
      <c r="K1724" s="9"/>
      <c r="L1724" s="9"/>
      <c r="M1724" s="9"/>
      <c r="N1724" s="9"/>
      <c r="O1724" s="9"/>
      <c r="P1724" s="9"/>
      <c r="Q1724" s="9"/>
    </row>
    <row r="1725" spans="8:17" s="22" customFormat="1" ht="15" hidden="1" customHeight="1" x14ac:dyDescent="0.25">
      <c r="H1725" s="9"/>
      <c r="I1725" s="9"/>
      <c r="J1725" s="9"/>
      <c r="K1725" s="9"/>
      <c r="L1725" s="9"/>
      <c r="M1725" s="9"/>
      <c r="N1725" s="9"/>
      <c r="O1725" s="9"/>
      <c r="P1725" s="9"/>
      <c r="Q1725" s="9"/>
    </row>
    <row r="1726" spans="8:17" s="22" customFormat="1" ht="15" hidden="1" customHeight="1" x14ac:dyDescent="0.25">
      <c r="H1726" s="9"/>
      <c r="I1726" s="9"/>
      <c r="J1726" s="9"/>
      <c r="K1726" s="9"/>
      <c r="L1726" s="9"/>
      <c r="M1726" s="9"/>
      <c r="N1726" s="9"/>
      <c r="O1726" s="9"/>
      <c r="P1726" s="9"/>
      <c r="Q1726" s="9"/>
    </row>
    <row r="1727" spans="8:17" s="22" customFormat="1" ht="15" hidden="1" customHeight="1" x14ac:dyDescent="0.25">
      <c r="H1727" s="9"/>
      <c r="I1727" s="9"/>
      <c r="J1727" s="9"/>
      <c r="K1727" s="9"/>
      <c r="L1727" s="9"/>
      <c r="M1727" s="9"/>
      <c r="N1727" s="9"/>
      <c r="O1727" s="9"/>
      <c r="P1727" s="9"/>
      <c r="Q1727" s="9"/>
    </row>
    <row r="1728" spans="8:17" s="22" customFormat="1" ht="15" hidden="1" customHeight="1" x14ac:dyDescent="0.25">
      <c r="H1728" s="9"/>
      <c r="I1728" s="9"/>
      <c r="J1728" s="9"/>
      <c r="K1728" s="9"/>
      <c r="L1728" s="9"/>
      <c r="M1728" s="9"/>
      <c r="N1728" s="9"/>
      <c r="O1728" s="9"/>
      <c r="P1728" s="9"/>
      <c r="Q1728" s="9"/>
    </row>
    <row r="1729" spans="8:17" s="22" customFormat="1" ht="15" hidden="1" customHeight="1" x14ac:dyDescent="0.25">
      <c r="H1729" s="9"/>
      <c r="I1729" s="9"/>
      <c r="J1729" s="9"/>
      <c r="K1729" s="9"/>
      <c r="L1729" s="9"/>
      <c r="M1729" s="9"/>
      <c r="N1729" s="9"/>
      <c r="O1729" s="9"/>
      <c r="P1729" s="9"/>
      <c r="Q1729" s="9"/>
    </row>
    <row r="1730" spans="8:17" s="22" customFormat="1" ht="15" hidden="1" customHeight="1" x14ac:dyDescent="0.25">
      <c r="H1730" s="9"/>
      <c r="I1730" s="9"/>
      <c r="J1730" s="9"/>
      <c r="K1730" s="9"/>
      <c r="L1730" s="9"/>
      <c r="M1730" s="9"/>
      <c r="N1730" s="9"/>
      <c r="O1730" s="9"/>
      <c r="P1730" s="9"/>
      <c r="Q1730" s="9"/>
    </row>
    <row r="1731" spans="8:17" s="22" customFormat="1" ht="15" hidden="1" customHeight="1" x14ac:dyDescent="0.25">
      <c r="H1731" s="9"/>
      <c r="I1731" s="9"/>
      <c r="J1731" s="9"/>
      <c r="K1731" s="9"/>
      <c r="L1731" s="9"/>
      <c r="M1731" s="9"/>
      <c r="N1731" s="9"/>
      <c r="O1731" s="9"/>
      <c r="P1731" s="9"/>
      <c r="Q1731" s="9"/>
    </row>
    <row r="1732" spans="8:17" s="22" customFormat="1" ht="15" hidden="1" customHeight="1" x14ac:dyDescent="0.25">
      <c r="H1732" s="9"/>
      <c r="I1732" s="9"/>
      <c r="J1732" s="9"/>
      <c r="K1732" s="9"/>
      <c r="L1732" s="9"/>
      <c r="M1732" s="9"/>
      <c r="N1732" s="9"/>
      <c r="O1732" s="9"/>
      <c r="P1732" s="9"/>
      <c r="Q1732" s="9"/>
    </row>
    <row r="1733" spans="8:17" s="22" customFormat="1" ht="15" hidden="1" customHeight="1" x14ac:dyDescent="0.25">
      <c r="H1733" s="9"/>
      <c r="I1733" s="9"/>
      <c r="J1733" s="9"/>
      <c r="K1733" s="9"/>
      <c r="L1733" s="9"/>
      <c r="M1733" s="9"/>
      <c r="N1733" s="9"/>
      <c r="O1733" s="9"/>
      <c r="P1733" s="9"/>
      <c r="Q1733" s="9"/>
    </row>
    <row r="1734" spans="8:17" s="22" customFormat="1" ht="15" hidden="1" customHeight="1" x14ac:dyDescent="0.25">
      <c r="H1734" s="9"/>
      <c r="I1734" s="9"/>
      <c r="J1734" s="9"/>
      <c r="K1734" s="9"/>
      <c r="L1734" s="9"/>
      <c r="M1734" s="9"/>
      <c r="N1734" s="9"/>
      <c r="O1734" s="9"/>
      <c r="P1734" s="9"/>
      <c r="Q1734" s="9"/>
    </row>
    <row r="1735" spans="8:17" s="22" customFormat="1" ht="15" hidden="1" customHeight="1" x14ac:dyDescent="0.25">
      <c r="H1735" s="9"/>
      <c r="I1735" s="9"/>
      <c r="J1735" s="9"/>
      <c r="K1735" s="9"/>
      <c r="L1735" s="9"/>
      <c r="M1735" s="9"/>
      <c r="N1735" s="9"/>
      <c r="O1735" s="9"/>
      <c r="P1735" s="9"/>
      <c r="Q1735" s="9"/>
    </row>
    <row r="1736" spans="8:17" s="22" customFormat="1" ht="15" hidden="1" customHeight="1" x14ac:dyDescent="0.25">
      <c r="H1736" s="9"/>
      <c r="I1736" s="9"/>
      <c r="J1736" s="9"/>
      <c r="K1736" s="9"/>
      <c r="L1736" s="9"/>
      <c r="M1736" s="9"/>
      <c r="N1736" s="9"/>
      <c r="O1736" s="9"/>
      <c r="P1736" s="9"/>
      <c r="Q1736" s="9"/>
    </row>
    <row r="1737" spans="8:17" s="22" customFormat="1" ht="15" hidden="1" customHeight="1" x14ac:dyDescent="0.25">
      <c r="H1737" s="9"/>
      <c r="I1737" s="9"/>
      <c r="J1737" s="9"/>
      <c r="K1737" s="9"/>
      <c r="L1737" s="9"/>
      <c r="M1737" s="9"/>
      <c r="N1737" s="9"/>
      <c r="O1737" s="9"/>
      <c r="P1737" s="9"/>
      <c r="Q1737" s="9"/>
    </row>
    <row r="1738" spans="8:17" s="22" customFormat="1" ht="15" hidden="1" customHeight="1" x14ac:dyDescent="0.25">
      <c r="H1738" s="9"/>
      <c r="I1738" s="9"/>
      <c r="J1738" s="9"/>
      <c r="K1738" s="9"/>
      <c r="L1738" s="9"/>
      <c r="M1738" s="9"/>
      <c r="N1738" s="9"/>
      <c r="O1738" s="9"/>
      <c r="P1738" s="9"/>
      <c r="Q1738" s="9"/>
    </row>
    <row r="1739" spans="8:17" s="22" customFormat="1" ht="15" hidden="1" customHeight="1" x14ac:dyDescent="0.25">
      <c r="H1739" s="9"/>
      <c r="I1739" s="9"/>
      <c r="J1739" s="9"/>
      <c r="K1739" s="9"/>
      <c r="L1739" s="9"/>
      <c r="M1739" s="9"/>
      <c r="N1739" s="9"/>
      <c r="O1739" s="9"/>
      <c r="P1739" s="9"/>
      <c r="Q1739" s="9"/>
    </row>
    <row r="1740" spans="8:17" s="22" customFormat="1" ht="15" hidden="1" customHeight="1" x14ac:dyDescent="0.25">
      <c r="H1740" s="9"/>
      <c r="I1740" s="9"/>
      <c r="J1740" s="9"/>
      <c r="K1740" s="9"/>
      <c r="L1740" s="9"/>
      <c r="M1740" s="9"/>
      <c r="N1740" s="9"/>
      <c r="O1740" s="9"/>
      <c r="P1740" s="9"/>
      <c r="Q1740" s="9"/>
    </row>
    <row r="1741" spans="8:17" s="22" customFormat="1" ht="15" hidden="1" customHeight="1" x14ac:dyDescent="0.25">
      <c r="H1741" s="9"/>
      <c r="I1741" s="9"/>
      <c r="J1741" s="9"/>
      <c r="K1741" s="9"/>
      <c r="L1741" s="9"/>
      <c r="M1741" s="9"/>
      <c r="N1741" s="9"/>
      <c r="O1741" s="9"/>
      <c r="P1741" s="9"/>
      <c r="Q1741" s="9"/>
    </row>
    <row r="1742" spans="8:17" s="22" customFormat="1" ht="15" hidden="1" customHeight="1" x14ac:dyDescent="0.25">
      <c r="H1742" s="9"/>
      <c r="I1742" s="9"/>
      <c r="J1742" s="9"/>
      <c r="K1742" s="9"/>
      <c r="L1742" s="9"/>
      <c r="M1742" s="9"/>
      <c r="N1742" s="9"/>
      <c r="O1742" s="9"/>
      <c r="P1742" s="9"/>
      <c r="Q1742" s="9"/>
    </row>
    <row r="1743" spans="8:17" s="22" customFormat="1" ht="15" hidden="1" customHeight="1" x14ac:dyDescent="0.25">
      <c r="H1743" s="9"/>
      <c r="I1743" s="9"/>
      <c r="J1743" s="9"/>
      <c r="K1743" s="9"/>
      <c r="L1743" s="9"/>
      <c r="M1743" s="9"/>
      <c r="N1743" s="9"/>
      <c r="O1743" s="9"/>
      <c r="P1743" s="9"/>
      <c r="Q1743" s="9"/>
    </row>
    <row r="1744" spans="8:17" s="22" customFormat="1" ht="15" hidden="1" customHeight="1" x14ac:dyDescent="0.25">
      <c r="H1744" s="9"/>
      <c r="I1744" s="9"/>
      <c r="J1744" s="9"/>
      <c r="K1744" s="9"/>
      <c r="L1744" s="9"/>
      <c r="M1744" s="9"/>
      <c r="N1744" s="9"/>
      <c r="O1744" s="9"/>
      <c r="P1744" s="9"/>
      <c r="Q1744" s="9"/>
    </row>
    <row r="1745" spans="8:17" s="22" customFormat="1" ht="15" hidden="1" customHeight="1" x14ac:dyDescent="0.25">
      <c r="H1745" s="9"/>
      <c r="I1745" s="9"/>
      <c r="J1745" s="9"/>
      <c r="K1745" s="9"/>
      <c r="L1745" s="9"/>
      <c r="M1745" s="9"/>
      <c r="N1745" s="9"/>
      <c r="O1745" s="9"/>
      <c r="P1745" s="9"/>
      <c r="Q1745" s="9"/>
    </row>
    <row r="1746" spans="8:17" s="22" customFormat="1" ht="15" hidden="1" customHeight="1" x14ac:dyDescent="0.25">
      <c r="H1746" s="9"/>
      <c r="I1746" s="9"/>
      <c r="J1746" s="9"/>
      <c r="K1746" s="9"/>
      <c r="L1746" s="9"/>
      <c r="M1746" s="9"/>
      <c r="N1746" s="9"/>
      <c r="O1746" s="9"/>
      <c r="P1746" s="9"/>
      <c r="Q1746" s="9"/>
    </row>
    <row r="1747" spans="8:17" s="22" customFormat="1" ht="15" hidden="1" customHeight="1" x14ac:dyDescent="0.25">
      <c r="H1747" s="9"/>
      <c r="I1747" s="9"/>
      <c r="J1747" s="9"/>
      <c r="K1747" s="9"/>
      <c r="L1747" s="9"/>
      <c r="M1747" s="9"/>
      <c r="N1747" s="9"/>
      <c r="O1747" s="9"/>
      <c r="P1747" s="9"/>
      <c r="Q1747" s="9"/>
    </row>
    <row r="1748" spans="8:17" s="22" customFormat="1" ht="15" hidden="1" customHeight="1" x14ac:dyDescent="0.25">
      <c r="H1748" s="9"/>
      <c r="I1748" s="9"/>
      <c r="J1748" s="9"/>
      <c r="K1748" s="9"/>
      <c r="L1748" s="9"/>
      <c r="M1748" s="9"/>
      <c r="N1748" s="9"/>
      <c r="O1748" s="9"/>
      <c r="P1748" s="9"/>
      <c r="Q1748" s="9"/>
    </row>
    <row r="1749" spans="8:17" s="22" customFormat="1" ht="15" hidden="1" customHeight="1" x14ac:dyDescent="0.25">
      <c r="H1749" s="9"/>
      <c r="I1749" s="9"/>
      <c r="J1749" s="9"/>
      <c r="K1749" s="9"/>
      <c r="L1749" s="9"/>
      <c r="M1749" s="9"/>
      <c r="N1749" s="9"/>
      <c r="O1749" s="9"/>
      <c r="P1749" s="9"/>
      <c r="Q1749" s="9"/>
    </row>
    <row r="1750" spans="8:17" s="22" customFormat="1" ht="15" hidden="1" customHeight="1" x14ac:dyDescent="0.25">
      <c r="H1750" s="9"/>
      <c r="I1750" s="9"/>
      <c r="J1750" s="9"/>
      <c r="K1750" s="9"/>
      <c r="L1750" s="9"/>
      <c r="M1750" s="9"/>
      <c r="N1750" s="9"/>
      <c r="O1750" s="9"/>
      <c r="P1750" s="9"/>
      <c r="Q1750" s="9"/>
    </row>
    <row r="1751" spans="8:17" s="22" customFormat="1" ht="15" hidden="1" customHeight="1" x14ac:dyDescent="0.25">
      <c r="H1751" s="9"/>
      <c r="I1751" s="9"/>
      <c r="J1751" s="9"/>
      <c r="K1751" s="9"/>
      <c r="L1751" s="9"/>
      <c r="M1751" s="9"/>
      <c r="N1751" s="9"/>
      <c r="O1751" s="9"/>
      <c r="P1751" s="9"/>
      <c r="Q1751" s="9"/>
    </row>
    <row r="1752" spans="8:17" s="22" customFormat="1" ht="15" hidden="1" customHeight="1" x14ac:dyDescent="0.25">
      <c r="H1752" s="9"/>
      <c r="I1752" s="9"/>
      <c r="J1752" s="9"/>
      <c r="K1752" s="9"/>
      <c r="L1752" s="9"/>
      <c r="M1752" s="9"/>
      <c r="N1752" s="9"/>
      <c r="O1752" s="9"/>
      <c r="P1752" s="9"/>
      <c r="Q1752" s="9"/>
    </row>
    <row r="1753" spans="8:17" s="22" customFormat="1" ht="15" hidden="1" customHeight="1" x14ac:dyDescent="0.25">
      <c r="H1753" s="9"/>
      <c r="I1753" s="9"/>
      <c r="J1753" s="9"/>
      <c r="K1753" s="9"/>
      <c r="L1753" s="9"/>
      <c r="M1753" s="9"/>
      <c r="N1753" s="9"/>
      <c r="O1753" s="9"/>
      <c r="P1753" s="9"/>
      <c r="Q1753" s="9"/>
    </row>
    <row r="1754" spans="8:17" s="22" customFormat="1" ht="15" hidden="1" customHeight="1" x14ac:dyDescent="0.25">
      <c r="H1754" s="9"/>
      <c r="I1754" s="9"/>
      <c r="J1754" s="9"/>
      <c r="K1754" s="9"/>
      <c r="L1754" s="9"/>
      <c r="M1754" s="9"/>
      <c r="N1754" s="9"/>
      <c r="O1754" s="9"/>
      <c r="P1754" s="9"/>
      <c r="Q1754" s="9"/>
    </row>
    <row r="1755" spans="8:17" s="22" customFormat="1" ht="15" hidden="1" customHeight="1" x14ac:dyDescent="0.25">
      <c r="H1755" s="9"/>
      <c r="I1755" s="9"/>
      <c r="J1755" s="9"/>
      <c r="K1755" s="9"/>
      <c r="L1755" s="9"/>
      <c r="M1755" s="9"/>
      <c r="N1755" s="9"/>
      <c r="O1755" s="9"/>
      <c r="P1755" s="9"/>
      <c r="Q1755" s="9"/>
    </row>
    <row r="1756" spans="8:17" s="22" customFormat="1" ht="15" hidden="1" customHeight="1" x14ac:dyDescent="0.25">
      <c r="H1756" s="9"/>
      <c r="I1756" s="9"/>
      <c r="J1756" s="9"/>
      <c r="K1756" s="9"/>
      <c r="L1756" s="9"/>
      <c r="M1756" s="9"/>
      <c r="N1756" s="9"/>
      <c r="O1756" s="9"/>
      <c r="P1756" s="9"/>
      <c r="Q1756" s="9"/>
    </row>
    <row r="1757" spans="8:17" s="22" customFormat="1" ht="15" hidden="1" customHeight="1" x14ac:dyDescent="0.25">
      <c r="H1757" s="9"/>
      <c r="I1757" s="9"/>
      <c r="J1757" s="9"/>
      <c r="K1757" s="9"/>
      <c r="L1757" s="9"/>
      <c r="M1757" s="9"/>
      <c r="N1757" s="9"/>
      <c r="O1757" s="9"/>
      <c r="P1757" s="9"/>
      <c r="Q1757" s="9"/>
    </row>
    <row r="1758" spans="8:17" s="22" customFormat="1" ht="15" hidden="1" customHeight="1" x14ac:dyDescent="0.25">
      <c r="H1758" s="9"/>
      <c r="I1758" s="9"/>
      <c r="J1758" s="9"/>
      <c r="K1758" s="9"/>
      <c r="L1758" s="9"/>
      <c r="M1758" s="9"/>
      <c r="N1758" s="9"/>
      <c r="O1758" s="9"/>
      <c r="P1758" s="9"/>
      <c r="Q1758" s="9"/>
    </row>
    <row r="1759" spans="8:17" s="22" customFormat="1" ht="15" hidden="1" customHeight="1" x14ac:dyDescent="0.25">
      <c r="H1759" s="9"/>
      <c r="I1759" s="9"/>
      <c r="J1759" s="9"/>
      <c r="K1759" s="9"/>
      <c r="L1759" s="9"/>
      <c r="M1759" s="9"/>
      <c r="N1759" s="9"/>
      <c r="O1759" s="9"/>
      <c r="P1759" s="9"/>
      <c r="Q1759" s="9"/>
    </row>
    <row r="1760" spans="8:17" s="22" customFormat="1" ht="15" hidden="1" customHeight="1" x14ac:dyDescent="0.25">
      <c r="H1760" s="9"/>
      <c r="I1760" s="9"/>
      <c r="J1760" s="9"/>
      <c r="K1760" s="9"/>
      <c r="L1760" s="9"/>
      <c r="M1760" s="9"/>
      <c r="N1760" s="9"/>
      <c r="O1760" s="9"/>
      <c r="P1760" s="9"/>
      <c r="Q1760" s="9"/>
    </row>
    <row r="1761" spans="8:17" s="22" customFormat="1" ht="15" hidden="1" customHeight="1" x14ac:dyDescent="0.25">
      <c r="H1761" s="9"/>
      <c r="I1761" s="9"/>
      <c r="J1761" s="9"/>
      <c r="K1761" s="9"/>
      <c r="L1761" s="9"/>
      <c r="M1761" s="9"/>
      <c r="N1761" s="9"/>
      <c r="O1761" s="9"/>
      <c r="P1761" s="9"/>
      <c r="Q1761" s="9"/>
    </row>
    <row r="1762" spans="8:17" s="22" customFormat="1" ht="15" hidden="1" customHeight="1" x14ac:dyDescent="0.25">
      <c r="H1762" s="9"/>
      <c r="I1762" s="9"/>
      <c r="J1762" s="9"/>
      <c r="K1762" s="9"/>
      <c r="L1762" s="9"/>
      <c r="M1762" s="9"/>
      <c r="N1762" s="9"/>
      <c r="O1762" s="9"/>
      <c r="P1762" s="9"/>
      <c r="Q1762" s="9"/>
    </row>
    <row r="1763" spans="8:17" s="22" customFormat="1" ht="15" hidden="1" customHeight="1" x14ac:dyDescent="0.25">
      <c r="H1763" s="9"/>
      <c r="I1763" s="9"/>
      <c r="J1763" s="9"/>
      <c r="K1763" s="9"/>
      <c r="L1763" s="9"/>
      <c r="M1763" s="9"/>
      <c r="N1763" s="9"/>
      <c r="O1763" s="9"/>
      <c r="P1763" s="9"/>
      <c r="Q1763" s="9"/>
    </row>
    <row r="1764" spans="8:17" s="22" customFormat="1" ht="15" hidden="1" customHeight="1" x14ac:dyDescent="0.25">
      <c r="H1764" s="9"/>
      <c r="I1764" s="9"/>
      <c r="J1764" s="9"/>
      <c r="K1764" s="9"/>
      <c r="L1764" s="9"/>
      <c r="M1764" s="9"/>
      <c r="N1764" s="9"/>
      <c r="O1764" s="9"/>
      <c r="P1764" s="9"/>
      <c r="Q1764" s="9"/>
    </row>
    <row r="1765" spans="8:17" s="22" customFormat="1" ht="15" hidden="1" customHeight="1" x14ac:dyDescent="0.25">
      <c r="H1765" s="9"/>
      <c r="I1765" s="9"/>
      <c r="J1765" s="9"/>
      <c r="K1765" s="9"/>
      <c r="L1765" s="9"/>
      <c r="M1765" s="9"/>
      <c r="N1765" s="9"/>
      <c r="O1765" s="9"/>
      <c r="P1765" s="9"/>
      <c r="Q1765" s="9"/>
    </row>
    <row r="1766" spans="8:17" s="22" customFormat="1" ht="15" hidden="1" customHeight="1" x14ac:dyDescent="0.25">
      <c r="H1766" s="9"/>
      <c r="I1766" s="9"/>
      <c r="J1766" s="9"/>
      <c r="K1766" s="9"/>
      <c r="L1766" s="9"/>
      <c r="M1766" s="9"/>
      <c r="N1766" s="9"/>
      <c r="O1766" s="9"/>
      <c r="P1766" s="9"/>
      <c r="Q1766" s="9"/>
    </row>
    <row r="1767" spans="8:17" s="22" customFormat="1" ht="15" hidden="1" customHeight="1" x14ac:dyDescent="0.25">
      <c r="H1767" s="9"/>
      <c r="I1767" s="9"/>
      <c r="J1767" s="9"/>
      <c r="K1767" s="9"/>
      <c r="L1767" s="9"/>
      <c r="M1767" s="9"/>
      <c r="N1767" s="9"/>
      <c r="O1767" s="9"/>
      <c r="P1767" s="9"/>
      <c r="Q1767" s="9"/>
    </row>
    <row r="1768" spans="8:17" s="22" customFormat="1" ht="15" hidden="1" customHeight="1" x14ac:dyDescent="0.25">
      <c r="H1768" s="9"/>
      <c r="I1768" s="9"/>
      <c r="J1768" s="9"/>
      <c r="K1768" s="9"/>
      <c r="L1768" s="9"/>
      <c r="M1768" s="9"/>
      <c r="N1768" s="9"/>
      <c r="O1768" s="9"/>
      <c r="P1768" s="9"/>
      <c r="Q1768" s="9"/>
    </row>
    <row r="1769" spans="8:17" s="22" customFormat="1" ht="15" hidden="1" customHeight="1" x14ac:dyDescent="0.25">
      <c r="H1769" s="9"/>
      <c r="I1769" s="9"/>
      <c r="J1769" s="9"/>
      <c r="K1769" s="9"/>
      <c r="L1769" s="9"/>
      <c r="M1769" s="9"/>
      <c r="N1769" s="9"/>
      <c r="O1769" s="9"/>
      <c r="P1769" s="9"/>
      <c r="Q1769" s="9"/>
    </row>
    <row r="1770" spans="8:17" s="22" customFormat="1" ht="15" hidden="1" customHeight="1" x14ac:dyDescent="0.25">
      <c r="H1770" s="9"/>
      <c r="I1770" s="9"/>
      <c r="J1770" s="9"/>
      <c r="K1770" s="9"/>
      <c r="L1770" s="9"/>
      <c r="M1770" s="9"/>
      <c r="N1770" s="9"/>
      <c r="O1770" s="9"/>
      <c r="P1770" s="9"/>
      <c r="Q1770" s="9"/>
    </row>
    <row r="1771" spans="8:17" s="22" customFormat="1" ht="15" hidden="1" customHeight="1" x14ac:dyDescent="0.25">
      <c r="H1771" s="9"/>
      <c r="I1771" s="9"/>
      <c r="J1771" s="9"/>
      <c r="K1771" s="9"/>
      <c r="L1771" s="9"/>
      <c r="M1771" s="9"/>
      <c r="N1771" s="9"/>
      <c r="O1771" s="9"/>
      <c r="P1771" s="9"/>
      <c r="Q1771" s="9"/>
    </row>
    <row r="1772" spans="8:17" s="22" customFormat="1" ht="15" hidden="1" customHeight="1" x14ac:dyDescent="0.25">
      <c r="H1772" s="9"/>
      <c r="I1772" s="9"/>
      <c r="J1772" s="9"/>
      <c r="K1772" s="9"/>
      <c r="L1772" s="9"/>
      <c r="M1772" s="9"/>
      <c r="N1772" s="9"/>
      <c r="O1772" s="9"/>
      <c r="P1772" s="9"/>
      <c r="Q1772" s="9"/>
    </row>
    <row r="1773" spans="8:17" s="22" customFormat="1" ht="15" hidden="1" customHeight="1" x14ac:dyDescent="0.25">
      <c r="H1773" s="9"/>
      <c r="I1773" s="9"/>
      <c r="J1773" s="9"/>
      <c r="K1773" s="9"/>
      <c r="L1773" s="9"/>
      <c r="M1773" s="9"/>
      <c r="N1773" s="9"/>
      <c r="O1773" s="9"/>
      <c r="P1773" s="9"/>
      <c r="Q1773" s="9"/>
    </row>
    <row r="1774" spans="8:17" s="22" customFormat="1" ht="15" hidden="1" customHeight="1" x14ac:dyDescent="0.25">
      <c r="H1774" s="9"/>
      <c r="I1774" s="9"/>
      <c r="J1774" s="9"/>
      <c r="K1774" s="9"/>
      <c r="L1774" s="9"/>
      <c r="M1774" s="9"/>
      <c r="N1774" s="9"/>
      <c r="O1774" s="9"/>
      <c r="P1774" s="9"/>
      <c r="Q1774" s="9"/>
    </row>
    <row r="1775" spans="8:17" s="22" customFormat="1" ht="15" hidden="1" customHeight="1" x14ac:dyDescent="0.25">
      <c r="H1775" s="9"/>
      <c r="I1775" s="9"/>
      <c r="J1775" s="9"/>
      <c r="K1775" s="9"/>
      <c r="L1775" s="9"/>
      <c r="M1775" s="9"/>
      <c r="N1775" s="9"/>
      <c r="O1775" s="9"/>
      <c r="P1775" s="9"/>
      <c r="Q1775" s="9"/>
    </row>
    <row r="1776" spans="8:17" s="22" customFormat="1" ht="15" hidden="1" customHeight="1" x14ac:dyDescent="0.25">
      <c r="H1776" s="9"/>
      <c r="I1776" s="9"/>
      <c r="J1776" s="9"/>
      <c r="K1776" s="9"/>
      <c r="L1776" s="9"/>
      <c r="M1776" s="9"/>
      <c r="N1776" s="9"/>
      <c r="O1776" s="9"/>
      <c r="P1776" s="9"/>
      <c r="Q1776" s="9"/>
    </row>
    <row r="1777" spans="8:17" s="22" customFormat="1" ht="15" hidden="1" customHeight="1" x14ac:dyDescent="0.25">
      <c r="H1777" s="9"/>
      <c r="I1777" s="9"/>
      <c r="J1777" s="9"/>
      <c r="K1777" s="9"/>
      <c r="L1777" s="9"/>
      <c r="M1777" s="9"/>
      <c r="N1777" s="9"/>
      <c r="O1777" s="9"/>
      <c r="P1777" s="9"/>
      <c r="Q1777" s="9"/>
    </row>
    <row r="1778" spans="8:17" s="22" customFormat="1" ht="15" hidden="1" customHeight="1" x14ac:dyDescent="0.25">
      <c r="H1778" s="9"/>
      <c r="I1778" s="9"/>
      <c r="J1778" s="9"/>
      <c r="K1778" s="9"/>
      <c r="L1778" s="9"/>
      <c r="M1778" s="9"/>
      <c r="N1778" s="9"/>
      <c r="O1778" s="9"/>
      <c r="P1778" s="9"/>
      <c r="Q1778" s="9"/>
    </row>
    <row r="1779" spans="8:17" s="22" customFormat="1" ht="15" hidden="1" customHeight="1" x14ac:dyDescent="0.25">
      <c r="H1779" s="9"/>
      <c r="I1779" s="9"/>
      <c r="J1779" s="9"/>
      <c r="K1779" s="9"/>
      <c r="L1779" s="9"/>
      <c r="M1779" s="9"/>
      <c r="N1779" s="9"/>
      <c r="O1779" s="9"/>
      <c r="P1779" s="9"/>
      <c r="Q1779" s="9"/>
    </row>
    <row r="1780" spans="8:17" s="22" customFormat="1" ht="15" hidden="1" customHeight="1" x14ac:dyDescent="0.25">
      <c r="H1780" s="9"/>
      <c r="I1780" s="9"/>
      <c r="J1780" s="9"/>
      <c r="K1780" s="9"/>
      <c r="L1780" s="9"/>
      <c r="M1780" s="9"/>
      <c r="N1780" s="9"/>
      <c r="O1780" s="9"/>
      <c r="P1780" s="9"/>
      <c r="Q1780" s="9"/>
    </row>
    <row r="1781" spans="8:17" s="22" customFormat="1" ht="15" hidden="1" customHeight="1" x14ac:dyDescent="0.25">
      <c r="H1781" s="9"/>
      <c r="I1781" s="9"/>
      <c r="J1781" s="9"/>
      <c r="K1781" s="9"/>
      <c r="L1781" s="9"/>
      <c r="M1781" s="9"/>
      <c r="N1781" s="9"/>
      <c r="O1781" s="9"/>
      <c r="P1781" s="9"/>
      <c r="Q1781" s="9"/>
    </row>
    <row r="1782" spans="8:17" s="22" customFormat="1" ht="15" hidden="1" customHeight="1" x14ac:dyDescent="0.25">
      <c r="H1782" s="9"/>
      <c r="I1782" s="9"/>
      <c r="J1782" s="9"/>
      <c r="K1782" s="9"/>
      <c r="L1782" s="9"/>
      <c r="M1782" s="9"/>
      <c r="N1782" s="9"/>
      <c r="O1782" s="9"/>
      <c r="P1782" s="9"/>
      <c r="Q1782" s="9"/>
    </row>
    <row r="1783" spans="8:17" s="22" customFormat="1" ht="15" hidden="1" customHeight="1" x14ac:dyDescent="0.25">
      <c r="H1783" s="9"/>
      <c r="I1783" s="9"/>
      <c r="J1783" s="9"/>
      <c r="K1783" s="9"/>
      <c r="L1783" s="9"/>
      <c r="M1783" s="9"/>
      <c r="N1783" s="9"/>
      <c r="O1783" s="9"/>
      <c r="P1783" s="9"/>
      <c r="Q1783" s="9"/>
    </row>
    <row r="1784" spans="8:17" s="22" customFormat="1" ht="15" hidden="1" customHeight="1" x14ac:dyDescent="0.25">
      <c r="H1784" s="9"/>
      <c r="I1784" s="9"/>
      <c r="J1784" s="9"/>
      <c r="K1784" s="9"/>
      <c r="L1784" s="9"/>
      <c r="M1784" s="9"/>
      <c r="N1784" s="9"/>
      <c r="O1784" s="9"/>
      <c r="P1784" s="9"/>
      <c r="Q1784" s="9"/>
    </row>
    <row r="1785" spans="8:17" s="22" customFormat="1" ht="15" hidden="1" customHeight="1" x14ac:dyDescent="0.25">
      <c r="H1785" s="9"/>
      <c r="I1785" s="9"/>
      <c r="J1785" s="9"/>
      <c r="K1785" s="9"/>
      <c r="L1785" s="9"/>
      <c r="M1785" s="9"/>
      <c r="N1785" s="9"/>
      <c r="O1785" s="9"/>
      <c r="P1785" s="9"/>
      <c r="Q1785" s="9"/>
    </row>
    <row r="1786" spans="8:17" s="22" customFormat="1" ht="15" hidden="1" customHeight="1" x14ac:dyDescent="0.25">
      <c r="H1786" s="9"/>
      <c r="I1786" s="9"/>
      <c r="J1786" s="9"/>
      <c r="K1786" s="9"/>
      <c r="L1786" s="9"/>
      <c r="M1786" s="9"/>
      <c r="N1786" s="9"/>
      <c r="O1786" s="9"/>
      <c r="P1786" s="9"/>
      <c r="Q1786" s="9"/>
    </row>
    <row r="1787" spans="8:17" s="22" customFormat="1" ht="15" hidden="1" customHeight="1" x14ac:dyDescent="0.25">
      <c r="H1787" s="9"/>
      <c r="I1787" s="9"/>
      <c r="J1787" s="9"/>
      <c r="K1787" s="9"/>
      <c r="L1787" s="9"/>
      <c r="M1787" s="9"/>
      <c r="N1787" s="9"/>
      <c r="O1787" s="9"/>
      <c r="P1787" s="9"/>
      <c r="Q1787" s="9"/>
    </row>
    <row r="1788" spans="8:17" s="22" customFormat="1" ht="15" hidden="1" customHeight="1" x14ac:dyDescent="0.25">
      <c r="H1788" s="9"/>
      <c r="I1788" s="9"/>
      <c r="J1788" s="9"/>
      <c r="K1788" s="9"/>
      <c r="L1788" s="9"/>
      <c r="M1788" s="9"/>
      <c r="N1788" s="9"/>
      <c r="O1788" s="9"/>
      <c r="P1788" s="9"/>
      <c r="Q1788" s="9"/>
    </row>
    <row r="1789" spans="8:17" s="22" customFormat="1" ht="15" hidden="1" customHeight="1" x14ac:dyDescent="0.25">
      <c r="H1789" s="9"/>
      <c r="I1789" s="9"/>
      <c r="J1789" s="9"/>
      <c r="K1789" s="9"/>
      <c r="L1789" s="9"/>
      <c r="M1789" s="9"/>
      <c r="N1789" s="9"/>
      <c r="O1789" s="9"/>
      <c r="P1789" s="9"/>
      <c r="Q1789" s="9"/>
    </row>
    <row r="1790" spans="8:17" s="22" customFormat="1" ht="15" hidden="1" customHeight="1" x14ac:dyDescent="0.25">
      <c r="H1790" s="9"/>
      <c r="I1790" s="9"/>
      <c r="J1790" s="9"/>
      <c r="K1790" s="9"/>
      <c r="L1790" s="9"/>
      <c r="M1790" s="9"/>
      <c r="N1790" s="9"/>
      <c r="O1790" s="9"/>
      <c r="P1790" s="9"/>
      <c r="Q1790" s="9"/>
    </row>
    <row r="1791" spans="8:17" s="22" customFormat="1" ht="15" hidden="1" customHeight="1" x14ac:dyDescent="0.25">
      <c r="H1791" s="9"/>
      <c r="I1791" s="9"/>
      <c r="J1791" s="9"/>
      <c r="K1791" s="9"/>
      <c r="L1791" s="9"/>
      <c r="M1791" s="9"/>
      <c r="N1791" s="9"/>
      <c r="O1791" s="9"/>
      <c r="P1791" s="9"/>
      <c r="Q1791" s="9"/>
    </row>
    <row r="1792" spans="8:17" s="22" customFormat="1" ht="15" hidden="1" customHeight="1" x14ac:dyDescent="0.25">
      <c r="H1792" s="9"/>
      <c r="I1792" s="9"/>
      <c r="J1792" s="9"/>
      <c r="K1792" s="9"/>
      <c r="L1792" s="9"/>
      <c r="M1792" s="9"/>
      <c r="N1792" s="9"/>
      <c r="O1792" s="9"/>
      <c r="P1792" s="9"/>
      <c r="Q1792" s="9"/>
    </row>
    <row r="1793" spans="8:17" s="22" customFormat="1" ht="15" hidden="1" customHeight="1" x14ac:dyDescent="0.25">
      <c r="H1793" s="9"/>
      <c r="I1793" s="9"/>
      <c r="J1793" s="9"/>
      <c r="K1793" s="9"/>
      <c r="L1793" s="9"/>
      <c r="M1793" s="9"/>
      <c r="N1793" s="9"/>
      <c r="O1793" s="9"/>
      <c r="P1793" s="9"/>
      <c r="Q1793" s="9"/>
    </row>
    <row r="1794" spans="8:17" s="22" customFormat="1" ht="15" hidden="1" customHeight="1" x14ac:dyDescent="0.25">
      <c r="H1794" s="9"/>
      <c r="I1794" s="9"/>
      <c r="J1794" s="9"/>
      <c r="K1794" s="9"/>
      <c r="L1794" s="9"/>
      <c r="M1794" s="9"/>
      <c r="N1794" s="9"/>
      <c r="O1794" s="9"/>
      <c r="P1794" s="9"/>
      <c r="Q1794" s="9"/>
    </row>
    <row r="1795" spans="8:17" s="22" customFormat="1" ht="15" hidden="1" customHeight="1" x14ac:dyDescent="0.25">
      <c r="H1795" s="9"/>
      <c r="I1795" s="9"/>
      <c r="J1795" s="9"/>
      <c r="K1795" s="9"/>
      <c r="L1795" s="9"/>
      <c r="M1795" s="9"/>
      <c r="N1795" s="9"/>
      <c r="O1795" s="9"/>
      <c r="P1795" s="9"/>
      <c r="Q1795" s="9"/>
    </row>
    <row r="1796" spans="8:17" s="22" customFormat="1" ht="15" hidden="1" customHeight="1" x14ac:dyDescent="0.25">
      <c r="H1796" s="9"/>
      <c r="I1796" s="9"/>
      <c r="J1796" s="9"/>
      <c r="K1796" s="9"/>
      <c r="L1796" s="9"/>
      <c r="M1796" s="9"/>
      <c r="N1796" s="9"/>
      <c r="O1796" s="9"/>
      <c r="P1796" s="9"/>
      <c r="Q1796" s="9"/>
    </row>
    <row r="1797" spans="8:17" s="22" customFormat="1" ht="15" hidden="1" customHeight="1" x14ac:dyDescent="0.25">
      <c r="H1797" s="9"/>
      <c r="I1797" s="9"/>
      <c r="J1797" s="9"/>
      <c r="K1797" s="9"/>
      <c r="L1797" s="9"/>
      <c r="M1797" s="9"/>
      <c r="N1797" s="9"/>
      <c r="O1797" s="9"/>
      <c r="P1797" s="9"/>
      <c r="Q1797" s="9"/>
    </row>
    <row r="1798" spans="8:17" s="22" customFormat="1" ht="15" hidden="1" customHeight="1" x14ac:dyDescent="0.25">
      <c r="H1798" s="9"/>
      <c r="I1798" s="9"/>
      <c r="J1798" s="9"/>
      <c r="K1798" s="9"/>
      <c r="L1798" s="9"/>
      <c r="M1798" s="9"/>
      <c r="N1798" s="9"/>
      <c r="O1798" s="9"/>
      <c r="P1798" s="9"/>
      <c r="Q1798" s="9"/>
    </row>
    <row r="1799" spans="8:17" s="22" customFormat="1" ht="15" hidden="1" customHeight="1" x14ac:dyDescent="0.25">
      <c r="H1799" s="9"/>
      <c r="I1799" s="9"/>
      <c r="J1799" s="9"/>
      <c r="K1799" s="9"/>
      <c r="L1799" s="9"/>
      <c r="M1799" s="9"/>
      <c r="N1799" s="9"/>
      <c r="O1799" s="9"/>
      <c r="P1799" s="9"/>
      <c r="Q1799" s="9"/>
    </row>
    <row r="1800" spans="8:17" s="22" customFormat="1" ht="15" hidden="1" customHeight="1" x14ac:dyDescent="0.25">
      <c r="H1800" s="9"/>
      <c r="I1800" s="9"/>
      <c r="J1800" s="9"/>
      <c r="K1800" s="9"/>
      <c r="L1800" s="9"/>
      <c r="M1800" s="9"/>
      <c r="N1800" s="9"/>
      <c r="O1800" s="9"/>
      <c r="P1800" s="9"/>
      <c r="Q1800" s="9"/>
    </row>
    <row r="1801" spans="8:17" s="22" customFormat="1" ht="15" hidden="1" customHeight="1" x14ac:dyDescent="0.25">
      <c r="H1801" s="9"/>
      <c r="I1801" s="9"/>
      <c r="J1801" s="9"/>
      <c r="K1801" s="9"/>
      <c r="L1801" s="9"/>
      <c r="M1801" s="9"/>
      <c r="N1801" s="9"/>
      <c r="O1801" s="9"/>
      <c r="P1801" s="9"/>
      <c r="Q1801" s="9"/>
    </row>
    <row r="1802" spans="8:17" s="22" customFormat="1" ht="15" hidden="1" customHeight="1" x14ac:dyDescent="0.25">
      <c r="H1802" s="9"/>
      <c r="I1802" s="9"/>
      <c r="J1802" s="9"/>
      <c r="K1802" s="9"/>
      <c r="L1802" s="9"/>
      <c r="M1802" s="9"/>
      <c r="N1802" s="9"/>
      <c r="O1802" s="9"/>
      <c r="P1802" s="9"/>
      <c r="Q1802" s="9"/>
    </row>
    <row r="1803" spans="8:17" s="22" customFormat="1" ht="15" hidden="1" customHeight="1" x14ac:dyDescent="0.25">
      <c r="H1803" s="9"/>
      <c r="I1803" s="9"/>
      <c r="J1803" s="9"/>
      <c r="K1803" s="9"/>
      <c r="L1803" s="9"/>
      <c r="M1803" s="9"/>
      <c r="N1803" s="9"/>
      <c r="O1803" s="9"/>
      <c r="P1803" s="9"/>
      <c r="Q1803" s="9"/>
    </row>
    <row r="1804" spans="8:17" s="22" customFormat="1" ht="15" hidden="1" customHeight="1" x14ac:dyDescent="0.25">
      <c r="H1804" s="9"/>
      <c r="I1804" s="9"/>
      <c r="J1804" s="9"/>
      <c r="K1804" s="9"/>
      <c r="L1804" s="9"/>
      <c r="M1804" s="9"/>
      <c r="N1804" s="9"/>
      <c r="O1804" s="9"/>
      <c r="P1804" s="9"/>
      <c r="Q1804" s="9"/>
    </row>
    <row r="1805" spans="8:17" s="22" customFormat="1" ht="15" hidden="1" customHeight="1" x14ac:dyDescent="0.25">
      <c r="H1805" s="9"/>
      <c r="I1805" s="9"/>
      <c r="J1805" s="9"/>
      <c r="K1805" s="9"/>
      <c r="L1805" s="9"/>
      <c r="M1805" s="9"/>
      <c r="N1805" s="9"/>
      <c r="O1805" s="9"/>
      <c r="P1805" s="9"/>
      <c r="Q1805" s="9"/>
    </row>
    <row r="1806" spans="8:17" s="22" customFormat="1" ht="15" hidden="1" customHeight="1" x14ac:dyDescent="0.25">
      <c r="H1806" s="9"/>
      <c r="I1806" s="9"/>
      <c r="J1806" s="9"/>
      <c r="K1806" s="9"/>
      <c r="L1806" s="9"/>
      <c r="M1806" s="9"/>
      <c r="N1806" s="9"/>
      <c r="O1806" s="9"/>
      <c r="P1806" s="9"/>
      <c r="Q1806" s="9"/>
    </row>
    <row r="1807" spans="8:17" s="22" customFormat="1" ht="15" hidden="1" customHeight="1" x14ac:dyDescent="0.25">
      <c r="H1807" s="9"/>
      <c r="I1807" s="9"/>
      <c r="J1807" s="9"/>
      <c r="K1807" s="9"/>
      <c r="L1807" s="9"/>
      <c r="M1807" s="9"/>
      <c r="N1807" s="9"/>
      <c r="O1807" s="9"/>
      <c r="P1807" s="9"/>
      <c r="Q1807" s="9"/>
    </row>
    <row r="1808" spans="8:17" s="22" customFormat="1" ht="15" hidden="1" customHeight="1" x14ac:dyDescent="0.25">
      <c r="H1808" s="9"/>
      <c r="I1808" s="9"/>
      <c r="J1808" s="9"/>
      <c r="K1808" s="9"/>
      <c r="L1808" s="9"/>
      <c r="M1808" s="9"/>
      <c r="N1808" s="9"/>
      <c r="O1808" s="9"/>
      <c r="P1808" s="9"/>
      <c r="Q1808" s="9"/>
    </row>
    <row r="1809" spans="8:17" s="22" customFormat="1" ht="15" hidden="1" customHeight="1" x14ac:dyDescent="0.25">
      <c r="H1809" s="9"/>
      <c r="I1809" s="9"/>
      <c r="J1809" s="9"/>
      <c r="K1809" s="9"/>
      <c r="L1809" s="9"/>
      <c r="M1809" s="9"/>
      <c r="N1809" s="9"/>
      <c r="O1809" s="9"/>
      <c r="P1809" s="9"/>
      <c r="Q1809" s="9"/>
    </row>
    <row r="1810" spans="8:17" s="22" customFormat="1" ht="15" hidden="1" customHeight="1" x14ac:dyDescent="0.25">
      <c r="H1810" s="9"/>
      <c r="I1810" s="9"/>
      <c r="J1810" s="9"/>
      <c r="K1810" s="9"/>
      <c r="L1810" s="9"/>
      <c r="M1810" s="9"/>
      <c r="N1810" s="9"/>
      <c r="O1810" s="9"/>
      <c r="P1810" s="9"/>
      <c r="Q1810" s="9"/>
    </row>
    <row r="1811" spans="8:17" s="22" customFormat="1" ht="15" hidden="1" customHeight="1" x14ac:dyDescent="0.25">
      <c r="H1811" s="9"/>
      <c r="I1811" s="9"/>
      <c r="J1811" s="9"/>
      <c r="K1811" s="9"/>
      <c r="L1811" s="9"/>
      <c r="M1811" s="9"/>
      <c r="N1811" s="9"/>
      <c r="O1811" s="9"/>
      <c r="P1811" s="9"/>
      <c r="Q1811" s="9"/>
    </row>
    <row r="1812" spans="8:17" s="22" customFormat="1" ht="15" hidden="1" customHeight="1" x14ac:dyDescent="0.25">
      <c r="H1812" s="9"/>
      <c r="I1812" s="9"/>
      <c r="J1812" s="9"/>
      <c r="K1812" s="9"/>
      <c r="L1812" s="9"/>
      <c r="M1812" s="9"/>
      <c r="N1812" s="9"/>
      <c r="O1812" s="9"/>
      <c r="P1812" s="9"/>
      <c r="Q1812" s="9"/>
    </row>
    <row r="1813" spans="8:17" s="22" customFormat="1" ht="15" hidden="1" customHeight="1" x14ac:dyDescent="0.25">
      <c r="H1813" s="9"/>
      <c r="I1813" s="9"/>
      <c r="J1813" s="9"/>
      <c r="K1813" s="9"/>
      <c r="L1813" s="9"/>
      <c r="M1813" s="9"/>
      <c r="N1813" s="9"/>
      <c r="O1813" s="9"/>
      <c r="P1813" s="9"/>
      <c r="Q1813" s="9"/>
    </row>
    <row r="1814" spans="8:17" s="22" customFormat="1" ht="15" hidden="1" customHeight="1" x14ac:dyDescent="0.25">
      <c r="H1814" s="9"/>
      <c r="I1814" s="9"/>
      <c r="J1814" s="9"/>
      <c r="K1814" s="9"/>
      <c r="L1814" s="9"/>
      <c r="M1814" s="9"/>
      <c r="N1814" s="9"/>
      <c r="O1814" s="9"/>
      <c r="P1814" s="9"/>
      <c r="Q1814" s="9"/>
    </row>
    <row r="1815" spans="8:17" s="22" customFormat="1" ht="15" hidden="1" customHeight="1" x14ac:dyDescent="0.25">
      <c r="H1815" s="9"/>
      <c r="I1815" s="9"/>
      <c r="J1815" s="9"/>
      <c r="K1815" s="9"/>
      <c r="L1815" s="9"/>
      <c r="M1815" s="9"/>
      <c r="N1815" s="9"/>
      <c r="O1815" s="9"/>
      <c r="P1815" s="9"/>
      <c r="Q1815" s="9"/>
    </row>
    <row r="1816" spans="8:17" s="22" customFormat="1" ht="15" hidden="1" customHeight="1" x14ac:dyDescent="0.25">
      <c r="H1816" s="9"/>
      <c r="I1816" s="9"/>
      <c r="J1816" s="9"/>
      <c r="K1816" s="9"/>
      <c r="L1816" s="9"/>
      <c r="M1816" s="9"/>
      <c r="N1816" s="9"/>
      <c r="O1816" s="9"/>
      <c r="P1816" s="9"/>
      <c r="Q1816" s="9"/>
    </row>
    <row r="1817" spans="8:17" s="22" customFormat="1" ht="15" hidden="1" customHeight="1" x14ac:dyDescent="0.25">
      <c r="H1817" s="9"/>
      <c r="I1817" s="9"/>
      <c r="J1817" s="9"/>
      <c r="K1817" s="9"/>
      <c r="L1817" s="9"/>
      <c r="M1817" s="9"/>
      <c r="N1817" s="9"/>
      <c r="O1817" s="9"/>
      <c r="P1817" s="9"/>
      <c r="Q1817" s="9"/>
    </row>
    <row r="1818" spans="8:17" s="22" customFormat="1" ht="15" hidden="1" customHeight="1" x14ac:dyDescent="0.25">
      <c r="H1818" s="9"/>
      <c r="I1818" s="9"/>
      <c r="J1818" s="9"/>
      <c r="K1818" s="9"/>
      <c r="L1818" s="9"/>
      <c r="M1818" s="9"/>
      <c r="N1818" s="9"/>
      <c r="O1818" s="9"/>
      <c r="P1818" s="9"/>
      <c r="Q1818" s="9"/>
    </row>
    <row r="1819" spans="8:17" s="22" customFormat="1" ht="15" hidden="1" customHeight="1" x14ac:dyDescent="0.25">
      <c r="H1819" s="9"/>
      <c r="I1819" s="9"/>
      <c r="J1819" s="9"/>
      <c r="K1819" s="9"/>
      <c r="L1819" s="9"/>
      <c r="M1819" s="9"/>
      <c r="N1819" s="9"/>
      <c r="O1819" s="9"/>
      <c r="P1819" s="9"/>
      <c r="Q1819" s="9"/>
    </row>
    <row r="1820" spans="8:17" s="22" customFormat="1" ht="15" hidden="1" customHeight="1" x14ac:dyDescent="0.25">
      <c r="H1820" s="9"/>
      <c r="I1820" s="9"/>
      <c r="J1820" s="9"/>
      <c r="K1820" s="9"/>
      <c r="L1820" s="9"/>
      <c r="M1820" s="9"/>
      <c r="N1820" s="9"/>
      <c r="O1820" s="9"/>
      <c r="P1820" s="9"/>
      <c r="Q1820" s="9"/>
    </row>
    <row r="1821" spans="8:17" s="22" customFormat="1" ht="15" hidden="1" customHeight="1" x14ac:dyDescent="0.25">
      <c r="H1821" s="9"/>
      <c r="I1821" s="9"/>
      <c r="J1821" s="9"/>
      <c r="K1821" s="9"/>
      <c r="L1821" s="9"/>
      <c r="M1821" s="9"/>
      <c r="N1821" s="9"/>
      <c r="O1821" s="9"/>
      <c r="P1821" s="9"/>
      <c r="Q1821" s="9"/>
    </row>
    <row r="1822" spans="8:17" s="22" customFormat="1" ht="15" hidden="1" customHeight="1" x14ac:dyDescent="0.25">
      <c r="H1822" s="9"/>
      <c r="I1822" s="9"/>
      <c r="J1822" s="9"/>
      <c r="K1822" s="9"/>
      <c r="L1822" s="9"/>
      <c r="M1822" s="9"/>
      <c r="N1822" s="9"/>
      <c r="O1822" s="9"/>
      <c r="P1822" s="9"/>
      <c r="Q1822" s="9"/>
    </row>
    <row r="1823" spans="8:17" s="22" customFormat="1" ht="15" hidden="1" customHeight="1" x14ac:dyDescent="0.25">
      <c r="H1823" s="9"/>
      <c r="I1823" s="9"/>
      <c r="J1823" s="9"/>
      <c r="K1823" s="9"/>
      <c r="L1823" s="9"/>
      <c r="M1823" s="9"/>
      <c r="N1823" s="9"/>
      <c r="O1823" s="9"/>
      <c r="P1823" s="9"/>
      <c r="Q1823" s="9"/>
    </row>
    <row r="1824" spans="8:17" s="22" customFormat="1" ht="15" hidden="1" customHeight="1" x14ac:dyDescent="0.25">
      <c r="H1824" s="9"/>
      <c r="I1824" s="9"/>
      <c r="J1824" s="9"/>
      <c r="K1824" s="9"/>
      <c r="L1824" s="9"/>
      <c r="M1824" s="9"/>
      <c r="N1824" s="9"/>
      <c r="O1824" s="9"/>
      <c r="P1824" s="9"/>
      <c r="Q1824" s="9"/>
    </row>
    <row r="1825" spans="8:17" s="22" customFormat="1" ht="15" hidden="1" customHeight="1" x14ac:dyDescent="0.25">
      <c r="H1825" s="9"/>
      <c r="I1825" s="9"/>
      <c r="J1825" s="9"/>
      <c r="K1825" s="9"/>
      <c r="L1825" s="9"/>
      <c r="M1825" s="9"/>
      <c r="N1825" s="9"/>
      <c r="O1825" s="9"/>
      <c r="P1825" s="9"/>
      <c r="Q1825" s="9"/>
    </row>
    <row r="1826" spans="8:17" s="22" customFormat="1" ht="15" hidden="1" customHeight="1" x14ac:dyDescent="0.25">
      <c r="H1826" s="9"/>
      <c r="I1826" s="9"/>
      <c r="J1826" s="9"/>
      <c r="K1826" s="9"/>
      <c r="L1826" s="9"/>
      <c r="M1826" s="9"/>
      <c r="N1826" s="9"/>
      <c r="O1826" s="9"/>
      <c r="P1826" s="9"/>
      <c r="Q1826" s="9"/>
    </row>
    <row r="1827" spans="8:17" s="22" customFormat="1" ht="15" hidden="1" customHeight="1" x14ac:dyDescent="0.25">
      <c r="H1827" s="9"/>
      <c r="I1827" s="9"/>
      <c r="J1827" s="9"/>
      <c r="K1827" s="9"/>
      <c r="L1827" s="9"/>
      <c r="M1827" s="9"/>
      <c r="N1827" s="9"/>
      <c r="O1827" s="9"/>
      <c r="P1827" s="9"/>
      <c r="Q1827" s="9"/>
    </row>
    <row r="1828" spans="8:17" s="22" customFormat="1" ht="15" hidden="1" customHeight="1" x14ac:dyDescent="0.25">
      <c r="H1828" s="9"/>
      <c r="I1828" s="9"/>
      <c r="J1828" s="9"/>
      <c r="K1828" s="9"/>
      <c r="L1828" s="9"/>
      <c r="M1828" s="9"/>
      <c r="N1828" s="9"/>
      <c r="O1828" s="9"/>
      <c r="P1828" s="9"/>
      <c r="Q1828" s="9"/>
    </row>
    <row r="1829" spans="8:17" s="22" customFormat="1" ht="15" hidden="1" customHeight="1" x14ac:dyDescent="0.25">
      <c r="H1829" s="9"/>
      <c r="I1829" s="9"/>
      <c r="J1829" s="9"/>
      <c r="K1829" s="9"/>
      <c r="L1829" s="9"/>
      <c r="M1829" s="9"/>
      <c r="N1829" s="9"/>
      <c r="O1829" s="9"/>
      <c r="P1829" s="9"/>
      <c r="Q1829" s="9"/>
    </row>
    <row r="1830" spans="8:17" s="22" customFormat="1" ht="15" hidden="1" customHeight="1" x14ac:dyDescent="0.25">
      <c r="H1830" s="9"/>
      <c r="I1830" s="9"/>
      <c r="J1830" s="9"/>
      <c r="K1830" s="9"/>
      <c r="L1830" s="9"/>
      <c r="M1830" s="9"/>
      <c r="N1830" s="9"/>
      <c r="O1830" s="9"/>
      <c r="P1830" s="9"/>
      <c r="Q1830" s="9"/>
    </row>
    <row r="1831" spans="8:17" s="22" customFormat="1" ht="15" hidden="1" customHeight="1" x14ac:dyDescent="0.25">
      <c r="H1831" s="9"/>
      <c r="I1831" s="9"/>
      <c r="J1831" s="9"/>
      <c r="K1831" s="9"/>
      <c r="L1831" s="9"/>
      <c r="M1831" s="9"/>
      <c r="N1831" s="9"/>
      <c r="O1831" s="9"/>
      <c r="P1831" s="9"/>
      <c r="Q1831" s="9"/>
    </row>
    <row r="1832" spans="8:17" s="22" customFormat="1" ht="15" hidden="1" customHeight="1" x14ac:dyDescent="0.25">
      <c r="H1832" s="9"/>
      <c r="I1832" s="9"/>
      <c r="J1832" s="9"/>
      <c r="K1832" s="9"/>
      <c r="L1832" s="9"/>
      <c r="M1832" s="9"/>
      <c r="N1832" s="9"/>
      <c r="O1832" s="9"/>
      <c r="P1832" s="9"/>
      <c r="Q1832" s="9"/>
    </row>
    <row r="1833" spans="8:17" s="22" customFormat="1" ht="15" hidden="1" customHeight="1" x14ac:dyDescent="0.25">
      <c r="H1833" s="9"/>
      <c r="I1833" s="9"/>
      <c r="J1833" s="9"/>
      <c r="K1833" s="9"/>
      <c r="L1833" s="9"/>
      <c r="M1833" s="9"/>
      <c r="N1833" s="9"/>
      <c r="O1833" s="9"/>
      <c r="P1833" s="9"/>
      <c r="Q1833" s="9"/>
    </row>
    <row r="1834" spans="8:17" s="22" customFormat="1" ht="15" hidden="1" customHeight="1" x14ac:dyDescent="0.25">
      <c r="H1834" s="9"/>
      <c r="I1834" s="9"/>
      <c r="J1834" s="9"/>
      <c r="K1834" s="9"/>
      <c r="L1834" s="9"/>
      <c r="M1834" s="9"/>
      <c r="N1834" s="9"/>
      <c r="O1834" s="9"/>
      <c r="P1834" s="9"/>
      <c r="Q1834" s="9"/>
    </row>
    <row r="1835" spans="8:17" s="22" customFormat="1" ht="15" hidden="1" customHeight="1" x14ac:dyDescent="0.25">
      <c r="H1835" s="9"/>
      <c r="I1835" s="9"/>
      <c r="J1835" s="9"/>
      <c r="K1835" s="9"/>
      <c r="L1835" s="9"/>
      <c r="M1835" s="9"/>
      <c r="N1835" s="9"/>
      <c r="O1835" s="9"/>
      <c r="P1835" s="9"/>
      <c r="Q1835" s="9"/>
    </row>
    <row r="1836" spans="8:17" s="22" customFormat="1" ht="15" hidden="1" customHeight="1" x14ac:dyDescent="0.25">
      <c r="H1836" s="9"/>
      <c r="I1836" s="9"/>
      <c r="J1836" s="9"/>
      <c r="K1836" s="9"/>
      <c r="L1836" s="9"/>
      <c r="M1836" s="9"/>
      <c r="N1836" s="9"/>
      <c r="O1836" s="9"/>
      <c r="P1836" s="9"/>
      <c r="Q1836" s="9"/>
    </row>
    <row r="1837" spans="8:17" s="22" customFormat="1" ht="15" hidden="1" customHeight="1" x14ac:dyDescent="0.25">
      <c r="H1837" s="9"/>
      <c r="I1837" s="9"/>
      <c r="J1837" s="9"/>
      <c r="K1837" s="9"/>
      <c r="L1837" s="9"/>
      <c r="M1837" s="9"/>
      <c r="N1837" s="9"/>
      <c r="O1837" s="9"/>
      <c r="P1837" s="9"/>
      <c r="Q1837" s="9"/>
    </row>
    <row r="1838" spans="8:17" s="22" customFormat="1" ht="15" hidden="1" customHeight="1" x14ac:dyDescent="0.25">
      <c r="H1838" s="9"/>
      <c r="I1838" s="9"/>
      <c r="J1838" s="9"/>
      <c r="K1838" s="9"/>
      <c r="L1838" s="9"/>
      <c r="M1838" s="9"/>
      <c r="N1838" s="9"/>
      <c r="O1838" s="9"/>
      <c r="P1838" s="9"/>
      <c r="Q1838" s="9"/>
    </row>
    <row r="1839" spans="8:17" s="22" customFormat="1" ht="15" hidden="1" customHeight="1" x14ac:dyDescent="0.25">
      <c r="H1839" s="9"/>
      <c r="I1839" s="9"/>
      <c r="J1839" s="9"/>
      <c r="K1839" s="9"/>
      <c r="L1839" s="9"/>
      <c r="M1839" s="9"/>
      <c r="N1839" s="9"/>
      <c r="O1839" s="9"/>
      <c r="P1839" s="9"/>
      <c r="Q1839" s="9"/>
    </row>
    <row r="1840" spans="8:17" s="22" customFormat="1" ht="15" hidden="1" customHeight="1" x14ac:dyDescent="0.25">
      <c r="H1840" s="9"/>
      <c r="I1840" s="9"/>
      <c r="J1840" s="9"/>
      <c r="K1840" s="9"/>
      <c r="L1840" s="9"/>
      <c r="M1840" s="9"/>
      <c r="N1840" s="9"/>
      <c r="O1840" s="9"/>
      <c r="P1840" s="9"/>
      <c r="Q1840" s="9"/>
    </row>
    <row r="1841" spans="8:17" s="22" customFormat="1" ht="15" hidden="1" customHeight="1" x14ac:dyDescent="0.25">
      <c r="H1841" s="9"/>
      <c r="I1841" s="9"/>
      <c r="J1841" s="9"/>
      <c r="K1841" s="9"/>
      <c r="L1841" s="9"/>
      <c r="M1841" s="9"/>
      <c r="N1841" s="9"/>
      <c r="O1841" s="9"/>
      <c r="P1841" s="9"/>
      <c r="Q1841" s="9"/>
    </row>
    <row r="1842" spans="8:17" s="22" customFormat="1" ht="15" hidden="1" customHeight="1" x14ac:dyDescent="0.25">
      <c r="H1842" s="9"/>
      <c r="I1842" s="9"/>
      <c r="J1842" s="9"/>
      <c r="K1842" s="9"/>
      <c r="L1842" s="9"/>
      <c r="M1842" s="9"/>
      <c r="N1842" s="9"/>
      <c r="O1842" s="9"/>
      <c r="P1842" s="9"/>
      <c r="Q1842" s="9"/>
    </row>
    <row r="1843" spans="8:17" s="22" customFormat="1" ht="15" hidden="1" customHeight="1" x14ac:dyDescent="0.25">
      <c r="H1843" s="9"/>
      <c r="I1843" s="9"/>
      <c r="J1843" s="9"/>
      <c r="K1843" s="9"/>
      <c r="L1843" s="9"/>
      <c r="M1843" s="9"/>
      <c r="N1843" s="9"/>
      <c r="O1843" s="9"/>
      <c r="P1843" s="9"/>
      <c r="Q1843" s="9"/>
    </row>
    <row r="1844" spans="8:17" s="22" customFormat="1" ht="15" hidden="1" customHeight="1" x14ac:dyDescent="0.25">
      <c r="H1844" s="9"/>
      <c r="I1844" s="9"/>
      <c r="J1844" s="9"/>
      <c r="K1844" s="9"/>
      <c r="L1844" s="9"/>
      <c r="M1844" s="9"/>
      <c r="N1844" s="9"/>
      <c r="O1844" s="9"/>
      <c r="P1844" s="9"/>
      <c r="Q1844" s="9"/>
    </row>
    <row r="1845" spans="8:17" s="22" customFormat="1" ht="15" hidden="1" customHeight="1" x14ac:dyDescent="0.25">
      <c r="H1845" s="9"/>
      <c r="I1845" s="9"/>
      <c r="J1845" s="9"/>
      <c r="K1845" s="9"/>
      <c r="L1845" s="9"/>
      <c r="M1845" s="9"/>
      <c r="N1845" s="9"/>
      <c r="O1845" s="9"/>
      <c r="P1845" s="9"/>
      <c r="Q1845" s="9"/>
    </row>
    <row r="1846" spans="8:17" s="22" customFormat="1" ht="15" hidden="1" customHeight="1" x14ac:dyDescent="0.25">
      <c r="H1846" s="9"/>
      <c r="I1846" s="9"/>
      <c r="J1846" s="9"/>
      <c r="K1846" s="9"/>
      <c r="L1846" s="9"/>
      <c r="M1846" s="9"/>
      <c r="N1846" s="9"/>
      <c r="O1846" s="9"/>
      <c r="P1846" s="9"/>
      <c r="Q1846" s="9"/>
    </row>
    <row r="1847" spans="8:17" s="22" customFormat="1" ht="15" hidden="1" customHeight="1" x14ac:dyDescent="0.25">
      <c r="H1847" s="9"/>
      <c r="I1847" s="9"/>
      <c r="J1847" s="9"/>
      <c r="K1847" s="9"/>
      <c r="L1847" s="9"/>
      <c r="M1847" s="9"/>
      <c r="N1847" s="9"/>
      <c r="O1847" s="9"/>
      <c r="P1847" s="9"/>
      <c r="Q1847" s="9"/>
    </row>
    <row r="1848" spans="8:17" s="22" customFormat="1" ht="15" hidden="1" customHeight="1" x14ac:dyDescent="0.25">
      <c r="H1848" s="9"/>
      <c r="I1848" s="9"/>
      <c r="J1848" s="9"/>
      <c r="K1848" s="9"/>
      <c r="L1848" s="9"/>
      <c r="M1848" s="9"/>
      <c r="N1848" s="9"/>
      <c r="O1848" s="9"/>
      <c r="P1848" s="9"/>
      <c r="Q1848" s="9"/>
    </row>
    <row r="1849" spans="8:17" s="22" customFormat="1" ht="15" hidden="1" customHeight="1" x14ac:dyDescent="0.25">
      <c r="H1849" s="9"/>
      <c r="I1849" s="9"/>
      <c r="J1849" s="9"/>
      <c r="K1849" s="9"/>
      <c r="L1849" s="9"/>
      <c r="M1849" s="9"/>
      <c r="N1849" s="9"/>
      <c r="O1849" s="9"/>
      <c r="P1849" s="9"/>
      <c r="Q1849" s="9"/>
    </row>
    <row r="1850" spans="8:17" s="22" customFormat="1" ht="15" hidden="1" customHeight="1" x14ac:dyDescent="0.25">
      <c r="H1850" s="9"/>
      <c r="I1850" s="9"/>
      <c r="J1850" s="9"/>
      <c r="K1850" s="9"/>
      <c r="L1850" s="9"/>
      <c r="M1850" s="9"/>
      <c r="N1850" s="9"/>
      <c r="O1850" s="9"/>
      <c r="P1850" s="9"/>
      <c r="Q1850" s="9"/>
    </row>
    <row r="1851" spans="8:17" s="22" customFormat="1" ht="15" hidden="1" customHeight="1" x14ac:dyDescent="0.25">
      <c r="H1851" s="9"/>
      <c r="I1851" s="9"/>
      <c r="J1851" s="9"/>
      <c r="K1851" s="9"/>
      <c r="L1851" s="9"/>
      <c r="M1851" s="9"/>
      <c r="N1851" s="9"/>
      <c r="O1851" s="9"/>
      <c r="P1851" s="9"/>
      <c r="Q1851" s="9"/>
    </row>
    <row r="1852" spans="8:17" s="22" customFormat="1" ht="15" hidden="1" customHeight="1" x14ac:dyDescent="0.25">
      <c r="H1852" s="9"/>
      <c r="I1852" s="9"/>
      <c r="J1852" s="9"/>
      <c r="K1852" s="9"/>
      <c r="L1852" s="9"/>
      <c r="M1852" s="9"/>
      <c r="N1852" s="9"/>
      <c r="O1852" s="9"/>
      <c r="P1852" s="9"/>
      <c r="Q1852" s="9"/>
    </row>
    <row r="1853" spans="8:17" s="22" customFormat="1" ht="15" hidden="1" customHeight="1" x14ac:dyDescent="0.25">
      <c r="H1853" s="9"/>
      <c r="I1853" s="9"/>
      <c r="J1853" s="9"/>
      <c r="K1853" s="9"/>
      <c r="L1853" s="9"/>
      <c r="M1853" s="9"/>
      <c r="N1853" s="9"/>
      <c r="O1853" s="9"/>
      <c r="P1853" s="9"/>
      <c r="Q1853" s="9"/>
    </row>
    <row r="1854" spans="8:17" s="22" customFormat="1" ht="15" hidden="1" customHeight="1" x14ac:dyDescent="0.25">
      <c r="H1854" s="9"/>
      <c r="I1854" s="9"/>
      <c r="J1854" s="9"/>
      <c r="K1854" s="9"/>
      <c r="L1854" s="9"/>
      <c r="M1854" s="9"/>
      <c r="N1854" s="9"/>
      <c r="O1854" s="9"/>
      <c r="P1854" s="9"/>
      <c r="Q1854" s="9"/>
    </row>
    <row r="1855" spans="8:17" s="22" customFormat="1" ht="15" hidden="1" customHeight="1" x14ac:dyDescent="0.25">
      <c r="H1855" s="9"/>
      <c r="I1855" s="9"/>
      <c r="J1855" s="9"/>
      <c r="K1855" s="9"/>
      <c r="L1855" s="9"/>
      <c r="M1855" s="9"/>
      <c r="N1855" s="9"/>
      <c r="O1855" s="9"/>
      <c r="P1855" s="9"/>
      <c r="Q1855" s="9"/>
    </row>
    <row r="1856" spans="8:17" s="22" customFormat="1" ht="15" hidden="1" customHeight="1" x14ac:dyDescent="0.25">
      <c r="H1856" s="9"/>
      <c r="I1856" s="9"/>
      <c r="J1856" s="9"/>
      <c r="K1856" s="9"/>
      <c r="L1856" s="9"/>
      <c r="M1856" s="9"/>
      <c r="N1856" s="9"/>
      <c r="O1856" s="9"/>
      <c r="P1856" s="9"/>
      <c r="Q1856" s="9"/>
    </row>
    <row r="1857" spans="8:17" s="22" customFormat="1" ht="15" hidden="1" customHeight="1" x14ac:dyDescent="0.25">
      <c r="H1857" s="9"/>
      <c r="I1857" s="9"/>
      <c r="J1857" s="9"/>
      <c r="K1857" s="9"/>
      <c r="L1857" s="9"/>
      <c r="M1857" s="9"/>
      <c r="N1857" s="9"/>
      <c r="O1857" s="9"/>
      <c r="P1857" s="9"/>
      <c r="Q1857" s="9"/>
    </row>
    <row r="1858" spans="8:17" s="22" customFormat="1" ht="15" hidden="1" customHeight="1" x14ac:dyDescent="0.25">
      <c r="H1858" s="9"/>
      <c r="I1858" s="9"/>
      <c r="J1858" s="9"/>
      <c r="K1858" s="9"/>
      <c r="L1858" s="9"/>
      <c r="M1858" s="9"/>
      <c r="N1858" s="9"/>
      <c r="O1858" s="9"/>
      <c r="P1858" s="9"/>
      <c r="Q1858" s="9"/>
    </row>
    <row r="1859" spans="8:17" s="22" customFormat="1" ht="15" hidden="1" customHeight="1" x14ac:dyDescent="0.25">
      <c r="H1859" s="9"/>
      <c r="I1859" s="9"/>
      <c r="J1859" s="9"/>
      <c r="K1859" s="9"/>
      <c r="L1859" s="9"/>
      <c r="M1859" s="9"/>
      <c r="N1859" s="9"/>
      <c r="O1859" s="9"/>
      <c r="P1859" s="9"/>
      <c r="Q1859" s="9"/>
    </row>
    <row r="1860" spans="8:17" s="22" customFormat="1" ht="15" hidden="1" customHeight="1" x14ac:dyDescent="0.25">
      <c r="H1860" s="9"/>
      <c r="I1860" s="9"/>
      <c r="J1860" s="9"/>
      <c r="K1860" s="9"/>
      <c r="L1860" s="9"/>
      <c r="M1860" s="9"/>
      <c r="N1860" s="9"/>
      <c r="O1860" s="9"/>
      <c r="P1860" s="9"/>
      <c r="Q1860" s="9"/>
    </row>
    <row r="1861" spans="8:17" s="22" customFormat="1" ht="15" hidden="1" customHeight="1" x14ac:dyDescent="0.25">
      <c r="H1861" s="9"/>
      <c r="I1861" s="9"/>
      <c r="J1861" s="9"/>
      <c r="K1861" s="9"/>
      <c r="L1861" s="9"/>
      <c r="M1861" s="9"/>
      <c r="N1861" s="9"/>
      <c r="O1861" s="9"/>
      <c r="P1861" s="9"/>
      <c r="Q1861" s="9"/>
    </row>
    <row r="1862" spans="8:17" s="22" customFormat="1" ht="15" hidden="1" customHeight="1" x14ac:dyDescent="0.25">
      <c r="H1862" s="9"/>
      <c r="I1862" s="9"/>
      <c r="J1862" s="9"/>
      <c r="K1862" s="9"/>
      <c r="L1862" s="9"/>
      <c r="M1862" s="9"/>
      <c r="N1862" s="9"/>
      <c r="O1862" s="9"/>
      <c r="P1862" s="9"/>
      <c r="Q1862" s="9"/>
    </row>
    <row r="1863" spans="8:17" s="22" customFormat="1" ht="15" hidden="1" customHeight="1" x14ac:dyDescent="0.25">
      <c r="H1863" s="9"/>
      <c r="I1863" s="9"/>
      <c r="J1863" s="9"/>
      <c r="K1863" s="9"/>
      <c r="L1863" s="9"/>
      <c r="M1863" s="9"/>
      <c r="N1863" s="9"/>
      <c r="O1863" s="9"/>
      <c r="P1863" s="9"/>
      <c r="Q1863" s="9"/>
    </row>
    <row r="1864" spans="8:17" s="22" customFormat="1" ht="15" hidden="1" customHeight="1" x14ac:dyDescent="0.25">
      <c r="H1864" s="9"/>
      <c r="I1864" s="9"/>
      <c r="J1864" s="9"/>
      <c r="K1864" s="9"/>
      <c r="L1864" s="9"/>
      <c r="M1864" s="9"/>
      <c r="N1864" s="9"/>
      <c r="O1864" s="9"/>
      <c r="P1864" s="9"/>
      <c r="Q1864" s="9"/>
    </row>
    <row r="1865" spans="8:17" s="22" customFormat="1" ht="15" hidden="1" customHeight="1" x14ac:dyDescent="0.25">
      <c r="H1865" s="9"/>
      <c r="I1865" s="9"/>
      <c r="J1865" s="9"/>
      <c r="K1865" s="9"/>
      <c r="L1865" s="9"/>
      <c r="M1865" s="9"/>
      <c r="N1865" s="9"/>
      <c r="O1865" s="9"/>
      <c r="P1865" s="9"/>
      <c r="Q1865" s="9"/>
    </row>
    <row r="1866" spans="8:17" s="22" customFormat="1" ht="15" hidden="1" customHeight="1" x14ac:dyDescent="0.25">
      <c r="H1866" s="9"/>
      <c r="I1866" s="9"/>
      <c r="J1866" s="9"/>
      <c r="K1866" s="9"/>
      <c r="L1866" s="9"/>
      <c r="M1866" s="9"/>
      <c r="N1866" s="9"/>
      <c r="O1866" s="9"/>
      <c r="P1866" s="9"/>
      <c r="Q1866" s="9"/>
    </row>
    <row r="1867" spans="8:17" s="22" customFormat="1" ht="15" hidden="1" customHeight="1" x14ac:dyDescent="0.25">
      <c r="H1867" s="9"/>
      <c r="I1867" s="9"/>
      <c r="J1867" s="9"/>
      <c r="K1867" s="9"/>
      <c r="L1867" s="9"/>
      <c r="M1867" s="9"/>
      <c r="N1867" s="9"/>
      <c r="O1867" s="9"/>
      <c r="P1867" s="9"/>
      <c r="Q1867" s="9"/>
    </row>
    <row r="1868" spans="8:17" s="22" customFormat="1" ht="15" hidden="1" customHeight="1" x14ac:dyDescent="0.25">
      <c r="H1868" s="9"/>
      <c r="I1868" s="9"/>
      <c r="J1868" s="9"/>
      <c r="K1868" s="9"/>
      <c r="L1868" s="9"/>
      <c r="M1868" s="9"/>
      <c r="N1868" s="9"/>
      <c r="O1868" s="9"/>
      <c r="P1868" s="9"/>
      <c r="Q1868" s="9"/>
    </row>
    <row r="1869" spans="8:17" s="22" customFormat="1" ht="15" hidden="1" customHeight="1" x14ac:dyDescent="0.25">
      <c r="H1869" s="9"/>
      <c r="I1869" s="9"/>
      <c r="J1869" s="9"/>
      <c r="K1869" s="9"/>
      <c r="L1869" s="9"/>
      <c r="M1869" s="9"/>
      <c r="N1869" s="9"/>
      <c r="O1869" s="9"/>
      <c r="P1869" s="9"/>
      <c r="Q1869" s="9"/>
    </row>
    <row r="1870" spans="8:17" s="22" customFormat="1" ht="15" hidden="1" customHeight="1" x14ac:dyDescent="0.25">
      <c r="H1870" s="9"/>
      <c r="I1870" s="9"/>
      <c r="J1870" s="9"/>
      <c r="K1870" s="9"/>
      <c r="L1870" s="9"/>
      <c r="M1870" s="9"/>
      <c r="N1870" s="9"/>
      <c r="O1870" s="9"/>
      <c r="P1870" s="9"/>
      <c r="Q1870" s="9"/>
    </row>
    <row r="1871" spans="8:17" s="22" customFormat="1" ht="15" hidden="1" customHeight="1" x14ac:dyDescent="0.25">
      <c r="H1871" s="9"/>
      <c r="I1871" s="9"/>
      <c r="J1871" s="9"/>
      <c r="K1871" s="9"/>
      <c r="L1871" s="9"/>
      <c r="M1871" s="9"/>
      <c r="N1871" s="9"/>
      <c r="O1871" s="9"/>
      <c r="P1871" s="9"/>
      <c r="Q1871" s="9"/>
    </row>
    <row r="1872" spans="8:17" s="22" customFormat="1" ht="15" hidden="1" customHeight="1" x14ac:dyDescent="0.25">
      <c r="H1872" s="9"/>
      <c r="I1872" s="9"/>
      <c r="J1872" s="9"/>
      <c r="K1872" s="9"/>
      <c r="L1872" s="9"/>
      <c r="M1872" s="9"/>
      <c r="N1872" s="9"/>
      <c r="O1872" s="9"/>
      <c r="P1872" s="9"/>
      <c r="Q1872" s="9"/>
    </row>
    <row r="1873" spans="8:17" s="22" customFormat="1" ht="15" hidden="1" customHeight="1" x14ac:dyDescent="0.25">
      <c r="H1873" s="9"/>
      <c r="I1873" s="9"/>
      <c r="J1873" s="9"/>
      <c r="K1873" s="9"/>
      <c r="L1873" s="9"/>
      <c r="M1873" s="9"/>
      <c r="N1873" s="9"/>
      <c r="O1873" s="9"/>
      <c r="P1873" s="9"/>
      <c r="Q1873" s="9"/>
    </row>
    <row r="1874" spans="8:17" s="22" customFormat="1" ht="15" hidden="1" customHeight="1" x14ac:dyDescent="0.25">
      <c r="H1874" s="9"/>
      <c r="I1874" s="9"/>
      <c r="J1874" s="9"/>
      <c r="K1874" s="9"/>
      <c r="L1874" s="9"/>
      <c r="M1874" s="9"/>
      <c r="N1874" s="9"/>
      <c r="O1874" s="9"/>
      <c r="P1874" s="9"/>
      <c r="Q1874" s="9"/>
    </row>
    <row r="1875" spans="8:17" s="22" customFormat="1" ht="15" hidden="1" customHeight="1" x14ac:dyDescent="0.25">
      <c r="H1875" s="9"/>
      <c r="I1875" s="9"/>
      <c r="J1875" s="9"/>
      <c r="K1875" s="9"/>
      <c r="L1875" s="9"/>
      <c r="M1875" s="9"/>
      <c r="N1875" s="9"/>
      <c r="O1875" s="9"/>
      <c r="P1875" s="9"/>
      <c r="Q1875" s="9"/>
    </row>
    <row r="1876" spans="8:17" s="22" customFormat="1" ht="15" hidden="1" customHeight="1" x14ac:dyDescent="0.25">
      <c r="H1876" s="9"/>
      <c r="I1876" s="9"/>
      <c r="J1876" s="9"/>
      <c r="K1876" s="9"/>
      <c r="L1876" s="9"/>
      <c r="M1876" s="9"/>
      <c r="N1876" s="9"/>
      <c r="O1876" s="9"/>
      <c r="P1876" s="9"/>
      <c r="Q1876" s="9"/>
    </row>
    <row r="1877" spans="8:17" s="22" customFormat="1" ht="15" hidden="1" customHeight="1" x14ac:dyDescent="0.25">
      <c r="H1877" s="9"/>
      <c r="I1877" s="9"/>
      <c r="J1877" s="9"/>
      <c r="K1877" s="9"/>
      <c r="L1877" s="9"/>
      <c r="M1877" s="9"/>
      <c r="N1877" s="9"/>
      <c r="O1877" s="9"/>
      <c r="P1877" s="9"/>
      <c r="Q1877" s="9"/>
    </row>
    <row r="1878" spans="8:17" s="22" customFormat="1" ht="15" hidden="1" customHeight="1" x14ac:dyDescent="0.25">
      <c r="H1878" s="9"/>
      <c r="I1878" s="9"/>
      <c r="J1878" s="9"/>
      <c r="K1878" s="9"/>
      <c r="L1878" s="9"/>
      <c r="M1878" s="9"/>
      <c r="N1878" s="9"/>
      <c r="O1878" s="9"/>
      <c r="P1878" s="9"/>
      <c r="Q1878" s="9"/>
    </row>
    <row r="1879" spans="8:17" s="22" customFormat="1" ht="15" hidden="1" customHeight="1" x14ac:dyDescent="0.25">
      <c r="H1879" s="9"/>
      <c r="I1879" s="9"/>
      <c r="J1879" s="9"/>
      <c r="K1879" s="9"/>
      <c r="L1879" s="9"/>
      <c r="M1879" s="9"/>
      <c r="N1879" s="9"/>
      <c r="O1879" s="9"/>
      <c r="P1879" s="9"/>
      <c r="Q1879" s="9"/>
    </row>
    <row r="1880" spans="8:17" s="22" customFormat="1" ht="15" hidden="1" customHeight="1" x14ac:dyDescent="0.25">
      <c r="H1880" s="9"/>
      <c r="I1880" s="9"/>
      <c r="J1880" s="9"/>
      <c r="K1880" s="9"/>
      <c r="L1880" s="9"/>
      <c r="M1880" s="9"/>
      <c r="N1880" s="9"/>
      <c r="O1880" s="9"/>
      <c r="P1880" s="9"/>
      <c r="Q1880" s="9"/>
    </row>
    <row r="1881" spans="8:17" s="22" customFormat="1" ht="15" hidden="1" customHeight="1" x14ac:dyDescent="0.25">
      <c r="H1881" s="9"/>
      <c r="I1881" s="9"/>
      <c r="J1881" s="9"/>
      <c r="K1881" s="9"/>
      <c r="L1881" s="9"/>
      <c r="M1881" s="9"/>
      <c r="N1881" s="9"/>
      <c r="O1881" s="9"/>
      <c r="P1881" s="9"/>
      <c r="Q1881" s="9"/>
    </row>
    <row r="1882" spans="8:17" s="22" customFormat="1" ht="15" hidden="1" customHeight="1" x14ac:dyDescent="0.25">
      <c r="H1882" s="9"/>
      <c r="I1882" s="9"/>
      <c r="J1882" s="9"/>
      <c r="K1882" s="9"/>
      <c r="L1882" s="9"/>
      <c r="M1882" s="9"/>
      <c r="N1882" s="9"/>
      <c r="O1882" s="9"/>
      <c r="P1882" s="9"/>
      <c r="Q1882" s="9"/>
    </row>
    <row r="1883" spans="8:17" s="22" customFormat="1" ht="15" hidden="1" customHeight="1" x14ac:dyDescent="0.25">
      <c r="H1883" s="9"/>
      <c r="I1883" s="9"/>
      <c r="J1883" s="9"/>
      <c r="K1883" s="9"/>
      <c r="L1883" s="9"/>
      <c r="M1883" s="9"/>
      <c r="N1883" s="9"/>
      <c r="O1883" s="9"/>
      <c r="P1883" s="9"/>
      <c r="Q1883" s="9"/>
    </row>
    <row r="1884" spans="8:17" s="22" customFormat="1" ht="15" hidden="1" customHeight="1" x14ac:dyDescent="0.25">
      <c r="H1884" s="9"/>
      <c r="I1884" s="9"/>
      <c r="J1884" s="9"/>
      <c r="K1884" s="9"/>
      <c r="L1884" s="9"/>
      <c r="M1884" s="9"/>
      <c r="N1884" s="9"/>
      <c r="O1884" s="9"/>
      <c r="P1884" s="9"/>
      <c r="Q1884" s="9"/>
    </row>
    <row r="1885" spans="8:17" s="22" customFormat="1" ht="15" hidden="1" customHeight="1" x14ac:dyDescent="0.25">
      <c r="H1885" s="9"/>
      <c r="I1885" s="9"/>
      <c r="J1885" s="9"/>
      <c r="K1885" s="9"/>
      <c r="L1885" s="9"/>
      <c r="M1885" s="9"/>
      <c r="N1885" s="9"/>
      <c r="O1885" s="9"/>
      <c r="P1885" s="9"/>
      <c r="Q1885" s="9"/>
    </row>
    <row r="1886" spans="8:17" s="22" customFormat="1" ht="15" hidden="1" customHeight="1" x14ac:dyDescent="0.25">
      <c r="H1886" s="9"/>
      <c r="I1886" s="9"/>
      <c r="J1886" s="9"/>
      <c r="K1886" s="9"/>
      <c r="L1886" s="9"/>
      <c r="M1886" s="9"/>
      <c r="N1886" s="9"/>
      <c r="O1886" s="9"/>
      <c r="P1886" s="9"/>
      <c r="Q1886" s="9"/>
    </row>
    <row r="1887" spans="8:17" s="22" customFormat="1" ht="15" hidden="1" customHeight="1" x14ac:dyDescent="0.25">
      <c r="H1887" s="9"/>
      <c r="I1887" s="9"/>
      <c r="J1887" s="9"/>
      <c r="K1887" s="9"/>
      <c r="L1887" s="9"/>
      <c r="M1887" s="9"/>
      <c r="N1887" s="9"/>
      <c r="O1887" s="9"/>
      <c r="P1887" s="9"/>
      <c r="Q1887" s="9"/>
    </row>
    <row r="1888" spans="8:17" s="22" customFormat="1" ht="15" hidden="1" customHeight="1" x14ac:dyDescent="0.25">
      <c r="H1888" s="9"/>
      <c r="I1888" s="9"/>
      <c r="J1888" s="9"/>
      <c r="K1888" s="9"/>
      <c r="L1888" s="9"/>
      <c r="M1888" s="9"/>
      <c r="N1888" s="9"/>
      <c r="O1888" s="9"/>
      <c r="P1888" s="9"/>
      <c r="Q1888" s="9"/>
    </row>
    <row r="1889" spans="8:17" s="22" customFormat="1" ht="15" hidden="1" customHeight="1" x14ac:dyDescent="0.25">
      <c r="H1889" s="9"/>
      <c r="I1889" s="9"/>
      <c r="J1889" s="9"/>
      <c r="K1889" s="9"/>
      <c r="L1889" s="9"/>
      <c r="M1889" s="9"/>
      <c r="N1889" s="9"/>
      <c r="O1889" s="9"/>
      <c r="P1889" s="9"/>
      <c r="Q1889" s="9"/>
    </row>
    <row r="1890" spans="8:17" s="22" customFormat="1" ht="15" hidden="1" customHeight="1" x14ac:dyDescent="0.25">
      <c r="H1890" s="9"/>
      <c r="I1890" s="9"/>
      <c r="J1890" s="9"/>
      <c r="K1890" s="9"/>
      <c r="L1890" s="9"/>
      <c r="M1890" s="9"/>
      <c r="N1890" s="9"/>
      <c r="O1890" s="9"/>
      <c r="P1890" s="9"/>
      <c r="Q1890" s="9"/>
    </row>
    <row r="1891" spans="8:17" s="22" customFormat="1" ht="15" hidden="1" customHeight="1" x14ac:dyDescent="0.25">
      <c r="H1891" s="9"/>
      <c r="I1891" s="9"/>
      <c r="J1891" s="9"/>
      <c r="K1891" s="9"/>
      <c r="L1891" s="9"/>
      <c r="M1891" s="9"/>
      <c r="N1891" s="9"/>
      <c r="O1891" s="9"/>
      <c r="P1891" s="9"/>
      <c r="Q1891" s="9"/>
    </row>
    <row r="1892" spans="8:17" s="22" customFormat="1" ht="15" hidden="1" customHeight="1" x14ac:dyDescent="0.25">
      <c r="H1892" s="9"/>
      <c r="I1892" s="9"/>
      <c r="J1892" s="9"/>
      <c r="K1892" s="9"/>
      <c r="L1892" s="9"/>
      <c r="M1892" s="9"/>
      <c r="N1892" s="9"/>
      <c r="O1892" s="9"/>
      <c r="P1892" s="9"/>
      <c r="Q1892" s="9"/>
    </row>
    <row r="1893" spans="8:17" s="22" customFormat="1" ht="15" hidden="1" customHeight="1" x14ac:dyDescent="0.25">
      <c r="H1893" s="9"/>
      <c r="I1893" s="9"/>
      <c r="J1893" s="9"/>
      <c r="K1893" s="9"/>
      <c r="L1893" s="9"/>
      <c r="M1893" s="9"/>
      <c r="N1893" s="9"/>
      <c r="O1893" s="9"/>
      <c r="P1893" s="9"/>
      <c r="Q1893" s="9"/>
    </row>
    <row r="1894" spans="8:17" s="22" customFormat="1" ht="15" hidden="1" customHeight="1" x14ac:dyDescent="0.25">
      <c r="H1894" s="9"/>
      <c r="I1894" s="9"/>
      <c r="J1894" s="9"/>
      <c r="K1894" s="9"/>
      <c r="L1894" s="9"/>
      <c r="M1894" s="9"/>
      <c r="N1894" s="9"/>
      <c r="O1894" s="9"/>
      <c r="P1894" s="9"/>
      <c r="Q1894" s="9"/>
    </row>
    <row r="1895" spans="8:17" s="22" customFormat="1" ht="15" hidden="1" customHeight="1" x14ac:dyDescent="0.25">
      <c r="H1895" s="9"/>
      <c r="I1895" s="9"/>
      <c r="J1895" s="9"/>
      <c r="K1895" s="9"/>
      <c r="L1895" s="9"/>
      <c r="M1895" s="9"/>
      <c r="N1895" s="9"/>
      <c r="O1895" s="9"/>
      <c r="P1895" s="9"/>
      <c r="Q1895" s="9"/>
    </row>
    <row r="1896" spans="8:17" s="22" customFormat="1" ht="15" hidden="1" customHeight="1" x14ac:dyDescent="0.25">
      <c r="H1896" s="9"/>
      <c r="I1896" s="9"/>
      <c r="J1896" s="9"/>
      <c r="K1896" s="9"/>
      <c r="L1896" s="9"/>
      <c r="M1896" s="9"/>
      <c r="N1896" s="9"/>
      <c r="O1896" s="9"/>
      <c r="P1896" s="9"/>
      <c r="Q1896" s="9"/>
    </row>
    <row r="1897" spans="8:17" s="22" customFormat="1" ht="15" hidden="1" customHeight="1" x14ac:dyDescent="0.25">
      <c r="H1897" s="9"/>
      <c r="I1897" s="9"/>
      <c r="J1897" s="9"/>
      <c r="K1897" s="9"/>
      <c r="L1897" s="9"/>
      <c r="M1897" s="9"/>
      <c r="N1897" s="9"/>
      <c r="O1897" s="9"/>
      <c r="P1897" s="9"/>
      <c r="Q1897" s="9"/>
    </row>
    <row r="1898" spans="8:17" s="22" customFormat="1" ht="15" hidden="1" customHeight="1" x14ac:dyDescent="0.25">
      <c r="H1898" s="9"/>
      <c r="I1898" s="9"/>
      <c r="J1898" s="9"/>
      <c r="K1898" s="9"/>
      <c r="L1898" s="9"/>
      <c r="M1898" s="9"/>
      <c r="N1898" s="9"/>
      <c r="O1898" s="9"/>
      <c r="P1898" s="9"/>
      <c r="Q1898" s="9"/>
    </row>
    <row r="1899" spans="8:17" s="22" customFormat="1" ht="15" hidden="1" customHeight="1" x14ac:dyDescent="0.25">
      <c r="H1899" s="9"/>
      <c r="I1899" s="9"/>
      <c r="J1899" s="9"/>
      <c r="K1899" s="9"/>
      <c r="L1899" s="9"/>
      <c r="M1899" s="9"/>
      <c r="N1899" s="9"/>
      <c r="O1899" s="9"/>
      <c r="P1899" s="9"/>
      <c r="Q1899" s="9"/>
    </row>
    <row r="1900" spans="8:17" s="22" customFormat="1" ht="15" hidden="1" customHeight="1" x14ac:dyDescent="0.25">
      <c r="H1900" s="9"/>
      <c r="I1900" s="9"/>
      <c r="J1900" s="9"/>
      <c r="K1900" s="9"/>
      <c r="L1900" s="9"/>
      <c r="M1900" s="9"/>
      <c r="N1900" s="9"/>
      <c r="O1900" s="9"/>
      <c r="P1900" s="9"/>
      <c r="Q1900" s="9"/>
    </row>
    <row r="1901" spans="8:17" s="22" customFormat="1" ht="15" hidden="1" customHeight="1" x14ac:dyDescent="0.25">
      <c r="H1901" s="9"/>
      <c r="I1901" s="9"/>
      <c r="J1901" s="9"/>
      <c r="K1901" s="9"/>
      <c r="L1901" s="9"/>
      <c r="M1901" s="9"/>
      <c r="N1901" s="9"/>
      <c r="O1901" s="9"/>
      <c r="P1901" s="9"/>
      <c r="Q1901" s="9"/>
    </row>
    <row r="1902" spans="8:17" s="22" customFormat="1" ht="15" hidden="1" customHeight="1" x14ac:dyDescent="0.25">
      <c r="H1902" s="9"/>
      <c r="I1902" s="9"/>
      <c r="J1902" s="9"/>
      <c r="K1902" s="9"/>
      <c r="L1902" s="9"/>
      <c r="M1902" s="9"/>
      <c r="N1902" s="9"/>
      <c r="O1902" s="9"/>
      <c r="P1902" s="9"/>
      <c r="Q1902" s="9"/>
    </row>
    <row r="1903" spans="8:17" s="22" customFormat="1" ht="15" hidden="1" customHeight="1" x14ac:dyDescent="0.25">
      <c r="H1903" s="9"/>
      <c r="I1903" s="9"/>
      <c r="J1903" s="9"/>
      <c r="K1903" s="9"/>
      <c r="L1903" s="9"/>
      <c r="M1903" s="9"/>
      <c r="N1903" s="9"/>
      <c r="O1903" s="9"/>
      <c r="P1903" s="9"/>
      <c r="Q1903" s="9"/>
    </row>
    <row r="1904" spans="8:17" s="22" customFormat="1" ht="15" hidden="1" customHeight="1" x14ac:dyDescent="0.25">
      <c r="H1904" s="9"/>
      <c r="I1904" s="9"/>
      <c r="J1904" s="9"/>
      <c r="K1904" s="9"/>
      <c r="L1904" s="9"/>
      <c r="M1904" s="9"/>
      <c r="N1904" s="9"/>
      <c r="O1904" s="9"/>
      <c r="P1904" s="9"/>
      <c r="Q1904" s="9"/>
    </row>
    <row r="1905" spans="8:17" s="22" customFormat="1" ht="15" hidden="1" customHeight="1" x14ac:dyDescent="0.25">
      <c r="H1905" s="9"/>
      <c r="I1905" s="9"/>
      <c r="J1905" s="9"/>
      <c r="K1905" s="9"/>
      <c r="L1905" s="9"/>
      <c r="M1905" s="9"/>
      <c r="N1905" s="9"/>
      <c r="O1905" s="9"/>
      <c r="P1905" s="9"/>
      <c r="Q1905" s="9"/>
    </row>
    <row r="1906" spans="8:17" s="22" customFormat="1" ht="15" hidden="1" customHeight="1" x14ac:dyDescent="0.25">
      <c r="H1906" s="9"/>
      <c r="I1906" s="9"/>
      <c r="J1906" s="9"/>
      <c r="K1906" s="9"/>
      <c r="L1906" s="9"/>
      <c r="M1906" s="9"/>
      <c r="N1906" s="9"/>
      <c r="O1906" s="9"/>
      <c r="P1906" s="9"/>
      <c r="Q1906" s="9"/>
    </row>
    <row r="1907" spans="8:17" s="22" customFormat="1" ht="15" hidden="1" customHeight="1" x14ac:dyDescent="0.25">
      <c r="H1907" s="9"/>
      <c r="I1907" s="9"/>
      <c r="J1907" s="9"/>
      <c r="K1907" s="9"/>
      <c r="L1907" s="9"/>
      <c r="M1907" s="9"/>
      <c r="N1907" s="9"/>
      <c r="O1907" s="9"/>
      <c r="P1907" s="9"/>
      <c r="Q1907" s="9"/>
    </row>
    <row r="1908" spans="8:17" s="22" customFormat="1" ht="15" hidden="1" customHeight="1" x14ac:dyDescent="0.25">
      <c r="H1908" s="9"/>
      <c r="I1908" s="9"/>
      <c r="J1908" s="9"/>
      <c r="K1908" s="9"/>
      <c r="L1908" s="9"/>
      <c r="M1908" s="9"/>
      <c r="N1908" s="9"/>
      <c r="O1908" s="9"/>
      <c r="P1908" s="9"/>
      <c r="Q1908" s="9"/>
    </row>
    <row r="1909" spans="8:17" s="22" customFormat="1" ht="15" hidden="1" customHeight="1" x14ac:dyDescent="0.25">
      <c r="H1909" s="9"/>
      <c r="I1909" s="9"/>
      <c r="J1909" s="9"/>
      <c r="K1909" s="9"/>
      <c r="L1909" s="9"/>
      <c r="M1909" s="9"/>
      <c r="N1909" s="9"/>
      <c r="O1909" s="9"/>
      <c r="P1909" s="9"/>
      <c r="Q1909" s="9"/>
    </row>
    <row r="1910" spans="8:17" s="22" customFormat="1" ht="15" hidden="1" customHeight="1" x14ac:dyDescent="0.25">
      <c r="H1910" s="9"/>
      <c r="I1910" s="9"/>
      <c r="J1910" s="9"/>
      <c r="K1910" s="9"/>
      <c r="L1910" s="9"/>
      <c r="M1910" s="9"/>
      <c r="N1910" s="9"/>
      <c r="O1910" s="9"/>
      <c r="P1910" s="9"/>
      <c r="Q1910" s="9"/>
    </row>
    <row r="1911" spans="8:17" s="22" customFormat="1" ht="15" hidden="1" customHeight="1" x14ac:dyDescent="0.25">
      <c r="H1911" s="9"/>
      <c r="I1911" s="9"/>
      <c r="J1911" s="9"/>
      <c r="K1911" s="9"/>
      <c r="L1911" s="9"/>
      <c r="M1911" s="9"/>
      <c r="N1911" s="9"/>
      <c r="O1911" s="9"/>
      <c r="P1911" s="9"/>
      <c r="Q1911" s="9"/>
    </row>
    <row r="1912" spans="8:17" s="22" customFormat="1" ht="15" hidden="1" customHeight="1" x14ac:dyDescent="0.25">
      <c r="H1912" s="9"/>
      <c r="I1912" s="9"/>
      <c r="J1912" s="9"/>
      <c r="K1912" s="9"/>
      <c r="L1912" s="9"/>
      <c r="M1912" s="9"/>
      <c r="N1912" s="9"/>
      <c r="O1912" s="9"/>
      <c r="P1912" s="9"/>
      <c r="Q1912" s="9"/>
    </row>
    <row r="1913" spans="8:17" s="22" customFormat="1" ht="15" hidden="1" customHeight="1" x14ac:dyDescent="0.25">
      <c r="H1913" s="9"/>
      <c r="I1913" s="9"/>
      <c r="J1913" s="9"/>
      <c r="K1913" s="9"/>
      <c r="L1913" s="9"/>
      <c r="M1913" s="9"/>
      <c r="N1913" s="9"/>
      <c r="O1913" s="9"/>
      <c r="P1913" s="9"/>
      <c r="Q1913" s="9"/>
    </row>
    <row r="1914" spans="8:17" s="22" customFormat="1" ht="15" hidden="1" customHeight="1" x14ac:dyDescent="0.25">
      <c r="H1914" s="9"/>
      <c r="I1914" s="9"/>
      <c r="J1914" s="9"/>
      <c r="K1914" s="9"/>
      <c r="L1914" s="9"/>
      <c r="M1914" s="9"/>
      <c r="N1914" s="9"/>
      <c r="O1914" s="9"/>
      <c r="P1914" s="9"/>
      <c r="Q1914" s="9"/>
    </row>
    <row r="1915" spans="8:17" s="22" customFormat="1" ht="15" hidden="1" customHeight="1" x14ac:dyDescent="0.25">
      <c r="H1915" s="9"/>
      <c r="I1915" s="9"/>
      <c r="J1915" s="9"/>
      <c r="K1915" s="9"/>
      <c r="L1915" s="9"/>
      <c r="M1915" s="9"/>
      <c r="N1915" s="9"/>
      <c r="O1915" s="9"/>
      <c r="P1915" s="9"/>
      <c r="Q1915" s="9"/>
    </row>
    <row r="1916" spans="8:17" s="22" customFormat="1" ht="15" hidden="1" customHeight="1" x14ac:dyDescent="0.25">
      <c r="H1916" s="9"/>
      <c r="I1916" s="9"/>
      <c r="J1916" s="9"/>
      <c r="K1916" s="9"/>
      <c r="L1916" s="9"/>
      <c r="M1916" s="9"/>
      <c r="N1916" s="9"/>
      <c r="O1916" s="9"/>
      <c r="P1916" s="9"/>
      <c r="Q1916" s="9"/>
    </row>
    <row r="1917" spans="8:17" s="22" customFormat="1" ht="15" hidden="1" customHeight="1" x14ac:dyDescent="0.25">
      <c r="H1917" s="9"/>
      <c r="I1917" s="9"/>
      <c r="J1917" s="9"/>
      <c r="K1917" s="9"/>
      <c r="L1917" s="9"/>
      <c r="M1917" s="9"/>
      <c r="N1917" s="9"/>
      <c r="O1917" s="9"/>
      <c r="P1917" s="9"/>
      <c r="Q1917" s="9"/>
    </row>
    <row r="1918" spans="8:17" s="22" customFormat="1" ht="15" hidden="1" customHeight="1" x14ac:dyDescent="0.25">
      <c r="H1918" s="9"/>
      <c r="I1918" s="9"/>
      <c r="J1918" s="9"/>
      <c r="K1918" s="9"/>
      <c r="L1918" s="9"/>
      <c r="M1918" s="9"/>
      <c r="N1918" s="9"/>
      <c r="O1918" s="9"/>
      <c r="P1918" s="9"/>
      <c r="Q1918" s="9"/>
    </row>
    <row r="1919" spans="8:17" s="22" customFormat="1" ht="15" hidden="1" customHeight="1" x14ac:dyDescent="0.25">
      <c r="H1919" s="9"/>
      <c r="I1919" s="9"/>
      <c r="J1919" s="9"/>
      <c r="K1919" s="9"/>
      <c r="L1919" s="9"/>
      <c r="M1919" s="9"/>
      <c r="N1919" s="9"/>
      <c r="O1919" s="9"/>
      <c r="P1919" s="9"/>
      <c r="Q1919" s="9"/>
    </row>
    <row r="1920" spans="8:17" s="22" customFormat="1" ht="15" hidden="1" customHeight="1" x14ac:dyDescent="0.25">
      <c r="H1920" s="9"/>
      <c r="I1920" s="9"/>
      <c r="J1920" s="9"/>
      <c r="K1920" s="9"/>
      <c r="L1920" s="9"/>
      <c r="M1920" s="9"/>
      <c r="N1920" s="9"/>
      <c r="O1920" s="9"/>
      <c r="P1920" s="9"/>
      <c r="Q1920" s="9"/>
    </row>
    <row r="1921" spans="8:17" s="22" customFormat="1" ht="15" hidden="1" customHeight="1" x14ac:dyDescent="0.25">
      <c r="H1921" s="9"/>
      <c r="I1921" s="9"/>
      <c r="J1921" s="9"/>
      <c r="K1921" s="9"/>
      <c r="L1921" s="9"/>
      <c r="M1921" s="9"/>
      <c r="N1921" s="9"/>
      <c r="O1921" s="9"/>
      <c r="P1921" s="9"/>
      <c r="Q1921" s="9"/>
    </row>
    <row r="1922" spans="8:17" s="22" customFormat="1" ht="15" hidden="1" customHeight="1" x14ac:dyDescent="0.25">
      <c r="H1922" s="9"/>
      <c r="I1922" s="9"/>
      <c r="J1922" s="9"/>
      <c r="K1922" s="9"/>
      <c r="L1922" s="9"/>
      <c r="M1922" s="9"/>
      <c r="N1922" s="9"/>
      <c r="O1922" s="9"/>
      <c r="P1922" s="9"/>
      <c r="Q1922" s="9"/>
    </row>
    <row r="1923" spans="8:17" s="22" customFormat="1" ht="15" hidden="1" customHeight="1" x14ac:dyDescent="0.25">
      <c r="H1923" s="9"/>
      <c r="I1923" s="9"/>
      <c r="J1923" s="9"/>
      <c r="K1923" s="9"/>
      <c r="L1923" s="9"/>
      <c r="M1923" s="9"/>
      <c r="N1923" s="9"/>
      <c r="O1923" s="9"/>
      <c r="P1923" s="9"/>
      <c r="Q1923" s="9"/>
    </row>
    <row r="1924" spans="8:17" s="22" customFormat="1" ht="15" hidden="1" customHeight="1" x14ac:dyDescent="0.25">
      <c r="H1924" s="9"/>
      <c r="I1924" s="9"/>
      <c r="J1924" s="9"/>
      <c r="K1924" s="9"/>
      <c r="L1924" s="9"/>
      <c r="M1924" s="9"/>
      <c r="N1924" s="9"/>
      <c r="O1924" s="9"/>
      <c r="P1924" s="9"/>
      <c r="Q1924" s="9"/>
    </row>
    <row r="1925" spans="8:17" s="22" customFormat="1" ht="15" hidden="1" customHeight="1" x14ac:dyDescent="0.25">
      <c r="H1925" s="9"/>
      <c r="I1925" s="9"/>
      <c r="J1925" s="9"/>
      <c r="K1925" s="9"/>
      <c r="L1925" s="9"/>
      <c r="M1925" s="9"/>
      <c r="N1925" s="9"/>
      <c r="O1925" s="9"/>
      <c r="P1925" s="9"/>
      <c r="Q1925" s="9"/>
    </row>
    <row r="1926" spans="8:17" s="22" customFormat="1" ht="15" hidden="1" customHeight="1" x14ac:dyDescent="0.25">
      <c r="H1926" s="9"/>
      <c r="I1926" s="9"/>
      <c r="J1926" s="9"/>
      <c r="K1926" s="9"/>
      <c r="L1926" s="9"/>
      <c r="M1926" s="9"/>
      <c r="N1926" s="9"/>
      <c r="O1926" s="9"/>
      <c r="P1926" s="9"/>
      <c r="Q1926" s="9"/>
    </row>
    <row r="1927" spans="8:17" s="22" customFormat="1" ht="15" hidden="1" customHeight="1" x14ac:dyDescent="0.25">
      <c r="H1927" s="9"/>
      <c r="I1927" s="9"/>
      <c r="J1927" s="9"/>
      <c r="K1927" s="9"/>
      <c r="L1927" s="9"/>
      <c r="M1927" s="9"/>
      <c r="N1927" s="9"/>
      <c r="O1927" s="9"/>
      <c r="P1927" s="9"/>
      <c r="Q1927" s="9"/>
    </row>
    <row r="1928" spans="8:17" s="22" customFormat="1" ht="15" hidden="1" customHeight="1" x14ac:dyDescent="0.25">
      <c r="H1928" s="9"/>
      <c r="I1928" s="9"/>
      <c r="J1928" s="9"/>
      <c r="K1928" s="9"/>
      <c r="L1928" s="9"/>
      <c r="M1928" s="9"/>
      <c r="N1928" s="9"/>
      <c r="O1928" s="9"/>
      <c r="P1928" s="9"/>
      <c r="Q1928" s="9"/>
    </row>
    <row r="1929" spans="8:17" s="22" customFormat="1" ht="15" hidden="1" customHeight="1" x14ac:dyDescent="0.25">
      <c r="H1929" s="9"/>
      <c r="I1929" s="9"/>
      <c r="J1929" s="9"/>
      <c r="K1929" s="9"/>
      <c r="L1929" s="9"/>
      <c r="M1929" s="9"/>
      <c r="N1929" s="9"/>
      <c r="O1929" s="9"/>
      <c r="P1929" s="9"/>
      <c r="Q1929" s="9"/>
    </row>
    <row r="1930" spans="8:17" s="22" customFormat="1" ht="15" hidden="1" customHeight="1" x14ac:dyDescent="0.25">
      <c r="H1930" s="9"/>
      <c r="I1930" s="9"/>
      <c r="J1930" s="9"/>
      <c r="K1930" s="9"/>
      <c r="L1930" s="9"/>
      <c r="M1930" s="9"/>
      <c r="N1930" s="9"/>
      <c r="O1930" s="9"/>
      <c r="P1930" s="9"/>
      <c r="Q1930" s="9"/>
    </row>
    <row r="1931" spans="8:17" s="22" customFormat="1" ht="15" hidden="1" customHeight="1" x14ac:dyDescent="0.25">
      <c r="H1931" s="9"/>
      <c r="I1931" s="9"/>
      <c r="J1931" s="9"/>
      <c r="K1931" s="9"/>
      <c r="L1931" s="9"/>
      <c r="M1931" s="9"/>
      <c r="N1931" s="9"/>
      <c r="O1931" s="9"/>
      <c r="P1931" s="9"/>
      <c r="Q1931" s="9"/>
    </row>
    <row r="1932" spans="8:17" s="22" customFormat="1" ht="15" hidden="1" customHeight="1" x14ac:dyDescent="0.25">
      <c r="H1932" s="9"/>
      <c r="I1932" s="9"/>
      <c r="J1932" s="9"/>
      <c r="K1932" s="9"/>
      <c r="L1932" s="9"/>
      <c r="M1932" s="9"/>
      <c r="N1932" s="9"/>
      <c r="O1932" s="9"/>
      <c r="P1932" s="9"/>
      <c r="Q1932" s="9"/>
    </row>
    <row r="1933" spans="8:17" s="22" customFormat="1" ht="15" hidden="1" customHeight="1" x14ac:dyDescent="0.25">
      <c r="H1933" s="9"/>
      <c r="I1933" s="9"/>
      <c r="J1933" s="9"/>
      <c r="K1933" s="9"/>
      <c r="L1933" s="9"/>
      <c r="M1933" s="9"/>
      <c r="N1933" s="9"/>
      <c r="O1933" s="9"/>
      <c r="P1933" s="9"/>
      <c r="Q1933" s="9"/>
    </row>
    <row r="1934" spans="8:17" s="22" customFormat="1" ht="15" hidden="1" customHeight="1" x14ac:dyDescent="0.25">
      <c r="H1934" s="9"/>
      <c r="I1934" s="9"/>
      <c r="J1934" s="9"/>
      <c r="K1934" s="9"/>
      <c r="L1934" s="9"/>
      <c r="M1934" s="9"/>
      <c r="N1934" s="9"/>
      <c r="O1934" s="9"/>
      <c r="P1934" s="9"/>
      <c r="Q1934" s="9"/>
    </row>
    <row r="1935" spans="8:17" s="22" customFormat="1" ht="15" hidden="1" customHeight="1" x14ac:dyDescent="0.25">
      <c r="H1935" s="9"/>
      <c r="I1935" s="9"/>
      <c r="J1935" s="9"/>
      <c r="K1935" s="9"/>
      <c r="L1935" s="9"/>
      <c r="M1935" s="9"/>
      <c r="N1935" s="9"/>
      <c r="O1935" s="9"/>
      <c r="P1935" s="9"/>
      <c r="Q1935" s="9"/>
    </row>
    <row r="1936" spans="8:17" s="22" customFormat="1" ht="15" hidden="1" customHeight="1" x14ac:dyDescent="0.25">
      <c r="H1936" s="9"/>
      <c r="I1936" s="9"/>
      <c r="J1936" s="9"/>
      <c r="K1936" s="9"/>
      <c r="L1936" s="9"/>
      <c r="M1936" s="9"/>
      <c r="N1936" s="9"/>
      <c r="O1936" s="9"/>
      <c r="P1936" s="9"/>
      <c r="Q1936" s="9"/>
    </row>
    <row r="1937" spans="8:17" s="22" customFormat="1" ht="15" hidden="1" customHeight="1" x14ac:dyDescent="0.25">
      <c r="H1937" s="9"/>
      <c r="I1937" s="9"/>
      <c r="J1937" s="9"/>
      <c r="K1937" s="9"/>
      <c r="L1937" s="9"/>
      <c r="M1937" s="9"/>
      <c r="N1937" s="9"/>
      <c r="O1937" s="9"/>
      <c r="P1937" s="9"/>
      <c r="Q1937" s="9"/>
    </row>
    <row r="1938" spans="8:17" s="22" customFormat="1" ht="15" hidden="1" customHeight="1" x14ac:dyDescent="0.25">
      <c r="H1938" s="9"/>
      <c r="I1938" s="9"/>
      <c r="J1938" s="9"/>
      <c r="K1938" s="9"/>
      <c r="L1938" s="9"/>
      <c r="M1938" s="9"/>
      <c r="N1938" s="9"/>
      <c r="O1938" s="9"/>
      <c r="P1938" s="9"/>
      <c r="Q1938" s="9"/>
    </row>
    <row r="1939" spans="8:17" s="22" customFormat="1" ht="15" hidden="1" customHeight="1" x14ac:dyDescent="0.25">
      <c r="H1939" s="9"/>
      <c r="I1939" s="9"/>
      <c r="J1939" s="9"/>
      <c r="K1939" s="9"/>
      <c r="L1939" s="9"/>
      <c r="M1939" s="9"/>
      <c r="N1939" s="9"/>
      <c r="O1939" s="9"/>
      <c r="P1939" s="9"/>
      <c r="Q1939" s="9"/>
    </row>
    <row r="1940" spans="8:17" s="22" customFormat="1" ht="15" hidden="1" customHeight="1" x14ac:dyDescent="0.25">
      <c r="H1940" s="9"/>
      <c r="I1940" s="9"/>
      <c r="J1940" s="9"/>
      <c r="K1940" s="9"/>
      <c r="L1940" s="9"/>
      <c r="M1940" s="9"/>
      <c r="N1940" s="9"/>
      <c r="O1940" s="9"/>
      <c r="P1940" s="9"/>
      <c r="Q1940" s="9"/>
    </row>
    <row r="1941" spans="8:17" s="22" customFormat="1" ht="15" hidden="1" customHeight="1" x14ac:dyDescent="0.25">
      <c r="H1941" s="9"/>
      <c r="I1941" s="9"/>
      <c r="J1941" s="9"/>
      <c r="K1941" s="9"/>
      <c r="L1941" s="9"/>
      <c r="M1941" s="9"/>
      <c r="N1941" s="9"/>
      <c r="O1941" s="9"/>
      <c r="P1941" s="9"/>
      <c r="Q1941" s="9"/>
    </row>
    <row r="1942" spans="8:17" s="22" customFormat="1" ht="15" hidden="1" customHeight="1" x14ac:dyDescent="0.25">
      <c r="H1942" s="9"/>
      <c r="I1942" s="9"/>
      <c r="J1942" s="9"/>
      <c r="K1942" s="9"/>
      <c r="L1942" s="9"/>
      <c r="M1942" s="9"/>
      <c r="N1942" s="9"/>
      <c r="O1942" s="9"/>
      <c r="P1942" s="9"/>
      <c r="Q1942" s="9"/>
    </row>
    <row r="1943" spans="8:17" s="22" customFormat="1" ht="15" hidden="1" customHeight="1" x14ac:dyDescent="0.25">
      <c r="H1943" s="9"/>
      <c r="I1943" s="9"/>
      <c r="J1943" s="9"/>
      <c r="K1943" s="9"/>
      <c r="L1943" s="9"/>
      <c r="M1943" s="9"/>
      <c r="N1943" s="9"/>
      <c r="O1943" s="9"/>
      <c r="P1943" s="9"/>
      <c r="Q1943" s="9"/>
    </row>
    <row r="1944" spans="8:17" s="22" customFormat="1" ht="15" hidden="1" customHeight="1" x14ac:dyDescent="0.25">
      <c r="H1944" s="9"/>
      <c r="I1944" s="9"/>
      <c r="J1944" s="9"/>
      <c r="K1944" s="9"/>
      <c r="L1944" s="9"/>
      <c r="M1944" s="9"/>
      <c r="N1944" s="9"/>
      <c r="O1944" s="9"/>
      <c r="P1944" s="9"/>
      <c r="Q1944" s="9"/>
    </row>
    <row r="1945" spans="8:17" s="22" customFormat="1" ht="15" hidden="1" customHeight="1" x14ac:dyDescent="0.25">
      <c r="H1945" s="9"/>
      <c r="I1945" s="9"/>
      <c r="J1945" s="9"/>
      <c r="K1945" s="9"/>
      <c r="L1945" s="9"/>
      <c r="M1945" s="9"/>
      <c r="N1945" s="9"/>
      <c r="O1945" s="9"/>
      <c r="P1945" s="9"/>
      <c r="Q1945" s="9"/>
    </row>
    <row r="1946" spans="8:17" s="22" customFormat="1" ht="15" hidden="1" customHeight="1" x14ac:dyDescent="0.25">
      <c r="H1946" s="9"/>
      <c r="I1946" s="9"/>
      <c r="J1946" s="9"/>
      <c r="K1946" s="9"/>
      <c r="L1946" s="9"/>
      <c r="M1946" s="9"/>
      <c r="N1946" s="9"/>
      <c r="O1946" s="9"/>
      <c r="P1946" s="9"/>
      <c r="Q1946" s="9"/>
    </row>
    <row r="1947" spans="8:17" s="22" customFormat="1" ht="15" hidden="1" customHeight="1" x14ac:dyDescent="0.25">
      <c r="H1947" s="9"/>
      <c r="I1947" s="9"/>
      <c r="J1947" s="9"/>
      <c r="K1947" s="9"/>
      <c r="L1947" s="9"/>
      <c r="M1947" s="9"/>
      <c r="N1947" s="9"/>
      <c r="O1947" s="9"/>
      <c r="P1947" s="9"/>
      <c r="Q1947" s="9"/>
    </row>
    <row r="1948" spans="8:17" s="22" customFormat="1" ht="15" hidden="1" customHeight="1" x14ac:dyDescent="0.25">
      <c r="H1948" s="9"/>
      <c r="I1948" s="9"/>
      <c r="J1948" s="9"/>
      <c r="K1948" s="9"/>
      <c r="L1948" s="9"/>
      <c r="M1948" s="9"/>
      <c r="N1948" s="9"/>
      <c r="O1948" s="9"/>
      <c r="P1948" s="9"/>
      <c r="Q1948" s="9"/>
    </row>
    <row r="1949" spans="8:17" s="22" customFormat="1" ht="15" hidden="1" customHeight="1" x14ac:dyDescent="0.25">
      <c r="H1949" s="9"/>
      <c r="I1949" s="9"/>
      <c r="J1949" s="9"/>
      <c r="K1949" s="9"/>
      <c r="L1949" s="9"/>
      <c r="M1949" s="9"/>
      <c r="N1949" s="9"/>
      <c r="O1949" s="9"/>
      <c r="P1949" s="9"/>
      <c r="Q1949" s="9"/>
    </row>
    <row r="1950" spans="8:17" s="22" customFormat="1" ht="15" hidden="1" customHeight="1" x14ac:dyDescent="0.25">
      <c r="H1950" s="9"/>
      <c r="I1950" s="9"/>
      <c r="J1950" s="9"/>
      <c r="K1950" s="9"/>
      <c r="L1950" s="9"/>
      <c r="M1950" s="9"/>
      <c r="N1950" s="9"/>
      <c r="O1950" s="9"/>
      <c r="P1950" s="9"/>
      <c r="Q1950" s="9"/>
    </row>
    <row r="1951" spans="8:17" s="22" customFormat="1" ht="15" hidden="1" customHeight="1" x14ac:dyDescent="0.25">
      <c r="H1951" s="9"/>
      <c r="I1951" s="9"/>
      <c r="J1951" s="9"/>
      <c r="K1951" s="9"/>
      <c r="L1951" s="9"/>
      <c r="M1951" s="9"/>
      <c r="N1951" s="9"/>
      <c r="O1951" s="9"/>
      <c r="P1951" s="9"/>
      <c r="Q1951" s="9"/>
    </row>
    <row r="1952" spans="8:17" s="22" customFormat="1" ht="15" hidden="1" customHeight="1" x14ac:dyDescent="0.25">
      <c r="H1952" s="9"/>
      <c r="I1952" s="9"/>
      <c r="J1952" s="9"/>
      <c r="K1952" s="9"/>
      <c r="L1952" s="9"/>
      <c r="M1952" s="9"/>
      <c r="N1952" s="9"/>
      <c r="O1952" s="9"/>
      <c r="P1952" s="9"/>
      <c r="Q1952" s="9"/>
    </row>
    <row r="1953" spans="8:17" s="22" customFormat="1" ht="15" hidden="1" customHeight="1" x14ac:dyDescent="0.25">
      <c r="H1953" s="9"/>
      <c r="I1953" s="9"/>
      <c r="J1953" s="9"/>
      <c r="K1953" s="9"/>
      <c r="L1953" s="9"/>
      <c r="M1953" s="9"/>
      <c r="N1953" s="9"/>
      <c r="O1953" s="9"/>
      <c r="P1953" s="9"/>
      <c r="Q1953" s="9"/>
    </row>
    <row r="1954" spans="8:17" s="22" customFormat="1" ht="15" hidden="1" customHeight="1" x14ac:dyDescent="0.25">
      <c r="H1954" s="9"/>
      <c r="I1954" s="9"/>
      <c r="J1954" s="9"/>
      <c r="K1954" s="9"/>
      <c r="L1954" s="9"/>
      <c r="M1954" s="9"/>
      <c r="N1954" s="9"/>
      <c r="O1954" s="9"/>
      <c r="P1954" s="9"/>
      <c r="Q1954" s="9"/>
    </row>
    <row r="1955" spans="8:17" s="22" customFormat="1" ht="15" hidden="1" customHeight="1" x14ac:dyDescent="0.25">
      <c r="H1955" s="9"/>
      <c r="I1955" s="9"/>
      <c r="J1955" s="9"/>
      <c r="K1955" s="9"/>
      <c r="L1955" s="9"/>
      <c r="M1955" s="9"/>
      <c r="N1955" s="9"/>
      <c r="O1955" s="9"/>
      <c r="P1955" s="9"/>
      <c r="Q1955" s="9"/>
    </row>
    <row r="1956" spans="8:17" s="22" customFormat="1" ht="15" hidden="1" customHeight="1" x14ac:dyDescent="0.25">
      <c r="H1956" s="9"/>
      <c r="I1956" s="9"/>
      <c r="J1956" s="9"/>
      <c r="K1956" s="9"/>
      <c r="L1956" s="9"/>
      <c r="M1956" s="9"/>
      <c r="N1956" s="9"/>
      <c r="O1956" s="9"/>
      <c r="P1956" s="9"/>
      <c r="Q1956" s="9"/>
    </row>
    <row r="1957" spans="8:17" s="22" customFormat="1" ht="15" hidden="1" customHeight="1" x14ac:dyDescent="0.25">
      <c r="H1957" s="9"/>
      <c r="I1957" s="9"/>
      <c r="J1957" s="9"/>
      <c r="K1957" s="9"/>
      <c r="L1957" s="9"/>
      <c r="M1957" s="9"/>
      <c r="N1957" s="9"/>
      <c r="O1957" s="9"/>
      <c r="P1957" s="9"/>
      <c r="Q1957" s="9"/>
    </row>
    <row r="1958" spans="8:17" s="22" customFormat="1" ht="15" hidden="1" customHeight="1" x14ac:dyDescent="0.25">
      <c r="H1958" s="9"/>
      <c r="I1958" s="9"/>
      <c r="J1958" s="9"/>
      <c r="K1958" s="9"/>
      <c r="L1958" s="9"/>
      <c r="M1958" s="9"/>
      <c r="N1958" s="9"/>
      <c r="O1958" s="9"/>
      <c r="P1958" s="9"/>
      <c r="Q1958" s="9"/>
    </row>
    <row r="1959" spans="8:17" s="22" customFormat="1" ht="15" hidden="1" customHeight="1" x14ac:dyDescent="0.25">
      <c r="H1959" s="9"/>
      <c r="I1959" s="9"/>
      <c r="J1959" s="9"/>
      <c r="K1959" s="9"/>
      <c r="L1959" s="9"/>
      <c r="M1959" s="9"/>
      <c r="N1959" s="9"/>
      <c r="O1959" s="9"/>
      <c r="P1959" s="9"/>
      <c r="Q1959" s="9"/>
    </row>
    <row r="1960" spans="8:17" s="22" customFormat="1" ht="15" hidden="1" customHeight="1" x14ac:dyDescent="0.25">
      <c r="H1960" s="9"/>
      <c r="I1960" s="9"/>
      <c r="J1960" s="9"/>
      <c r="K1960" s="9"/>
      <c r="L1960" s="9"/>
      <c r="M1960" s="9"/>
      <c r="N1960" s="9"/>
      <c r="O1960" s="9"/>
      <c r="P1960" s="9"/>
      <c r="Q1960" s="9"/>
    </row>
    <row r="1961" spans="8:17" s="22" customFormat="1" ht="15" hidden="1" customHeight="1" x14ac:dyDescent="0.25">
      <c r="H1961" s="9"/>
      <c r="I1961" s="9"/>
      <c r="J1961" s="9"/>
      <c r="K1961" s="9"/>
      <c r="L1961" s="9"/>
      <c r="M1961" s="9"/>
      <c r="N1961" s="9"/>
      <c r="O1961" s="9"/>
      <c r="P1961" s="9"/>
      <c r="Q1961" s="9"/>
    </row>
    <row r="1962" spans="8:17" s="22" customFormat="1" ht="15" hidden="1" customHeight="1" x14ac:dyDescent="0.25">
      <c r="H1962" s="9"/>
      <c r="I1962" s="9"/>
      <c r="J1962" s="9"/>
      <c r="K1962" s="9"/>
      <c r="L1962" s="9"/>
      <c r="M1962" s="9"/>
      <c r="N1962" s="9"/>
      <c r="O1962" s="9"/>
      <c r="P1962" s="9"/>
      <c r="Q1962" s="9"/>
    </row>
    <row r="1963" spans="8:17" s="22" customFormat="1" ht="15" hidden="1" customHeight="1" x14ac:dyDescent="0.25">
      <c r="H1963" s="9"/>
      <c r="I1963" s="9"/>
      <c r="J1963" s="9"/>
      <c r="K1963" s="9"/>
      <c r="L1963" s="9"/>
      <c r="M1963" s="9"/>
      <c r="N1963" s="9"/>
      <c r="O1963" s="9"/>
      <c r="P1963" s="9"/>
      <c r="Q1963" s="9"/>
    </row>
    <row r="1964" spans="8:17" s="22" customFormat="1" ht="15" hidden="1" customHeight="1" x14ac:dyDescent="0.25">
      <c r="H1964" s="9"/>
      <c r="I1964" s="9"/>
      <c r="J1964" s="9"/>
      <c r="K1964" s="9"/>
      <c r="L1964" s="9"/>
      <c r="M1964" s="9"/>
      <c r="N1964" s="9"/>
      <c r="O1964" s="9"/>
      <c r="P1964" s="9"/>
      <c r="Q1964" s="9"/>
    </row>
    <row r="1965" spans="8:17" s="22" customFormat="1" ht="15" hidden="1" customHeight="1" x14ac:dyDescent="0.25">
      <c r="H1965" s="9"/>
      <c r="I1965" s="9"/>
      <c r="J1965" s="9"/>
      <c r="K1965" s="9"/>
      <c r="L1965" s="9"/>
      <c r="M1965" s="9"/>
      <c r="N1965" s="9"/>
      <c r="O1965" s="9"/>
      <c r="P1965" s="9"/>
      <c r="Q1965" s="9"/>
    </row>
    <row r="1966" spans="8:17" s="22" customFormat="1" ht="15" hidden="1" customHeight="1" x14ac:dyDescent="0.25">
      <c r="H1966" s="9"/>
      <c r="I1966" s="9"/>
      <c r="J1966" s="9"/>
      <c r="K1966" s="9"/>
      <c r="L1966" s="9"/>
      <c r="M1966" s="9"/>
      <c r="N1966" s="9"/>
      <c r="O1966" s="9"/>
      <c r="P1966" s="9"/>
      <c r="Q1966" s="9"/>
    </row>
    <row r="1967" spans="8:17" s="22" customFormat="1" ht="15" hidden="1" customHeight="1" x14ac:dyDescent="0.25">
      <c r="H1967" s="9"/>
      <c r="I1967" s="9"/>
      <c r="J1967" s="9"/>
      <c r="K1967" s="9"/>
      <c r="L1967" s="9"/>
      <c r="M1967" s="9"/>
      <c r="N1967" s="9"/>
      <c r="O1967" s="9"/>
      <c r="P1967" s="9"/>
      <c r="Q1967" s="9"/>
    </row>
    <row r="1968" spans="8:17" s="22" customFormat="1" ht="15" hidden="1" customHeight="1" x14ac:dyDescent="0.25">
      <c r="H1968" s="9"/>
      <c r="I1968" s="9"/>
      <c r="J1968" s="9"/>
      <c r="K1968" s="9"/>
      <c r="L1968" s="9"/>
      <c r="M1968" s="9"/>
      <c r="N1968" s="9"/>
      <c r="O1968" s="9"/>
      <c r="P1968" s="9"/>
      <c r="Q1968" s="9"/>
    </row>
    <row r="1969" spans="8:17" s="22" customFormat="1" ht="15" hidden="1" customHeight="1" x14ac:dyDescent="0.25">
      <c r="H1969" s="9"/>
      <c r="I1969" s="9"/>
      <c r="J1969" s="9"/>
      <c r="K1969" s="9"/>
      <c r="L1969" s="9"/>
      <c r="M1969" s="9"/>
      <c r="N1969" s="9"/>
      <c r="O1969" s="9"/>
      <c r="P1969" s="9"/>
      <c r="Q1969" s="9"/>
    </row>
    <row r="1970" spans="8:17" s="22" customFormat="1" ht="15" hidden="1" customHeight="1" x14ac:dyDescent="0.25">
      <c r="H1970" s="9"/>
      <c r="I1970" s="9"/>
      <c r="J1970" s="9"/>
      <c r="K1970" s="9"/>
      <c r="L1970" s="9"/>
      <c r="M1970" s="9"/>
      <c r="N1970" s="9"/>
      <c r="O1970" s="9"/>
      <c r="P1970" s="9"/>
      <c r="Q1970" s="9"/>
    </row>
    <row r="1971" spans="8:17" s="22" customFormat="1" ht="15" hidden="1" customHeight="1" x14ac:dyDescent="0.25">
      <c r="H1971" s="9"/>
      <c r="I1971" s="9"/>
      <c r="J1971" s="9"/>
      <c r="K1971" s="9"/>
      <c r="L1971" s="9"/>
      <c r="M1971" s="9"/>
      <c r="N1971" s="9"/>
      <c r="O1971" s="9"/>
      <c r="P1971" s="9"/>
      <c r="Q1971" s="9"/>
    </row>
    <row r="1972" spans="8:17" s="22" customFormat="1" ht="15" hidden="1" customHeight="1" x14ac:dyDescent="0.25">
      <c r="H1972" s="9"/>
      <c r="I1972" s="9"/>
      <c r="J1972" s="9"/>
      <c r="K1972" s="9"/>
      <c r="L1972" s="9"/>
      <c r="M1972" s="9"/>
      <c r="N1972" s="9"/>
      <c r="O1972" s="9"/>
      <c r="P1972" s="9"/>
      <c r="Q1972" s="9"/>
    </row>
    <row r="1973" spans="8:17" s="22" customFormat="1" ht="15" hidden="1" customHeight="1" x14ac:dyDescent="0.25">
      <c r="H1973" s="9"/>
      <c r="I1973" s="9"/>
      <c r="J1973" s="9"/>
      <c r="K1973" s="9"/>
      <c r="L1973" s="9"/>
      <c r="M1973" s="9"/>
      <c r="N1973" s="9"/>
      <c r="O1973" s="9"/>
      <c r="P1973" s="9"/>
      <c r="Q1973" s="9"/>
    </row>
    <row r="1974" spans="8:17" s="22" customFormat="1" ht="15" hidden="1" customHeight="1" x14ac:dyDescent="0.25">
      <c r="H1974" s="9"/>
      <c r="I1974" s="9"/>
      <c r="J1974" s="9"/>
      <c r="K1974" s="9"/>
      <c r="L1974" s="9"/>
      <c r="M1974" s="9"/>
      <c r="N1974" s="9"/>
      <c r="O1974" s="9"/>
      <c r="P1974" s="9"/>
      <c r="Q1974" s="9"/>
    </row>
    <row r="1975" spans="8:17" s="22" customFormat="1" ht="15" hidden="1" customHeight="1" x14ac:dyDescent="0.25">
      <c r="H1975" s="9"/>
      <c r="I1975" s="9"/>
      <c r="J1975" s="9"/>
      <c r="K1975" s="9"/>
      <c r="L1975" s="9"/>
      <c r="M1975" s="9"/>
      <c r="N1975" s="9"/>
      <c r="O1975" s="9"/>
      <c r="P1975" s="9"/>
      <c r="Q1975" s="9"/>
    </row>
    <row r="1976" spans="8:17" s="22" customFormat="1" ht="15" hidden="1" customHeight="1" x14ac:dyDescent="0.25">
      <c r="H1976" s="9"/>
      <c r="I1976" s="9"/>
      <c r="J1976" s="9"/>
      <c r="K1976" s="9"/>
      <c r="L1976" s="9"/>
      <c r="M1976" s="9"/>
      <c r="N1976" s="9"/>
      <c r="O1976" s="9"/>
      <c r="P1976" s="9"/>
      <c r="Q1976" s="9"/>
    </row>
    <row r="1977" spans="8:17" s="22" customFormat="1" ht="15" hidden="1" customHeight="1" x14ac:dyDescent="0.25">
      <c r="H1977" s="9"/>
      <c r="I1977" s="9"/>
      <c r="J1977" s="9"/>
      <c r="K1977" s="9"/>
      <c r="L1977" s="9"/>
      <c r="M1977" s="9"/>
      <c r="N1977" s="9"/>
      <c r="O1977" s="9"/>
      <c r="P1977" s="9"/>
      <c r="Q1977" s="9"/>
    </row>
    <row r="1978" spans="8:17" s="22" customFormat="1" ht="15" hidden="1" customHeight="1" x14ac:dyDescent="0.25">
      <c r="H1978" s="9"/>
      <c r="I1978" s="9"/>
      <c r="J1978" s="9"/>
      <c r="K1978" s="9"/>
      <c r="L1978" s="9"/>
      <c r="M1978" s="9"/>
      <c r="N1978" s="9"/>
      <c r="O1978" s="9"/>
      <c r="P1978" s="9"/>
      <c r="Q1978" s="9"/>
    </row>
    <row r="1979" spans="8:17" s="22" customFormat="1" ht="15" hidden="1" customHeight="1" x14ac:dyDescent="0.25">
      <c r="H1979" s="9"/>
      <c r="I1979" s="9"/>
      <c r="J1979" s="9"/>
      <c r="K1979" s="9"/>
      <c r="L1979" s="9"/>
      <c r="M1979" s="9"/>
      <c r="N1979" s="9"/>
      <c r="O1979" s="9"/>
      <c r="P1979" s="9"/>
      <c r="Q1979" s="9"/>
    </row>
    <row r="1980" spans="8:17" s="22" customFormat="1" ht="15" hidden="1" customHeight="1" x14ac:dyDescent="0.25">
      <c r="H1980" s="9"/>
      <c r="I1980" s="9"/>
      <c r="J1980" s="9"/>
      <c r="K1980" s="9"/>
      <c r="L1980" s="9"/>
      <c r="M1980" s="9"/>
      <c r="N1980" s="9"/>
      <c r="O1980" s="9"/>
      <c r="P1980" s="9"/>
      <c r="Q1980" s="9"/>
    </row>
    <row r="1981" spans="8:17" s="22" customFormat="1" ht="15" hidden="1" customHeight="1" x14ac:dyDescent="0.25">
      <c r="H1981" s="9"/>
      <c r="I1981" s="9"/>
      <c r="J1981" s="9"/>
      <c r="K1981" s="9"/>
      <c r="L1981" s="9"/>
      <c r="M1981" s="9"/>
      <c r="N1981" s="9"/>
      <c r="O1981" s="9"/>
      <c r="P1981" s="9"/>
      <c r="Q1981" s="9"/>
    </row>
    <row r="1982" spans="8:17" s="22" customFormat="1" ht="15" hidden="1" customHeight="1" x14ac:dyDescent="0.25">
      <c r="H1982" s="9"/>
      <c r="I1982" s="9"/>
      <c r="J1982" s="9"/>
      <c r="K1982" s="9"/>
      <c r="L1982" s="9"/>
      <c r="M1982" s="9"/>
      <c r="N1982" s="9"/>
      <c r="O1982" s="9"/>
      <c r="P1982" s="9"/>
      <c r="Q1982" s="9"/>
    </row>
    <row r="1983" spans="8:17" s="22" customFormat="1" ht="15" hidden="1" customHeight="1" x14ac:dyDescent="0.25">
      <c r="H1983" s="9"/>
      <c r="I1983" s="9"/>
      <c r="J1983" s="9"/>
      <c r="K1983" s="9"/>
      <c r="L1983" s="9"/>
      <c r="M1983" s="9"/>
      <c r="N1983" s="9"/>
      <c r="O1983" s="9"/>
      <c r="P1983" s="9"/>
      <c r="Q1983" s="9"/>
    </row>
    <row r="1984" spans="8:17" s="22" customFormat="1" ht="15" hidden="1" customHeight="1" x14ac:dyDescent="0.25">
      <c r="H1984" s="9"/>
      <c r="I1984" s="9"/>
      <c r="J1984" s="9"/>
      <c r="K1984" s="9"/>
      <c r="L1984" s="9"/>
      <c r="M1984" s="9"/>
      <c r="N1984" s="9"/>
      <c r="O1984" s="9"/>
      <c r="P1984" s="9"/>
      <c r="Q1984" s="9"/>
    </row>
    <row r="1985" spans="8:17" s="22" customFormat="1" ht="15" hidden="1" customHeight="1" x14ac:dyDescent="0.25">
      <c r="H1985" s="9"/>
      <c r="I1985" s="9"/>
      <c r="J1985" s="9"/>
      <c r="K1985" s="9"/>
      <c r="L1985" s="9"/>
      <c r="M1985" s="9"/>
      <c r="N1985" s="9"/>
      <c r="O1985" s="9"/>
      <c r="P1985" s="9"/>
      <c r="Q1985" s="9"/>
    </row>
    <row r="1986" spans="8:17" s="22" customFormat="1" ht="15" hidden="1" customHeight="1" x14ac:dyDescent="0.25">
      <c r="H1986" s="9"/>
      <c r="I1986" s="9"/>
      <c r="J1986" s="9"/>
      <c r="K1986" s="9"/>
      <c r="L1986" s="9"/>
      <c r="M1986" s="9"/>
      <c r="N1986" s="9"/>
      <c r="O1986" s="9"/>
      <c r="P1986" s="9"/>
      <c r="Q1986" s="9"/>
    </row>
    <row r="1987" spans="8:17" s="22" customFormat="1" ht="15" hidden="1" customHeight="1" x14ac:dyDescent="0.25">
      <c r="H1987" s="9"/>
      <c r="I1987" s="9"/>
      <c r="J1987" s="9"/>
      <c r="K1987" s="9"/>
      <c r="L1987" s="9"/>
      <c r="M1987" s="9"/>
      <c r="N1987" s="9"/>
      <c r="O1987" s="9"/>
      <c r="P1987" s="9"/>
      <c r="Q1987" s="9"/>
    </row>
    <row r="1988" spans="8:17" s="22" customFormat="1" ht="15" hidden="1" customHeight="1" x14ac:dyDescent="0.25">
      <c r="H1988" s="9"/>
      <c r="I1988" s="9"/>
      <c r="J1988" s="9"/>
      <c r="K1988" s="9"/>
      <c r="L1988" s="9"/>
      <c r="M1988" s="9"/>
      <c r="N1988" s="9"/>
      <c r="O1988" s="9"/>
      <c r="P1988" s="9"/>
      <c r="Q1988" s="9"/>
    </row>
    <row r="1989" spans="8:17" s="22" customFormat="1" ht="15" hidden="1" customHeight="1" x14ac:dyDescent="0.25">
      <c r="H1989" s="9"/>
      <c r="I1989" s="9"/>
      <c r="J1989" s="9"/>
      <c r="K1989" s="9"/>
      <c r="L1989" s="9"/>
      <c r="M1989" s="9"/>
      <c r="N1989" s="9"/>
      <c r="O1989" s="9"/>
      <c r="P1989" s="9"/>
      <c r="Q1989" s="9"/>
    </row>
    <row r="1990" spans="8:17" s="22" customFormat="1" ht="15" hidden="1" customHeight="1" x14ac:dyDescent="0.25">
      <c r="H1990" s="9"/>
      <c r="I1990" s="9"/>
      <c r="J1990" s="9"/>
      <c r="K1990" s="9"/>
      <c r="L1990" s="9"/>
      <c r="M1990" s="9"/>
      <c r="N1990" s="9"/>
      <c r="O1990" s="9"/>
      <c r="P1990" s="9"/>
      <c r="Q1990" s="9"/>
    </row>
    <row r="1991" spans="8:17" s="22" customFormat="1" ht="15" hidden="1" customHeight="1" x14ac:dyDescent="0.25">
      <c r="H1991" s="9"/>
      <c r="I1991" s="9"/>
      <c r="J1991" s="9"/>
      <c r="K1991" s="9"/>
      <c r="L1991" s="9"/>
      <c r="M1991" s="9"/>
      <c r="N1991" s="9"/>
      <c r="O1991" s="9"/>
      <c r="P1991" s="9"/>
      <c r="Q1991" s="9"/>
    </row>
    <row r="1992" spans="8:17" s="22" customFormat="1" ht="15" hidden="1" customHeight="1" x14ac:dyDescent="0.25">
      <c r="H1992" s="9"/>
      <c r="I1992" s="9"/>
      <c r="J1992" s="9"/>
      <c r="K1992" s="9"/>
      <c r="L1992" s="9"/>
      <c r="M1992" s="9"/>
      <c r="N1992" s="9"/>
      <c r="O1992" s="9"/>
      <c r="P1992" s="9"/>
      <c r="Q1992" s="9"/>
    </row>
    <row r="1993" spans="8:17" s="22" customFormat="1" ht="15" hidden="1" customHeight="1" x14ac:dyDescent="0.25">
      <c r="H1993" s="9"/>
      <c r="I1993" s="9"/>
      <c r="J1993" s="9"/>
      <c r="K1993" s="9"/>
      <c r="L1993" s="9"/>
      <c r="M1993" s="9"/>
      <c r="N1993" s="9"/>
      <c r="O1993" s="9"/>
      <c r="P1993" s="9"/>
      <c r="Q1993" s="9"/>
    </row>
    <row r="1994" spans="8:17" s="22" customFormat="1" ht="15" hidden="1" customHeight="1" x14ac:dyDescent="0.25">
      <c r="H1994" s="9"/>
      <c r="I1994" s="9"/>
      <c r="J1994" s="9"/>
      <c r="K1994" s="9"/>
      <c r="L1994" s="9"/>
      <c r="M1994" s="9"/>
      <c r="N1994" s="9"/>
      <c r="O1994" s="9"/>
      <c r="P1994" s="9"/>
      <c r="Q1994" s="9"/>
    </row>
    <row r="1995" spans="8:17" s="22" customFormat="1" ht="15" hidden="1" customHeight="1" x14ac:dyDescent="0.25">
      <c r="H1995" s="9"/>
      <c r="I1995" s="9"/>
      <c r="J1995" s="9"/>
      <c r="K1995" s="9"/>
      <c r="L1995" s="9"/>
      <c r="M1995" s="9"/>
      <c r="N1995" s="9"/>
      <c r="O1995" s="9"/>
      <c r="P1995" s="9"/>
      <c r="Q1995" s="9"/>
    </row>
    <row r="1996" spans="8:17" s="22" customFormat="1" ht="15" hidden="1" customHeight="1" x14ac:dyDescent="0.25">
      <c r="H1996" s="9"/>
      <c r="I1996" s="9"/>
      <c r="J1996" s="9"/>
      <c r="K1996" s="9"/>
      <c r="L1996" s="9"/>
      <c r="M1996" s="9"/>
      <c r="N1996" s="9"/>
      <c r="O1996" s="9"/>
      <c r="P1996" s="9"/>
      <c r="Q1996" s="9"/>
    </row>
    <row r="1997" spans="8:17" s="22" customFormat="1" ht="15" hidden="1" customHeight="1" x14ac:dyDescent="0.25">
      <c r="H1997" s="9"/>
      <c r="I1997" s="9"/>
      <c r="J1997" s="9"/>
      <c r="K1997" s="9"/>
      <c r="L1997" s="9"/>
      <c r="M1997" s="9"/>
      <c r="N1997" s="9"/>
      <c r="O1997" s="9"/>
      <c r="P1997" s="9"/>
      <c r="Q1997" s="9"/>
    </row>
    <row r="1998" spans="8:17" s="22" customFormat="1" ht="15" hidden="1" customHeight="1" x14ac:dyDescent="0.25">
      <c r="H1998" s="9"/>
      <c r="I1998" s="9"/>
      <c r="J1998" s="9"/>
      <c r="K1998" s="9"/>
      <c r="L1998" s="9"/>
      <c r="M1998" s="9"/>
      <c r="N1998" s="9"/>
      <c r="O1998" s="9"/>
      <c r="P1998" s="9"/>
      <c r="Q1998" s="9"/>
    </row>
    <row r="1999" spans="8:17" s="22" customFormat="1" ht="15" hidden="1" customHeight="1" x14ac:dyDescent="0.25">
      <c r="H1999" s="9"/>
      <c r="I1999" s="9"/>
      <c r="J1999" s="9"/>
      <c r="K1999" s="9"/>
      <c r="L1999" s="9"/>
      <c r="M1999" s="9"/>
      <c r="N1999" s="9"/>
      <c r="O1999" s="9"/>
      <c r="P1999" s="9"/>
      <c r="Q1999" s="9"/>
    </row>
    <row r="2000" spans="8:17" s="22" customFormat="1" ht="15" hidden="1" customHeight="1" x14ac:dyDescent="0.25">
      <c r="H2000" s="9"/>
      <c r="I2000" s="9"/>
      <c r="J2000" s="9"/>
      <c r="K2000" s="9"/>
      <c r="L2000" s="9"/>
      <c r="M2000" s="9"/>
      <c r="N2000" s="9"/>
      <c r="O2000" s="9"/>
      <c r="P2000" s="9"/>
      <c r="Q2000" s="9"/>
    </row>
    <row r="2001" spans="8:17" s="22" customFormat="1" ht="15" hidden="1" customHeight="1" x14ac:dyDescent="0.25">
      <c r="H2001" s="9"/>
      <c r="I2001" s="9"/>
      <c r="J2001" s="9"/>
      <c r="K2001" s="9"/>
      <c r="L2001" s="9"/>
      <c r="M2001" s="9"/>
      <c r="N2001" s="9"/>
      <c r="O2001" s="9"/>
      <c r="P2001" s="9"/>
      <c r="Q2001" s="9"/>
    </row>
    <row r="2002" spans="8:17" s="22" customFormat="1" ht="15" hidden="1" customHeight="1" x14ac:dyDescent="0.25">
      <c r="H2002" s="9"/>
      <c r="I2002" s="9"/>
      <c r="J2002" s="9"/>
      <c r="K2002" s="9"/>
      <c r="L2002" s="9"/>
      <c r="M2002" s="9"/>
      <c r="N2002" s="9"/>
      <c r="O2002" s="9"/>
      <c r="P2002" s="9"/>
      <c r="Q2002" s="9"/>
    </row>
    <row r="2003" spans="8:17" s="22" customFormat="1" ht="15" hidden="1" customHeight="1" x14ac:dyDescent="0.25">
      <c r="H2003" s="9"/>
      <c r="I2003" s="9"/>
      <c r="J2003" s="9"/>
      <c r="K2003" s="9"/>
      <c r="L2003" s="9"/>
      <c r="M2003" s="9"/>
      <c r="N2003" s="9"/>
      <c r="O2003" s="9"/>
      <c r="P2003" s="9"/>
      <c r="Q2003" s="9"/>
    </row>
    <row r="2004" spans="8:17" s="22" customFormat="1" ht="15" hidden="1" customHeight="1" x14ac:dyDescent="0.25">
      <c r="H2004" s="9"/>
      <c r="I2004" s="9"/>
      <c r="J2004" s="9"/>
      <c r="K2004" s="9"/>
      <c r="L2004" s="9"/>
      <c r="M2004" s="9"/>
      <c r="N2004" s="9"/>
      <c r="O2004" s="9"/>
      <c r="P2004" s="9"/>
      <c r="Q2004" s="9"/>
    </row>
    <row r="2005" spans="8:17" s="22" customFormat="1" ht="15" hidden="1" customHeight="1" x14ac:dyDescent="0.25">
      <c r="H2005" s="9"/>
      <c r="I2005" s="9"/>
      <c r="J2005" s="9"/>
      <c r="K2005" s="9"/>
      <c r="L2005" s="9"/>
      <c r="M2005" s="9"/>
      <c r="N2005" s="9"/>
      <c r="O2005" s="9"/>
      <c r="P2005" s="9"/>
      <c r="Q2005" s="9"/>
    </row>
    <row r="2006" spans="8:17" s="22" customFormat="1" ht="15" hidden="1" customHeight="1" x14ac:dyDescent="0.25">
      <c r="H2006" s="9"/>
      <c r="I2006" s="9"/>
      <c r="J2006" s="9"/>
      <c r="K2006" s="9"/>
      <c r="L2006" s="9"/>
      <c r="M2006" s="9"/>
      <c r="N2006" s="9"/>
      <c r="O2006" s="9"/>
      <c r="P2006" s="9"/>
      <c r="Q2006" s="9"/>
    </row>
    <row r="2007" spans="8:17" s="22" customFormat="1" ht="15" hidden="1" customHeight="1" x14ac:dyDescent="0.25">
      <c r="H2007" s="9"/>
      <c r="I2007" s="9"/>
      <c r="J2007" s="9"/>
      <c r="K2007" s="9"/>
      <c r="L2007" s="9"/>
      <c r="M2007" s="9"/>
      <c r="N2007" s="9"/>
      <c r="O2007" s="9"/>
      <c r="P2007" s="9"/>
      <c r="Q2007" s="9"/>
    </row>
    <row r="2008" spans="8:17" s="22" customFormat="1" ht="15" hidden="1" customHeight="1" x14ac:dyDescent="0.25">
      <c r="H2008" s="9"/>
      <c r="I2008" s="9"/>
      <c r="J2008" s="9"/>
      <c r="K2008" s="9"/>
      <c r="L2008" s="9"/>
      <c r="M2008" s="9"/>
      <c r="N2008" s="9"/>
      <c r="O2008" s="9"/>
      <c r="P2008" s="9"/>
      <c r="Q2008" s="9"/>
    </row>
    <row r="2009" spans="8:17" s="22" customFormat="1" ht="15" hidden="1" customHeight="1" x14ac:dyDescent="0.25">
      <c r="H2009" s="9"/>
      <c r="I2009" s="9"/>
      <c r="J2009" s="9"/>
      <c r="K2009" s="9"/>
      <c r="L2009" s="9"/>
      <c r="M2009" s="9"/>
      <c r="N2009" s="9"/>
      <c r="O2009" s="9"/>
      <c r="P2009" s="9"/>
      <c r="Q2009" s="9"/>
    </row>
    <row r="2010" spans="8:17" s="22" customFormat="1" ht="15" hidden="1" customHeight="1" x14ac:dyDescent="0.25">
      <c r="H2010" s="9"/>
      <c r="I2010" s="9"/>
      <c r="J2010" s="9"/>
      <c r="K2010" s="9"/>
      <c r="L2010" s="9"/>
      <c r="M2010" s="9"/>
      <c r="N2010" s="9"/>
      <c r="O2010" s="9"/>
      <c r="P2010" s="9"/>
      <c r="Q2010" s="9"/>
    </row>
    <row r="2011" spans="8:17" s="22" customFormat="1" ht="15" hidden="1" customHeight="1" x14ac:dyDescent="0.25">
      <c r="H2011" s="9"/>
      <c r="I2011" s="9"/>
      <c r="J2011" s="9"/>
      <c r="K2011" s="9"/>
      <c r="L2011" s="9"/>
      <c r="M2011" s="9"/>
      <c r="N2011" s="9"/>
      <c r="O2011" s="9"/>
      <c r="P2011" s="9"/>
      <c r="Q2011" s="9"/>
    </row>
    <row r="2012" spans="8:17" s="22" customFormat="1" ht="15" hidden="1" customHeight="1" x14ac:dyDescent="0.25">
      <c r="H2012" s="9"/>
      <c r="I2012" s="9"/>
      <c r="J2012" s="9"/>
      <c r="K2012" s="9"/>
      <c r="L2012" s="9"/>
      <c r="M2012" s="9"/>
      <c r="N2012" s="9"/>
      <c r="O2012" s="9"/>
      <c r="P2012" s="9"/>
      <c r="Q2012" s="9"/>
    </row>
    <row r="2013" spans="8:17" s="22" customFormat="1" ht="15" hidden="1" customHeight="1" x14ac:dyDescent="0.25">
      <c r="H2013" s="9"/>
      <c r="I2013" s="9"/>
      <c r="J2013" s="9"/>
      <c r="K2013" s="9"/>
      <c r="L2013" s="9"/>
      <c r="M2013" s="9"/>
      <c r="N2013" s="9"/>
      <c r="O2013" s="9"/>
      <c r="P2013" s="9"/>
      <c r="Q2013" s="9"/>
    </row>
    <row r="2014" spans="8:17" s="22" customFormat="1" ht="15" hidden="1" customHeight="1" x14ac:dyDescent="0.25">
      <c r="H2014" s="9"/>
      <c r="I2014" s="9"/>
      <c r="J2014" s="9"/>
      <c r="K2014" s="9"/>
      <c r="L2014" s="9"/>
      <c r="M2014" s="9"/>
      <c r="N2014" s="9"/>
      <c r="O2014" s="9"/>
      <c r="P2014" s="9"/>
      <c r="Q2014" s="9"/>
    </row>
    <row r="2015" spans="8:17" s="22" customFormat="1" ht="15" hidden="1" customHeight="1" x14ac:dyDescent="0.25">
      <c r="H2015" s="9"/>
      <c r="I2015" s="9"/>
      <c r="J2015" s="9"/>
      <c r="K2015" s="9"/>
      <c r="L2015" s="9"/>
      <c r="M2015" s="9"/>
      <c r="N2015" s="9"/>
      <c r="O2015" s="9"/>
      <c r="P2015" s="9"/>
      <c r="Q2015" s="9"/>
    </row>
    <row r="2016" spans="8:17" s="22" customFormat="1" ht="15" hidden="1" customHeight="1" x14ac:dyDescent="0.25">
      <c r="H2016" s="9"/>
      <c r="I2016" s="9"/>
      <c r="J2016" s="9"/>
      <c r="K2016" s="9"/>
      <c r="L2016" s="9"/>
      <c r="M2016" s="9"/>
      <c r="N2016" s="9"/>
      <c r="O2016" s="9"/>
      <c r="P2016" s="9"/>
      <c r="Q2016" s="9"/>
    </row>
    <row r="2017" spans="8:17" s="22" customFormat="1" ht="15" hidden="1" customHeight="1" x14ac:dyDescent="0.25">
      <c r="H2017" s="9"/>
      <c r="I2017" s="9"/>
      <c r="J2017" s="9"/>
      <c r="K2017" s="9"/>
      <c r="L2017" s="9"/>
      <c r="M2017" s="9"/>
      <c r="N2017" s="9"/>
      <c r="O2017" s="9"/>
      <c r="P2017" s="9"/>
      <c r="Q2017" s="9"/>
    </row>
    <row r="2018" spans="8:17" s="22" customFormat="1" ht="15" hidden="1" customHeight="1" x14ac:dyDescent="0.25">
      <c r="H2018" s="9"/>
      <c r="I2018" s="9"/>
      <c r="J2018" s="9"/>
      <c r="K2018" s="9"/>
      <c r="L2018" s="9"/>
      <c r="M2018" s="9"/>
      <c r="N2018" s="9"/>
      <c r="O2018" s="9"/>
      <c r="P2018" s="9"/>
      <c r="Q2018" s="9"/>
    </row>
    <row r="2019" spans="8:17" s="22" customFormat="1" ht="15" hidden="1" customHeight="1" x14ac:dyDescent="0.25">
      <c r="H2019" s="9"/>
      <c r="I2019" s="9"/>
      <c r="J2019" s="9"/>
      <c r="K2019" s="9"/>
      <c r="L2019" s="9"/>
      <c r="M2019" s="9"/>
      <c r="N2019" s="9"/>
      <c r="O2019" s="9"/>
      <c r="P2019" s="9"/>
      <c r="Q2019" s="9"/>
    </row>
    <row r="2020" spans="8:17" s="22" customFormat="1" ht="15" hidden="1" customHeight="1" x14ac:dyDescent="0.25">
      <c r="H2020" s="9"/>
      <c r="I2020" s="9"/>
      <c r="J2020" s="9"/>
      <c r="K2020" s="9"/>
      <c r="L2020" s="9"/>
      <c r="M2020" s="9"/>
      <c r="N2020" s="9"/>
      <c r="O2020" s="9"/>
      <c r="P2020" s="9"/>
      <c r="Q2020" s="9"/>
    </row>
    <row r="2021" spans="8:17" s="22" customFormat="1" ht="15" hidden="1" customHeight="1" x14ac:dyDescent="0.25">
      <c r="H2021" s="9"/>
      <c r="I2021" s="9"/>
      <c r="J2021" s="9"/>
      <c r="K2021" s="9"/>
      <c r="L2021" s="9"/>
      <c r="M2021" s="9"/>
      <c r="N2021" s="9"/>
      <c r="O2021" s="9"/>
      <c r="P2021" s="9"/>
      <c r="Q2021" s="9"/>
    </row>
    <row r="2022" spans="8:17" s="22" customFormat="1" ht="15" hidden="1" customHeight="1" x14ac:dyDescent="0.25">
      <c r="H2022" s="9"/>
      <c r="I2022" s="9"/>
      <c r="J2022" s="9"/>
      <c r="K2022" s="9"/>
      <c r="L2022" s="9"/>
      <c r="M2022" s="9"/>
      <c r="N2022" s="9"/>
      <c r="O2022" s="9"/>
      <c r="P2022" s="9"/>
      <c r="Q2022" s="9"/>
    </row>
    <row r="2023" spans="8:17" s="22" customFormat="1" ht="15" hidden="1" customHeight="1" x14ac:dyDescent="0.25">
      <c r="H2023" s="9"/>
      <c r="I2023" s="9"/>
      <c r="J2023" s="9"/>
      <c r="K2023" s="9"/>
      <c r="L2023" s="9"/>
      <c r="M2023" s="9"/>
      <c r="N2023" s="9"/>
      <c r="O2023" s="9"/>
      <c r="P2023" s="9"/>
      <c r="Q2023" s="9"/>
    </row>
    <row r="2024" spans="8:17" s="22" customFormat="1" ht="15" hidden="1" customHeight="1" x14ac:dyDescent="0.25">
      <c r="H2024" s="9"/>
      <c r="I2024" s="9"/>
      <c r="J2024" s="9"/>
      <c r="K2024" s="9"/>
      <c r="L2024" s="9"/>
      <c r="M2024" s="9"/>
      <c r="N2024" s="9"/>
      <c r="O2024" s="9"/>
      <c r="P2024" s="9"/>
      <c r="Q2024" s="9"/>
    </row>
    <row r="2025" spans="8:17" s="22" customFormat="1" ht="15" hidden="1" customHeight="1" x14ac:dyDescent="0.25">
      <c r="H2025" s="9"/>
      <c r="I2025" s="9"/>
      <c r="J2025" s="9"/>
      <c r="K2025" s="9"/>
      <c r="L2025" s="9"/>
      <c r="M2025" s="9"/>
      <c r="N2025" s="9"/>
      <c r="O2025" s="9"/>
      <c r="P2025" s="9"/>
      <c r="Q2025" s="9"/>
    </row>
    <row r="2026" spans="8:17" s="22" customFormat="1" ht="15" hidden="1" customHeight="1" x14ac:dyDescent="0.25">
      <c r="H2026" s="9"/>
      <c r="I2026" s="9"/>
      <c r="J2026" s="9"/>
      <c r="K2026" s="9"/>
      <c r="L2026" s="9"/>
      <c r="M2026" s="9"/>
      <c r="N2026" s="9"/>
      <c r="O2026" s="9"/>
      <c r="P2026" s="9"/>
      <c r="Q2026" s="9"/>
    </row>
    <row r="2027" spans="8:17" s="22" customFormat="1" ht="15" hidden="1" customHeight="1" x14ac:dyDescent="0.25">
      <c r="H2027" s="9"/>
      <c r="I2027" s="9"/>
      <c r="J2027" s="9"/>
      <c r="K2027" s="9"/>
      <c r="L2027" s="9"/>
      <c r="M2027" s="9"/>
      <c r="N2027" s="9"/>
      <c r="O2027" s="9"/>
      <c r="P2027" s="9"/>
      <c r="Q2027" s="9"/>
    </row>
    <row r="2028" spans="8:17" s="22" customFormat="1" ht="15" hidden="1" customHeight="1" x14ac:dyDescent="0.25">
      <c r="H2028" s="9"/>
      <c r="I2028" s="9"/>
      <c r="J2028" s="9"/>
      <c r="K2028" s="9"/>
      <c r="L2028" s="9"/>
      <c r="M2028" s="9"/>
      <c r="N2028" s="9"/>
      <c r="O2028" s="9"/>
      <c r="P2028" s="9"/>
      <c r="Q2028" s="9"/>
    </row>
    <row r="2029" spans="8:17" s="22" customFormat="1" ht="15" hidden="1" customHeight="1" x14ac:dyDescent="0.25">
      <c r="H2029" s="9"/>
      <c r="I2029" s="9"/>
      <c r="J2029" s="9"/>
      <c r="K2029" s="9"/>
      <c r="L2029" s="9"/>
      <c r="M2029" s="9"/>
      <c r="N2029" s="9"/>
      <c r="O2029" s="9"/>
      <c r="P2029" s="9"/>
      <c r="Q2029" s="9"/>
    </row>
    <row r="2030" spans="8:17" s="22" customFormat="1" ht="15" hidden="1" customHeight="1" x14ac:dyDescent="0.25">
      <c r="H2030" s="9"/>
      <c r="I2030" s="9"/>
      <c r="J2030" s="9"/>
      <c r="K2030" s="9"/>
      <c r="L2030" s="9"/>
      <c r="M2030" s="9"/>
      <c r="N2030" s="9"/>
      <c r="O2030" s="9"/>
      <c r="P2030" s="9"/>
      <c r="Q2030" s="9"/>
    </row>
    <row r="2031" spans="8:17" s="22" customFormat="1" ht="15" hidden="1" customHeight="1" x14ac:dyDescent="0.25">
      <c r="H2031" s="9"/>
      <c r="I2031" s="9"/>
      <c r="J2031" s="9"/>
      <c r="K2031" s="9"/>
      <c r="L2031" s="9"/>
      <c r="M2031" s="9"/>
      <c r="N2031" s="9"/>
      <c r="O2031" s="9"/>
      <c r="P2031" s="9"/>
      <c r="Q2031" s="9"/>
    </row>
    <row r="2032" spans="8:17" s="22" customFormat="1" ht="15" hidden="1" customHeight="1" x14ac:dyDescent="0.25">
      <c r="H2032" s="9"/>
      <c r="I2032" s="9"/>
      <c r="J2032" s="9"/>
      <c r="K2032" s="9"/>
      <c r="L2032" s="9"/>
      <c r="M2032" s="9"/>
      <c r="N2032" s="9"/>
      <c r="O2032" s="9"/>
      <c r="P2032" s="9"/>
      <c r="Q2032" s="9"/>
    </row>
    <row r="2033" spans="8:17" s="22" customFormat="1" ht="15" hidden="1" customHeight="1" x14ac:dyDescent="0.25">
      <c r="H2033" s="9"/>
      <c r="I2033" s="9"/>
      <c r="J2033" s="9"/>
      <c r="K2033" s="9"/>
      <c r="L2033" s="9"/>
      <c r="M2033" s="9"/>
      <c r="N2033" s="9"/>
      <c r="O2033" s="9"/>
      <c r="P2033" s="9"/>
      <c r="Q2033" s="9"/>
    </row>
    <row r="2034" spans="8:17" s="22" customFormat="1" ht="15" hidden="1" customHeight="1" x14ac:dyDescent="0.25">
      <c r="H2034" s="9"/>
      <c r="I2034" s="9"/>
      <c r="J2034" s="9"/>
      <c r="K2034" s="9"/>
      <c r="L2034" s="9"/>
      <c r="M2034" s="9"/>
      <c r="N2034" s="9"/>
      <c r="O2034" s="9"/>
      <c r="P2034" s="9"/>
      <c r="Q2034" s="9"/>
    </row>
    <row r="2035" spans="8:17" s="22" customFormat="1" ht="15" hidden="1" customHeight="1" x14ac:dyDescent="0.25">
      <c r="H2035" s="9"/>
      <c r="I2035" s="9"/>
      <c r="J2035" s="9"/>
      <c r="K2035" s="9"/>
      <c r="L2035" s="9"/>
      <c r="M2035" s="9"/>
      <c r="N2035" s="9"/>
      <c r="O2035" s="9"/>
      <c r="P2035" s="9"/>
      <c r="Q2035" s="9"/>
    </row>
    <row r="2036" spans="8:17" s="22" customFormat="1" ht="15" hidden="1" customHeight="1" x14ac:dyDescent="0.25">
      <c r="H2036" s="9"/>
      <c r="I2036" s="9"/>
      <c r="J2036" s="9"/>
      <c r="K2036" s="9"/>
      <c r="L2036" s="9"/>
      <c r="M2036" s="9"/>
      <c r="N2036" s="9"/>
      <c r="O2036" s="9"/>
      <c r="P2036" s="9"/>
      <c r="Q2036" s="9"/>
    </row>
    <row r="2037" spans="8:17" s="22" customFormat="1" ht="15" hidden="1" customHeight="1" x14ac:dyDescent="0.25">
      <c r="H2037" s="9"/>
      <c r="I2037" s="9"/>
      <c r="J2037" s="9"/>
      <c r="K2037" s="9"/>
      <c r="L2037" s="9"/>
      <c r="M2037" s="9"/>
      <c r="N2037" s="9"/>
      <c r="O2037" s="9"/>
      <c r="P2037" s="9"/>
      <c r="Q2037" s="9"/>
    </row>
    <row r="2038" spans="8:17" s="22" customFormat="1" ht="15" hidden="1" customHeight="1" x14ac:dyDescent="0.25">
      <c r="H2038" s="9"/>
      <c r="I2038" s="9"/>
      <c r="J2038" s="9"/>
      <c r="K2038" s="9"/>
      <c r="L2038" s="9"/>
      <c r="M2038" s="9"/>
      <c r="N2038" s="9"/>
      <c r="O2038" s="9"/>
      <c r="P2038" s="9"/>
      <c r="Q2038" s="9"/>
    </row>
    <row r="2039" spans="8:17" s="22" customFormat="1" ht="15" hidden="1" customHeight="1" x14ac:dyDescent="0.25">
      <c r="H2039" s="9"/>
      <c r="I2039" s="9"/>
      <c r="J2039" s="9"/>
      <c r="K2039" s="9"/>
      <c r="L2039" s="9"/>
      <c r="M2039" s="9"/>
      <c r="N2039" s="9"/>
      <c r="O2039" s="9"/>
      <c r="P2039" s="9"/>
      <c r="Q2039" s="9"/>
    </row>
    <row r="2040" spans="8:17" s="22" customFormat="1" ht="15" hidden="1" customHeight="1" x14ac:dyDescent="0.25">
      <c r="H2040" s="9"/>
      <c r="I2040" s="9"/>
      <c r="J2040" s="9"/>
      <c r="K2040" s="9"/>
      <c r="L2040" s="9"/>
      <c r="M2040" s="9"/>
      <c r="N2040" s="9"/>
      <c r="O2040" s="9"/>
      <c r="P2040" s="9"/>
      <c r="Q2040" s="9"/>
    </row>
    <row r="2041" spans="8:17" s="22" customFormat="1" ht="15" hidden="1" customHeight="1" x14ac:dyDescent="0.25">
      <c r="H2041" s="9"/>
      <c r="I2041" s="9"/>
      <c r="J2041" s="9"/>
      <c r="K2041" s="9"/>
      <c r="L2041" s="9"/>
      <c r="M2041" s="9"/>
      <c r="N2041" s="9"/>
      <c r="O2041" s="9"/>
      <c r="P2041" s="9"/>
      <c r="Q2041" s="9"/>
    </row>
    <row r="2042" spans="8:17" s="22" customFormat="1" ht="15" hidden="1" customHeight="1" x14ac:dyDescent="0.25">
      <c r="H2042" s="9"/>
      <c r="I2042" s="9"/>
      <c r="J2042" s="9"/>
      <c r="K2042" s="9"/>
      <c r="L2042" s="9"/>
      <c r="M2042" s="9"/>
      <c r="N2042" s="9"/>
      <c r="O2042" s="9"/>
      <c r="P2042" s="9"/>
      <c r="Q2042" s="9"/>
    </row>
    <row r="2043" spans="8:17" s="22" customFormat="1" ht="15" hidden="1" customHeight="1" x14ac:dyDescent="0.25">
      <c r="H2043" s="9"/>
      <c r="I2043" s="9"/>
      <c r="J2043" s="9"/>
      <c r="K2043" s="9"/>
      <c r="L2043" s="9"/>
      <c r="M2043" s="9"/>
      <c r="N2043" s="9"/>
      <c r="O2043" s="9"/>
      <c r="P2043" s="9"/>
      <c r="Q2043" s="9"/>
    </row>
    <row r="2044" spans="8:17" s="22" customFormat="1" ht="15" hidden="1" customHeight="1" x14ac:dyDescent="0.25">
      <c r="H2044" s="9"/>
      <c r="I2044" s="9"/>
      <c r="J2044" s="9"/>
      <c r="K2044" s="9"/>
      <c r="L2044" s="9"/>
      <c r="M2044" s="9"/>
      <c r="N2044" s="9"/>
      <c r="O2044" s="9"/>
      <c r="P2044" s="9"/>
      <c r="Q2044" s="9"/>
    </row>
    <row r="2045" spans="8:17" s="22" customFormat="1" ht="15" hidden="1" customHeight="1" x14ac:dyDescent="0.25">
      <c r="H2045" s="9"/>
      <c r="I2045" s="9"/>
      <c r="J2045" s="9"/>
      <c r="K2045" s="9"/>
      <c r="L2045" s="9"/>
      <c r="M2045" s="9"/>
      <c r="N2045" s="9"/>
      <c r="O2045" s="9"/>
      <c r="P2045" s="9"/>
      <c r="Q2045" s="9"/>
    </row>
    <row r="2046" spans="8:17" s="22" customFormat="1" ht="15" hidden="1" customHeight="1" x14ac:dyDescent="0.25">
      <c r="H2046" s="9"/>
      <c r="I2046" s="9"/>
      <c r="J2046" s="9"/>
      <c r="K2046" s="9"/>
      <c r="L2046" s="9"/>
      <c r="M2046" s="9"/>
      <c r="N2046" s="9"/>
      <c r="O2046" s="9"/>
      <c r="P2046" s="9"/>
      <c r="Q2046" s="9"/>
    </row>
    <row r="2047" spans="8:17" s="22" customFormat="1" ht="15" hidden="1" customHeight="1" x14ac:dyDescent="0.25">
      <c r="H2047" s="9"/>
      <c r="I2047" s="9"/>
      <c r="J2047" s="9"/>
      <c r="K2047" s="9"/>
      <c r="L2047" s="9"/>
      <c r="M2047" s="9"/>
      <c r="N2047" s="9"/>
      <c r="O2047" s="9"/>
      <c r="P2047" s="9"/>
      <c r="Q2047" s="9"/>
    </row>
    <row r="2048" spans="8:17" s="22" customFormat="1" ht="15" hidden="1" customHeight="1" x14ac:dyDescent="0.25">
      <c r="H2048" s="9"/>
      <c r="I2048" s="9"/>
      <c r="J2048" s="9"/>
      <c r="K2048" s="9"/>
      <c r="L2048" s="9"/>
      <c r="M2048" s="9"/>
      <c r="N2048" s="9"/>
      <c r="O2048" s="9"/>
      <c r="P2048" s="9"/>
      <c r="Q2048" s="9"/>
    </row>
    <row r="2049" spans="8:17" s="22" customFormat="1" ht="15" hidden="1" customHeight="1" x14ac:dyDescent="0.25">
      <c r="H2049" s="9"/>
      <c r="I2049" s="9"/>
      <c r="J2049" s="9"/>
      <c r="K2049" s="9"/>
      <c r="L2049" s="9"/>
      <c r="M2049" s="9"/>
      <c r="N2049" s="9"/>
      <c r="O2049" s="9"/>
      <c r="P2049" s="9"/>
      <c r="Q2049" s="9"/>
    </row>
    <row r="2050" spans="8:17" s="22" customFormat="1" ht="15" hidden="1" customHeight="1" x14ac:dyDescent="0.25">
      <c r="H2050" s="9"/>
      <c r="I2050" s="9"/>
      <c r="J2050" s="9"/>
      <c r="K2050" s="9"/>
      <c r="L2050" s="9"/>
      <c r="M2050" s="9"/>
      <c r="N2050" s="9"/>
      <c r="O2050" s="9"/>
      <c r="P2050" s="9"/>
      <c r="Q2050" s="9"/>
    </row>
    <row r="2051" spans="8:17" s="22" customFormat="1" ht="15" hidden="1" customHeight="1" x14ac:dyDescent="0.25">
      <c r="H2051" s="9"/>
      <c r="I2051" s="9"/>
      <c r="J2051" s="9"/>
      <c r="K2051" s="9"/>
      <c r="L2051" s="9"/>
      <c r="M2051" s="9"/>
      <c r="N2051" s="9"/>
      <c r="O2051" s="9"/>
      <c r="P2051" s="9"/>
      <c r="Q2051" s="9"/>
    </row>
    <row r="2052" spans="8:17" s="22" customFormat="1" ht="15" hidden="1" customHeight="1" x14ac:dyDescent="0.25">
      <c r="H2052" s="9"/>
      <c r="I2052" s="9"/>
      <c r="J2052" s="9"/>
      <c r="K2052" s="9"/>
      <c r="L2052" s="9"/>
      <c r="M2052" s="9"/>
      <c r="N2052" s="9"/>
      <c r="O2052" s="9"/>
      <c r="P2052" s="9"/>
      <c r="Q2052" s="9"/>
    </row>
    <row r="2053" spans="8:17" s="22" customFormat="1" ht="15" hidden="1" customHeight="1" x14ac:dyDescent="0.25">
      <c r="H2053" s="9"/>
      <c r="I2053" s="9"/>
      <c r="J2053" s="9"/>
      <c r="K2053" s="9"/>
      <c r="L2053" s="9"/>
      <c r="M2053" s="9"/>
      <c r="N2053" s="9"/>
      <c r="O2053" s="9"/>
      <c r="P2053" s="9"/>
      <c r="Q2053" s="9"/>
    </row>
    <row r="2054" spans="8:17" s="22" customFormat="1" ht="15" hidden="1" customHeight="1" x14ac:dyDescent="0.25">
      <c r="H2054" s="9"/>
      <c r="I2054" s="9"/>
      <c r="J2054" s="9"/>
      <c r="K2054" s="9"/>
      <c r="L2054" s="9"/>
      <c r="M2054" s="9"/>
      <c r="N2054" s="9"/>
      <c r="O2054" s="9"/>
      <c r="P2054" s="9"/>
      <c r="Q2054" s="9"/>
    </row>
    <row r="2055" spans="8:17" s="22" customFormat="1" ht="15" hidden="1" customHeight="1" x14ac:dyDescent="0.25">
      <c r="H2055" s="9"/>
      <c r="I2055" s="9"/>
      <c r="J2055" s="9"/>
      <c r="K2055" s="9"/>
      <c r="L2055" s="9"/>
      <c r="M2055" s="9"/>
      <c r="N2055" s="9"/>
      <c r="O2055" s="9"/>
      <c r="P2055" s="9"/>
      <c r="Q2055" s="9"/>
    </row>
    <row r="2056" spans="8:17" s="22" customFormat="1" ht="15" hidden="1" customHeight="1" x14ac:dyDescent="0.25">
      <c r="H2056" s="9"/>
      <c r="I2056" s="9"/>
      <c r="J2056" s="9"/>
      <c r="K2056" s="9"/>
      <c r="L2056" s="9"/>
      <c r="M2056" s="9"/>
      <c r="N2056" s="9"/>
      <c r="O2056" s="9"/>
      <c r="P2056" s="9"/>
      <c r="Q2056" s="9"/>
    </row>
    <row r="2057" spans="8:17" s="22" customFormat="1" ht="15" hidden="1" customHeight="1" x14ac:dyDescent="0.25">
      <c r="H2057" s="9"/>
      <c r="I2057" s="9"/>
      <c r="J2057" s="9"/>
      <c r="K2057" s="9"/>
      <c r="L2057" s="9"/>
      <c r="M2057" s="9"/>
      <c r="N2057" s="9"/>
      <c r="O2057" s="9"/>
      <c r="P2057" s="9"/>
      <c r="Q2057" s="9"/>
    </row>
    <row r="2058" spans="8:17" s="22" customFormat="1" ht="15" hidden="1" customHeight="1" x14ac:dyDescent="0.25">
      <c r="H2058" s="9"/>
      <c r="I2058" s="9"/>
      <c r="J2058" s="9"/>
      <c r="K2058" s="9"/>
      <c r="L2058" s="9"/>
      <c r="M2058" s="9"/>
      <c r="N2058" s="9"/>
      <c r="O2058" s="9"/>
      <c r="P2058" s="9"/>
      <c r="Q2058" s="9"/>
    </row>
    <row r="2059" spans="8:17" s="22" customFormat="1" ht="15" hidden="1" customHeight="1" x14ac:dyDescent="0.25">
      <c r="H2059" s="9"/>
      <c r="I2059" s="9"/>
      <c r="J2059" s="9"/>
      <c r="K2059" s="9"/>
      <c r="L2059" s="9"/>
      <c r="M2059" s="9"/>
      <c r="N2059" s="9"/>
      <c r="O2059" s="9"/>
      <c r="P2059" s="9"/>
      <c r="Q2059" s="9"/>
    </row>
    <row r="2060" spans="8:17" s="22" customFormat="1" ht="15" hidden="1" customHeight="1" x14ac:dyDescent="0.25">
      <c r="H2060" s="9"/>
      <c r="I2060" s="9"/>
      <c r="J2060" s="9"/>
      <c r="K2060" s="9"/>
      <c r="L2060" s="9"/>
      <c r="M2060" s="9"/>
      <c r="N2060" s="9"/>
      <c r="O2060" s="9"/>
      <c r="P2060" s="9"/>
      <c r="Q2060" s="9"/>
    </row>
    <row r="2061" spans="8:17" s="22" customFormat="1" ht="15" hidden="1" customHeight="1" x14ac:dyDescent="0.25">
      <c r="H2061" s="9"/>
      <c r="I2061" s="9"/>
      <c r="J2061" s="9"/>
      <c r="K2061" s="9"/>
      <c r="L2061" s="9"/>
      <c r="M2061" s="9"/>
      <c r="N2061" s="9"/>
      <c r="O2061" s="9"/>
      <c r="P2061" s="9"/>
      <c r="Q2061" s="9"/>
    </row>
    <row r="2062" spans="8:17" s="22" customFormat="1" ht="15" hidden="1" customHeight="1" x14ac:dyDescent="0.25">
      <c r="H2062" s="9"/>
      <c r="I2062" s="9"/>
      <c r="J2062" s="9"/>
      <c r="K2062" s="9"/>
      <c r="L2062" s="9"/>
      <c r="M2062" s="9"/>
      <c r="N2062" s="9"/>
      <c r="O2062" s="9"/>
      <c r="P2062" s="9"/>
      <c r="Q2062" s="9"/>
    </row>
    <row r="2063" spans="8:17" s="22" customFormat="1" ht="15" hidden="1" customHeight="1" x14ac:dyDescent="0.25">
      <c r="H2063" s="9"/>
      <c r="I2063" s="9"/>
      <c r="J2063" s="9"/>
      <c r="K2063" s="9"/>
      <c r="L2063" s="9"/>
      <c r="M2063" s="9"/>
      <c r="N2063" s="9"/>
      <c r="O2063" s="9"/>
      <c r="P2063" s="9"/>
      <c r="Q2063" s="9"/>
    </row>
    <row r="2064" spans="8:17" s="22" customFormat="1" ht="15" hidden="1" customHeight="1" x14ac:dyDescent="0.25">
      <c r="H2064" s="9"/>
      <c r="I2064" s="9"/>
      <c r="J2064" s="9"/>
      <c r="K2064" s="9"/>
      <c r="L2064" s="9"/>
      <c r="M2064" s="9"/>
      <c r="N2064" s="9"/>
      <c r="O2064" s="9"/>
      <c r="P2064" s="9"/>
      <c r="Q2064" s="9"/>
    </row>
    <row r="2065" spans="8:17" s="22" customFormat="1" ht="15" hidden="1" customHeight="1" x14ac:dyDescent="0.25">
      <c r="H2065" s="9"/>
      <c r="I2065" s="9"/>
      <c r="J2065" s="9"/>
      <c r="K2065" s="9"/>
      <c r="L2065" s="9"/>
      <c r="M2065" s="9"/>
      <c r="N2065" s="9"/>
      <c r="O2065" s="9"/>
      <c r="P2065" s="9"/>
      <c r="Q2065" s="9"/>
    </row>
    <row r="2066" spans="8:17" s="22" customFormat="1" ht="15" hidden="1" customHeight="1" x14ac:dyDescent="0.25">
      <c r="H2066" s="9"/>
      <c r="I2066" s="9"/>
      <c r="J2066" s="9"/>
      <c r="K2066" s="9"/>
      <c r="L2066" s="9"/>
      <c r="M2066" s="9"/>
      <c r="N2066" s="9"/>
      <c r="O2066" s="9"/>
      <c r="P2066" s="9"/>
      <c r="Q2066" s="9"/>
    </row>
    <row r="2067" spans="8:17" s="22" customFormat="1" ht="15" hidden="1" customHeight="1" x14ac:dyDescent="0.25">
      <c r="H2067" s="9"/>
      <c r="I2067" s="9"/>
      <c r="J2067" s="9"/>
      <c r="K2067" s="9"/>
      <c r="L2067" s="9"/>
      <c r="M2067" s="9"/>
      <c r="N2067" s="9"/>
      <c r="O2067" s="9"/>
      <c r="P2067" s="9"/>
      <c r="Q2067" s="9"/>
    </row>
    <row r="2068" spans="8:17" s="22" customFormat="1" ht="15" hidden="1" customHeight="1" x14ac:dyDescent="0.25">
      <c r="H2068" s="9"/>
      <c r="I2068" s="9"/>
      <c r="J2068" s="9"/>
      <c r="K2068" s="9"/>
      <c r="L2068" s="9"/>
      <c r="M2068" s="9"/>
      <c r="N2068" s="9"/>
      <c r="O2068" s="9"/>
      <c r="P2068" s="9"/>
      <c r="Q2068" s="9"/>
    </row>
    <row r="2069" spans="8:17" s="22" customFormat="1" ht="15" hidden="1" customHeight="1" x14ac:dyDescent="0.25">
      <c r="H2069" s="9"/>
      <c r="I2069" s="9"/>
      <c r="J2069" s="9"/>
      <c r="K2069" s="9"/>
      <c r="L2069" s="9"/>
      <c r="M2069" s="9"/>
      <c r="N2069" s="9"/>
      <c r="O2069" s="9"/>
      <c r="P2069" s="9"/>
      <c r="Q2069" s="9"/>
    </row>
    <row r="2070" spans="8:17" s="22" customFormat="1" ht="15" hidden="1" customHeight="1" x14ac:dyDescent="0.25">
      <c r="H2070" s="9"/>
      <c r="I2070" s="9"/>
      <c r="J2070" s="9"/>
      <c r="K2070" s="9"/>
      <c r="L2070" s="9"/>
      <c r="M2070" s="9"/>
      <c r="N2070" s="9"/>
      <c r="O2070" s="9"/>
      <c r="P2070" s="9"/>
      <c r="Q2070" s="9"/>
    </row>
    <row r="2071" spans="8:17" s="22" customFormat="1" ht="15" hidden="1" customHeight="1" x14ac:dyDescent="0.25">
      <c r="H2071" s="9"/>
      <c r="I2071" s="9"/>
      <c r="J2071" s="9"/>
      <c r="K2071" s="9"/>
      <c r="L2071" s="9"/>
      <c r="M2071" s="9"/>
      <c r="N2071" s="9"/>
      <c r="O2071" s="9"/>
      <c r="P2071" s="9"/>
      <c r="Q2071" s="9"/>
    </row>
    <row r="2072" spans="8:17" s="22" customFormat="1" ht="15" hidden="1" customHeight="1" x14ac:dyDescent="0.25">
      <c r="H2072" s="9"/>
      <c r="I2072" s="9"/>
      <c r="J2072" s="9"/>
      <c r="K2072" s="9"/>
      <c r="L2072" s="9"/>
      <c r="M2072" s="9"/>
      <c r="N2072" s="9"/>
      <c r="O2072" s="9"/>
      <c r="P2072" s="9"/>
      <c r="Q2072" s="9"/>
    </row>
    <row r="2073" spans="8:17" s="22" customFormat="1" ht="15" hidden="1" customHeight="1" x14ac:dyDescent="0.25">
      <c r="H2073" s="9"/>
      <c r="I2073" s="9"/>
      <c r="J2073" s="9"/>
      <c r="K2073" s="9"/>
      <c r="L2073" s="9"/>
      <c r="M2073" s="9"/>
      <c r="N2073" s="9"/>
      <c r="O2073" s="9"/>
      <c r="P2073" s="9"/>
      <c r="Q2073" s="9"/>
    </row>
    <row r="2074" spans="8:17" s="22" customFormat="1" ht="15" hidden="1" customHeight="1" x14ac:dyDescent="0.25">
      <c r="H2074" s="9"/>
      <c r="I2074" s="9"/>
      <c r="J2074" s="9"/>
      <c r="K2074" s="9"/>
      <c r="L2074" s="9"/>
      <c r="M2074" s="9"/>
      <c r="N2074" s="9"/>
      <c r="O2074" s="9"/>
      <c r="P2074" s="9"/>
      <c r="Q2074" s="9"/>
    </row>
    <row r="2075" spans="8:17" s="22" customFormat="1" ht="15" hidden="1" customHeight="1" x14ac:dyDescent="0.25">
      <c r="H2075" s="9"/>
      <c r="I2075" s="9"/>
      <c r="J2075" s="9"/>
      <c r="K2075" s="9"/>
      <c r="L2075" s="9"/>
      <c r="M2075" s="9"/>
      <c r="N2075" s="9"/>
      <c r="O2075" s="9"/>
      <c r="P2075" s="9"/>
      <c r="Q2075" s="9"/>
    </row>
    <row r="2076" spans="8:17" s="22" customFormat="1" ht="15" hidden="1" customHeight="1" x14ac:dyDescent="0.25">
      <c r="H2076" s="9"/>
      <c r="I2076" s="9"/>
      <c r="J2076" s="9"/>
      <c r="K2076" s="9"/>
      <c r="L2076" s="9"/>
      <c r="M2076" s="9"/>
      <c r="N2076" s="9"/>
      <c r="O2076" s="9"/>
      <c r="P2076" s="9"/>
      <c r="Q2076" s="9"/>
    </row>
    <row r="2077" spans="8:17" s="22" customFormat="1" ht="15" hidden="1" customHeight="1" x14ac:dyDescent="0.25">
      <c r="H2077" s="9"/>
      <c r="I2077" s="9"/>
      <c r="J2077" s="9"/>
      <c r="K2077" s="9"/>
      <c r="L2077" s="9"/>
      <c r="M2077" s="9"/>
      <c r="N2077" s="9"/>
      <c r="O2077" s="9"/>
      <c r="P2077" s="9"/>
      <c r="Q2077" s="9"/>
    </row>
    <row r="2078" spans="8:17" s="22" customFormat="1" ht="15" hidden="1" customHeight="1" x14ac:dyDescent="0.25">
      <c r="H2078" s="9"/>
      <c r="I2078" s="9"/>
      <c r="J2078" s="9"/>
      <c r="K2078" s="9"/>
      <c r="L2078" s="9"/>
      <c r="M2078" s="9"/>
      <c r="N2078" s="9"/>
      <c r="O2078" s="9"/>
      <c r="P2078" s="9"/>
      <c r="Q2078" s="9"/>
    </row>
    <row r="2079" spans="8:17" s="22" customFormat="1" ht="15" hidden="1" customHeight="1" x14ac:dyDescent="0.25">
      <c r="H2079" s="9"/>
      <c r="I2079" s="9"/>
      <c r="J2079" s="9"/>
      <c r="K2079" s="9"/>
      <c r="L2079" s="9"/>
      <c r="M2079" s="9"/>
      <c r="N2079" s="9"/>
      <c r="O2079" s="9"/>
      <c r="P2079" s="9"/>
      <c r="Q2079" s="9"/>
    </row>
    <row r="2080" spans="8:17" s="22" customFormat="1" ht="15" hidden="1" customHeight="1" x14ac:dyDescent="0.25">
      <c r="H2080" s="9"/>
      <c r="I2080" s="9"/>
      <c r="J2080" s="9"/>
      <c r="K2080" s="9"/>
      <c r="L2080" s="9"/>
      <c r="M2080" s="9"/>
      <c r="N2080" s="9"/>
      <c r="O2080" s="9"/>
      <c r="P2080" s="9"/>
      <c r="Q2080" s="9"/>
    </row>
    <row r="2081" spans="8:17" s="22" customFormat="1" ht="15" hidden="1" customHeight="1" x14ac:dyDescent="0.25">
      <c r="H2081" s="9"/>
      <c r="I2081" s="9"/>
      <c r="J2081" s="9"/>
      <c r="K2081" s="9"/>
      <c r="L2081" s="9"/>
      <c r="M2081" s="9"/>
      <c r="N2081" s="9"/>
      <c r="O2081" s="9"/>
      <c r="P2081" s="9"/>
      <c r="Q2081" s="9"/>
    </row>
    <row r="2082" spans="8:17" s="22" customFormat="1" ht="15" hidden="1" customHeight="1" x14ac:dyDescent="0.25">
      <c r="H2082" s="9"/>
      <c r="I2082" s="9"/>
      <c r="J2082" s="9"/>
      <c r="K2082" s="9"/>
      <c r="L2082" s="9"/>
      <c r="M2082" s="9"/>
      <c r="N2082" s="9"/>
      <c r="O2082" s="9"/>
      <c r="P2082" s="9"/>
      <c r="Q2082" s="9"/>
    </row>
    <row r="2083" spans="8:17" s="22" customFormat="1" ht="15" hidden="1" customHeight="1" x14ac:dyDescent="0.25">
      <c r="H2083" s="9"/>
      <c r="I2083" s="9"/>
      <c r="J2083" s="9"/>
      <c r="K2083" s="9"/>
      <c r="L2083" s="9"/>
      <c r="M2083" s="9"/>
      <c r="N2083" s="9"/>
      <c r="O2083" s="9"/>
      <c r="P2083" s="9"/>
      <c r="Q2083" s="9"/>
    </row>
    <row r="2084" spans="8:17" s="22" customFormat="1" ht="15" hidden="1" customHeight="1" x14ac:dyDescent="0.25">
      <c r="H2084" s="9"/>
      <c r="I2084" s="9"/>
      <c r="J2084" s="9"/>
      <c r="K2084" s="9"/>
      <c r="L2084" s="9"/>
      <c r="M2084" s="9"/>
      <c r="N2084" s="9"/>
      <c r="O2084" s="9"/>
      <c r="P2084" s="9"/>
      <c r="Q2084" s="9"/>
    </row>
    <row r="2085" spans="8:17" s="22" customFormat="1" ht="15" hidden="1" customHeight="1" x14ac:dyDescent="0.25">
      <c r="H2085" s="9"/>
      <c r="I2085" s="9"/>
      <c r="J2085" s="9"/>
      <c r="K2085" s="9"/>
      <c r="L2085" s="9"/>
      <c r="M2085" s="9"/>
      <c r="N2085" s="9"/>
      <c r="O2085" s="9"/>
      <c r="P2085" s="9"/>
      <c r="Q2085" s="9"/>
    </row>
    <row r="2086" spans="8:17" s="22" customFormat="1" ht="15" hidden="1" customHeight="1" x14ac:dyDescent="0.25">
      <c r="H2086" s="9"/>
      <c r="I2086" s="9"/>
      <c r="J2086" s="9"/>
      <c r="K2086" s="9"/>
      <c r="L2086" s="9"/>
      <c r="M2086" s="9"/>
      <c r="N2086" s="9"/>
      <c r="O2086" s="9"/>
      <c r="P2086" s="9"/>
      <c r="Q2086" s="9"/>
    </row>
    <row r="2087" spans="8:17" s="22" customFormat="1" ht="15" hidden="1" customHeight="1" x14ac:dyDescent="0.25">
      <c r="H2087" s="9"/>
      <c r="I2087" s="9"/>
      <c r="J2087" s="9"/>
      <c r="K2087" s="9"/>
      <c r="L2087" s="9"/>
      <c r="M2087" s="9"/>
      <c r="N2087" s="9"/>
      <c r="O2087" s="9"/>
      <c r="P2087" s="9"/>
      <c r="Q2087" s="9"/>
    </row>
    <row r="2088" spans="8:17" s="22" customFormat="1" ht="15" hidden="1" customHeight="1" x14ac:dyDescent="0.25">
      <c r="H2088" s="9"/>
      <c r="I2088" s="9"/>
      <c r="J2088" s="9"/>
      <c r="K2088" s="9"/>
      <c r="L2088" s="9"/>
      <c r="M2088" s="9"/>
      <c r="N2088" s="9"/>
      <c r="O2088" s="9"/>
      <c r="P2088" s="9"/>
      <c r="Q2088" s="9"/>
    </row>
    <row r="2089" spans="8:17" s="22" customFormat="1" ht="15" hidden="1" customHeight="1" x14ac:dyDescent="0.25">
      <c r="H2089" s="9"/>
      <c r="I2089" s="9"/>
      <c r="J2089" s="9"/>
      <c r="K2089" s="9"/>
      <c r="L2089" s="9"/>
      <c r="M2089" s="9"/>
      <c r="N2089" s="9"/>
      <c r="O2089" s="9"/>
      <c r="P2089" s="9"/>
      <c r="Q2089" s="9"/>
    </row>
    <row r="2090" spans="8:17" s="22" customFormat="1" ht="15" hidden="1" customHeight="1" x14ac:dyDescent="0.25">
      <c r="H2090" s="9"/>
      <c r="I2090" s="9"/>
      <c r="J2090" s="9"/>
      <c r="K2090" s="9"/>
      <c r="L2090" s="9"/>
      <c r="M2090" s="9"/>
      <c r="N2090" s="9"/>
      <c r="O2090" s="9"/>
      <c r="P2090" s="9"/>
      <c r="Q2090" s="9"/>
    </row>
    <row r="2091" spans="8:17" s="22" customFormat="1" ht="15" hidden="1" customHeight="1" x14ac:dyDescent="0.25">
      <c r="H2091" s="9"/>
      <c r="I2091" s="9"/>
      <c r="J2091" s="9"/>
      <c r="K2091" s="9"/>
      <c r="L2091" s="9"/>
      <c r="M2091" s="9"/>
      <c r="N2091" s="9"/>
      <c r="O2091" s="9"/>
      <c r="P2091" s="9"/>
      <c r="Q2091" s="9"/>
    </row>
    <row r="2092" spans="8:17" s="22" customFormat="1" ht="15" hidden="1" customHeight="1" x14ac:dyDescent="0.25">
      <c r="H2092" s="9"/>
      <c r="I2092" s="9"/>
      <c r="J2092" s="9"/>
      <c r="K2092" s="9"/>
      <c r="L2092" s="9"/>
      <c r="M2092" s="9"/>
      <c r="N2092" s="9"/>
      <c r="O2092" s="9"/>
      <c r="P2092" s="9"/>
      <c r="Q2092" s="9"/>
    </row>
    <row r="2093" spans="8:17" s="22" customFormat="1" ht="15" hidden="1" customHeight="1" x14ac:dyDescent="0.25">
      <c r="H2093" s="9"/>
      <c r="I2093" s="9"/>
      <c r="J2093" s="9"/>
      <c r="K2093" s="9"/>
      <c r="L2093" s="9"/>
      <c r="M2093" s="9"/>
      <c r="N2093" s="9"/>
      <c r="O2093" s="9"/>
      <c r="P2093" s="9"/>
      <c r="Q2093" s="9"/>
    </row>
    <row r="2094" spans="8:17" s="22" customFormat="1" ht="15" hidden="1" customHeight="1" x14ac:dyDescent="0.25">
      <c r="H2094" s="9"/>
      <c r="I2094" s="9"/>
      <c r="J2094" s="9"/>
      <c r="K2094" s="9"/>
      <c r="L2094" s="9"/>
      <c r="M2094" s="9"/>
      <c r="N2094" s="9"/>
      <c r="O2094" s="9"/>
      <c r="P2094" s="9"/>
      <c r="Q2094" s="9"/>
    </row>
    <row r="2095" spans="8:17" s="22" customFormat="1" ht="15" hidden="1" customHeight="1" x14ac:dyDescent="0.25">
      <c r="H2095" s="9"/>
      <c r="I2095" s="9"/>
      <c r="J2095" s="9"/>
      <c r="K2095" s="9"/>
      <c r="L2095" s="9"/>
      <c r="M2095" s="9"/>
      <c r="N2095" s="9"/>
      <c r="O2095" s="9"/>
      <c r="P2095" s="9"/>
      <c r="Q2095" s="9"/>
    </row>
    <row r="2096" spans="8:17" s="22" customFormat="1" ht="15" hidden="1" customHeight="1" x14ac:dyDescent="0.25">
      <c r="H2096" s="9"/>
      <c r="I2096" s="9"/>
      <c r="J2096" s="9"/>
      <c r="K2096" s="9"/>
      <c r="L2096" s="9"/>
      <c r="M2096" s="9"/>
      <c r="N2096" s="9"/>
      <c r="O2096" s="9"/>
      <c r="P2096" s="9"/>
      <c r="Q2096" s="9"/>
    </row>
    <row r="2097" spans="8:17" s="22" customFormat="1" ht="15" hidden="1" customHeight="1" x14ac:dyDescent="0.25">
      <c r="H2097" s="9"/>
      <c r="I2097" s="9"/>
      <c r="J2097" s="9"/>
      <c r="K2097" s="9"/>
      <c r="L2097" s="9"/>
      <c r="M2097" s="9"/>
      <c r="N2097" s="9"/>
      <c r="O2097" s="9"/>
      <c r="P2097" s="9"/>
      <c r="Q2097" s="9"/>
    </row>
    <row r="2098" spans="8:17" s="22" customFormat="1" ht="15" hidden="1" customHeight="1" x14ac:dyDescent="0.25">
      <c r="H2098" s="9"/>
      <c r="I2098" s="9"/>
      <c r="J2098" s="9"/>
      <c r="K2098" s="9"/>
      <c r="L2098" s="9"/>
      <c r="M2098" s="9"/>
      <c r="N2098" s="9"/>
      <c r="O2098" s="9"/>
      <c r="P2098" s="9"/>
      <c r="Q2098" s="9"/>
    </row>
    <row r="2099" spans="8:17" s="22" customFormat="1" ht="15" hidden="1" customHeight="1" x14ac:dyDescent="0.25">
      <c r="H2099" s="9"/>
      <c r="I2099" s="9"/>
      <c r="J2099" s="9"/>
      <c r="K2099" s="9"/>
      <c r="L2099" s="9"/>
      <c r="M2099" s="9"/>
      <c r="N2099" s="9"/>
      <c r="O2099" s="9"/>
      <c r="P2099" s="9"/>
      <c r="Q2099" s="9"/>
    </row>
    <row r="2100" spans="8:17" s="22" customFormat="1" ht="15" hidden="1" customHeight="1" x14ac:dyDescent="0.25">
      <c r="H2100" s="9"/>
      <c r="I2100" s="9"/>
      <c r="J2100" s="9"/>
      <c r="K2100" s="9"/>
      <c r="L2100" s="9"/>
      <c r="M2100" s="9"/>
      <c r="N2100" s="9"/>
      <c r="O2100" s="9"/>
      <c r="P2100" s="9"/>
      <c r="Q2100" s="9"/>
    </row>
    <row r="2101" spans="8:17" s="22" customFormat="1" ht="15" hidden="1" customHeight="1" x14ac:dyDescent="0.25">
      <c r="H2101" s="9"/>
      <c r="I2101" s="9"/>
      <c r="J2101" s="9"/>
      <c r="K2101" s="9"/>
      <c r="L2101" s="9"/>
      <c r="M2101" s="9"/>
      <c r="N2101" s="9"/>
      <c r="O2101" s="9"/>
      <c r="P2101" s="9"/>
      <c r="Q2101" s="9"/>
    </row>
    <row r="2102" spans="8:17" s="22" customFormat="1" ht="15" hidden="1" customHeight="1" x14ac:dyDescent="0.25">
      <c r="H2102" s="9"/>
      <c r="I2102" s="9"/>
      <c r="J2102" s="9"/>
      <c r="K2102" s="9"/>
      <c r="L2102" s="9"/>
      <c r="M2102" s="9"/>
      <c r="N2102" s="9"/>
      <c r="O2102" s="9"/>
      <c r="P2102" s="9"/>
      <c r="Q2102" s="9"/>
    </row>
    <row r="2103" spans="8:17" s="22" customFormat="1" ht="15" hidden="1" customHeight="1" x14ac:dyDescent="0.25">
      <c r="H2103" s="9"/>
      <c r="I2103" s="9"/>
      <c r="J2103" s="9"/>
      <c r="K2103" s="9"/>
      <c r="L2103" s="9"/>
      <c r="M2103" s="9"/>
      <c r="N2103" s="9"/>
      <c r="O2103" s="9"/>
      <c r="P2103" s="9"/>
      <c r="Q2103" s="9"/>
    </row>
    <row r="2104" spans="8:17" s="22" customFormat="1" ht="15" hidden="1" customHeight="1" x14ac:dyDescent="0.25">
      <c r="H2104" s="9"/>
      <c r="I2104" s="9"/>
      <c r="J2104" s="9"/>
      <c r="K2104" s="9"/>
      <c r="L2104" s="9"/>
      <c r="M2104" s="9"/>
      <c r="N2104" s="9"/>
      <c r="O2104" s="9"/>
      <c r="P2104" s="9"/>
      <c r="Q2104" s="9"/>
    </row>
    <row r="2105" spans="8:17" s="22" customFormat="1" ht="15" hidden="1" customHeight="1" x14ac:dyDescent="0.25">
      <c r="H2105" s="9"/>
      <c r="I2105" s="9"/>
      <c r="J2105" s="9"/>
      <c r="K2105" s="9"/>
      <c r="L2105" s="9"/>
      <c r="M2105" s="9"/>
      <c r="N2105" s="9"/>
      <c r="O2105" s="9"/>
      <c r="P2105" s="9"/>
      <c r="Q2105" s="9"/>
    </row>
    <row r="2106" spans="8:17" s="22" customFormat="1" ht="15" hidden="1" customHeight="1" x14ac:dyDescent="0.25">
      <c r="H2106" s="9"/>
      <c r="I2106" s="9"/>
      <c r="J2106" s="9"/>
      <c r="K2106" s="9"/>
      <c r="L2106" s="9"/>
      <c r="M2106" s="9"/>
      <c r="N2106" s="9"/>
      <c r="O2106" s="9"/>
      <c r="P2106" s="9"/>
      <c r="Q2106" s="9"/>
    </row>
    <row r="2107" spans="8:17" s="22" customFormat="1" ht="15" hidden="1" customHeight="1" x14ac:dyDescent="0.25">
      <c r="H2107" s="9"/>
      <c r="I2107" s="9"/>
      <c r="J2107" s="9"/>
      <c r="K2107" s="9"/>
      <c r="L2107" s="9"/>
      <c r="M2107" s="9"/>
      <c r="N2107" s="9"/>
      <c r="O2107" s="9"/>
      <c r="P2107" s="9"/>
      <c r="Q2107" s="9"/>
    </row>
    <row r="2108" spans="8:17" s="22" customFormat="1" ht="15" hidden="1" customHeight="1" x14ac:dyDescent="0.25">
      <c r="H2108" s="9"/>
      <c r="I2108" s="9"/>
      <c r="J2108" s="9"/>
      <c r="K2108" s="9"/>
      <c r="L2108" s="9"/>
      <c r="M2108" s="9"/>
      <c r="N2108" s="9"/>
      <c r="O2108" s="9"/>
      <c r="P2108" s="9"/>
      <c r="Q2108" s="9"/>
    </row>
    <row r="2109" spans="8:17" s="22" customFormat="1" ht="15" hidden="1" customHeight="1" x14ac:dyDescent="0.25">
      <c r="H2109" s="9"/>
      <c r="I2109" s="9"/>
      <c r="J2109" s="9"/>
      <c r="K2109" s="9"/>
      <c r="L2109" s="9"/>
      <c r="M2109" s="9"/>
      <c r="N2109" s="9"/>
      <c r="O2109" s="9"/>
      <c r="P2109" s="9"/>
      <c r="Q2109" s="9"/>
    </row>
    <row r="2110" spans="8:17" s="22" customFormat="1" ht="15" hidden="1" customHeight="1" x14ac:dyDescent="0.25">
      <c r="H2110" s="9"/>
      <c r="I2110" s="9"/>
      <c r="J2110" s="9"/>
      <c r="K2110" s="9"/>
      <c r="L2110" s="9"/>
      <c r="M2110" s="9"/>
      <c r="N2110" s="9"/>
      <c r="O2110" s="9"/>
      <c r="P2110" s="9"/>
      <c r="Q2110" s="9"/>
    </row>
    <row r="2111" spans="8:17" s="22" customFormat="1" ht="15" hidden="1" customHeight="1" x14ac:dyDescent="0.25">
      <c r="H2111" s="9"/>
      <c r="I2111" s="9"/>
      <c r="J2111" s="9"/>
      <c r="K2111" s="9"/>
      <c r="L2111" s="9"/>
      <c r="M2111" s="9"/>
      <c r="N2111" s="9"/>
      <c r="O2111" s="9"/>
      <c r="P2111" s="9"/>
      <c r="Q2111" s="9"/>
    </row>
    <row r="2112" spans="8:17" s="22" customFormat="1" ht="15" hidden="1" customHeight="1" x14ac:dyDescent="0.25">
      <c r="H2112" s="9"/>
      <c r="I2112" s="9"/>
      <c r="J2112" s="9"/>
      <c r="K2112" s="9"/>
      <c r="L2112" s="9"/>
      <c r="M2112" s="9"/>
      <c r="N2112" s="9"/>
      <c r="O2112" s="9"/>
      <c r="P2112" s="9"/>
      <c r="Q2112" s="9"/>
    </row>
    <row r="2113" spans="8:17" s="22" customFormat="1" ht="15" hidden="1" customHeight="1" x14ac:dyDescent="0.25">
      <c r="H2113" s="9"/>
      <c r="I2113" s="9"/>
      <c r="J2113" s="9"/>
      <c r="K2113" s="9"/>
      <c r="L2113" s="9"/>
      <c r="M2113" s="9"/>
      <c r="N2113" s="9"/>
      <c r="O2113" s="9"/>
      <c r="P2113" s="9"/>
      <c r="Q2113" s="9"/>
    </row>
    <row r="2114" spans="8:17" s="22" customFormat="1" ht="15" hidden="1" customHeight="1" x14ac:dyDescent="0.25">
      <c r="H2114" s="9"/>
      <c r="I2114" s="9"/>
      <c r="J2114" s="9"/>
      <c r="K2114" s="9"/>
      <c r="L2114" s="9"/>
      <c r="M2114" s="9"/>
      <c r="N2114" s="9"/>
      <c r="O2114" s="9"/>
      <c r="P2114" s="9"/>
      <c r="Q2114" s="9"/>
    </row>
    <row r="2115" spans="8:17" s="22" customFormat="1" ht="15" hidden="1" customHeight="1" x14ac:dyDescent="0.25">
      <c r="H2115" s="9"/>
      <c r="I2115" s="9"/>
      <c r="J2115" s="9"/>
      <c r="K2115" s="9"/>
      <c r="L2115" s="9"/>
      <c r="M2115" s="9"/>
      <c r="N2115" s="9"/>
      <c r="O2115" s="9"/>
      <c r="P2115" s="9"/>
      <c r="Q2115" s="9"/>
    </row>
    <row r="2116" spans="8:17" s="22" customFormat="1" ht="15" hidden="1" customHeight="1" x14ac:dyDescent="0.25">
      <c r="H2116" s="9"/>
      <c r="I2116" s="9"/>
      <c r="J2116" s="9"/>
      <c r="K2116" s="9"/>
      <c r="L2116" s="9"/>
      <c r="M2116" s="9"/>
      <c r="N2116" s="9"/>
      <c r="O2116" s="9"/>
      <c r="P2116" s="9"/>
      <c r="Q2116" s="9"/>
    </row>
    <row r="2117" spans="8:17" s="22" customFormat="1" ht="15" hidden="1" customHeight="1" x14ac:dyDescent="0.25">
      <c r="H2117" s="9"/>
      <c r="I2117" s="9"/>
      <c r="J2117" s="9"/>
      <c r="K2117" s="9"/>
      <c r="L2117" s="9"/>
      <c r="M2117" s="9"/>
      <c r="N2117" s="9"/>
      <c r="O2117" s="9"/>
      <c r="P2117" s="9"/>
      <c r="Q2117" s="9"/>
    </row>
    <row r="2118" spans="8:17" s="22" customFormat="1" ht="15" hidden="1" customHeight="1" x14ac:dyDescent="0.25">
      <c r="H2118" s="9"/>
      <c r="I2118" s="9"/>
      <c r="J2118" s="9"/>
      <c r="K2118" s="9"/>
      <c r="L2118" s="9"/>
      <c r="M2118" s="9"/>
      <c r="N2118" s="9"/>
      <c r="O2118" s="9"/>
      <c r="P2118" s="9"/>
      <c r="Q2118" s="9"/>
    </row>
    <row r="2119" spans="8:17" s="22" customFormat="1" ht="15" hidden="1" customHeight="1" x14ac:dyDescent="0.25">
      <c r="H2119" s="9"/>
      <c r="I2119" s="9"/>
      <c r="J2119" s="9"/>
      <c r="K2119" s="9"/>
      <c r="L2119" s="9"/>
      <c r="M2119" s="9"/>
      <c r="N2119" s="9"/>
      <c r="O2119" s="9"/>
      <c r="P2119" s="9"/>
      <c r="Q2119" s="9"/>
    </row>
    <row r="2120" spans="8:17" s="22" customFormat="1" ht="15" hidden="1" customHeight="1" x14ac:dyDescent="0.25">
      <c r="H2120" s="9"/>
      <c r="I2120" s="9"/>
      <c r="J2120" s="9"/>
      <c r="K2120" s="9"/>
      <c r="L2120" s="9"/>
      <c r="M2120" s="9"/>
      <c r="N2120" s="9"/>
      <c r="O2120" s="9"/>
      <c r="P2120" s="9"/>
      <c r="Q2120" s="9"/>
    </row>
    <row r="2121" spans="8:17" s="22" customFormat="1" ht="15" hidden="1" customHeight="1" x14ac:dyDescent="0.25">
      <c r="H2121" s="9"/>
      <c r="I2121" s="9"/>
      <c r="J2121" s="9"/>
      <c r="K2121" s="9"/>
      <c r="L2121" s="9"/>
      <c r="M2121" s="9"/>
      <c r="N2121" s="9"/>
      <c r="O2121" s="9"/>
      <c r="P2121" s="9"/>
      <c r="Q2121" s="9"/>
    </row>
    <row r="2122" spans="8:17" s="22" customFormat="1" ht="15" hidden="1" customHeight="1" x14ac:dyDescent="0.25">
      <c r="H2122" s="9"/>
      <c r="I2122" s="9"/>
      <c r="J2122" s="9"/>
      <c r="K2122" s="9"/>
      <c r="L2122" s="9"/>
      <c r="M2122" s="9"/>
      <c r="N2122" s="9"/>
      <c r="O2122" s="9"/>
      <c r="P2122" s="9"/>
      <c r="Q2122" s="9"/>
    </row>
    <row r="2123" spans="8:17" s="22" customFormat="1" ht="15" hidden="1" customHeight="1" x14ac:dyDescent="0.25">
      <c r="H2123" s="9"/>
      <c r="I2123" s="9"/>
      <c r="J2123" s="9"/>
      <c r="K2123" s="9"/>
      <c r="L2123" s="9"/>
      <c r="M2123" s="9"/>
      <c r="N2123" s="9"/>
      <c r="O2123" s="9"/>
      <c r="P2123" s="9"/>
      <c r="Q2123" s="9"/>
    </row>
    <row r="2124" spans="8:17" s="22" customFormat="1" ht="15" hidden="1" customHeight="1" x14ac:dyDescent="0.25">
      <c r="H2124" s="9"/>
      <c r="I2124" s="9"/>
      <c r="J2124" s="9"/>
      <c r="K2124" s="9"/>
      <c r="L2124" s="9"/>
      <c r="M2124" s="9"/>
      <c r="N2124" s="9"/>
      <c r="O2124" s="9"/>
      <c r="P2124" s="9"/>
      <c r="Q2124" s="9"/>
    </row>
    <row r="2125" spans="8:17" s="22" customFormat="1" ht="15" hidden="1" customHeight="1" x14ac:dyDescent="0.25">
      <c r="H2125" s="9"/>
      <c r="I2125" s="9"/>
      <c r="J2125" s="9"/>
      <c r="K2125" s="9"/>
      <c r="L2125" s="9"/>
      <c r="M2125" s="9"/>
      <c r="N2125" s="9"/>
      <c r="O2125" s="9"/>
      <c r="P2125" s="9"/>
      <c r="Q2125" s="9"/>
    </row>
    <row r="2126" spans="8:17" s="22" customFormat="1" ht="15" hidden="1" customHeight="1" x14ac:dyDescent="0.25">
      <c r="H2126" s="9"/>
      <c r="I2126" s="9"/>
      <c r="J2126" s="9"/>
      <c r="K2126" s="9"/>
      <c r="L2126" s="9"/>
      <c r="M2126" s="9"/>
      <c r="N2126" s="9"/>
      <c r="O2126" s="9"/>
      <c r="P2126" s="9"/>
      <c r="Q2126" s="9"/>
    </row>
    <row r="2127" spans="8:17" s="22" customFormat="1" ht="15" hidden="1" customHeight="1" x14ac:dyDescent="0.25">
      <c r="H2127" s="9"/>
      <c r="I2127" s="9"/>
      <c r="J2127" s="9"/>
      <c r="K2127" s="9"/>
      <c r="L2127" s="9"/>
      <c r="M2127" s="9"/>
      <c r="N2127" s="9"/>
      <c r="O2127" s="9"/>
      <c r="P2127" s="9"/>
      <c r="Q2127" s="9"/>
    </row>
    <row r="2128" spans="8:17" s="22" customFormat="1" ht="15" hidden="1" customHeight="1" x14ac:dyDescent="0.25">
      <c r="H2128" s="9"/>
      <c r="I2128" s="9"/>
      <c r="J2128" s="9"/>
      <c r="K2128" s="9"/>
      <c r="L2128" s="9"/>
      <c r="M2128" s="9"/>
      <c r="N2128" s="9"/>
      <c r="O2128" s="9"/>
      <c r="P2128" s="9"/>
      <c r="Q2128" s="9"/>
    </row>
    <row r="2129" spans="8:17" s="22" customFormat="1" ht="15" hidden="1" customHeight="1" x14ac:dyDescent="0.25">
      <c r="H2129" s="9"/>
      <c r="I2129" s="9"/>
      <c r="J2129" s="9"/>
      <c r="K2129" s="9"/>
      <c r="L2129" s="9"/>
      <c r="M2129" s="9"/>
      <c r="N2129" s="9"/>
      <c r="O2129" s="9"/>
      <c r="P2129" s="9"/>
      <c r="Q2129" s="9"/>
    </row>
    <row r="2130" spans="8:17" s="22" customFormat="1" ht="15" hidden="1" customHeight="1" x14ac:dyDescent="0.25">
      <c r="H2130" s="9"/>
      <c r="I2130" s="9"/>
      <c r="J2130" s="9"/>
      <c r="K2130" s="9"/>
      <c r="L2130" s="9"/>
      <c r="M2130" s="9"/>
      <c r="N2130" s="9"/>
      <c r="O2130" s="9"/>
      <c r="P2130" s="9"/>
      <c r="Q2130" s="9"/>
    </row>
    <row r="2131" spans="8:17" s="22" customFormat="1" ht="15" hidden="1" customHeight="1" x14ac:dyDescent="0.25">
      <c r="H2131" s="9"/>
      <c r="I2131" s="9"/>
      <c r="J2131" s="9"/>
      <c r="K2131" s="9"/>
      <c r="L2131" s="9"/>
      <c r="M2131" s="9"/>
      <c r="N2131" s="9"/>
      <c r="O2131" s="9"/>
      <c r="P2131" s="9"/>
      <c r="Q2131" s="9"/>
    </row>
    <row r="2132" spans="8:17" s="22" customFormat="1" ht="15" hidden="1" customHeight="1" x14ac:dyDescent="0.25">
      <c r="H2132" s="9"/>
      <c r="I2132" s="9"/>
      <c r="J2132" s="9"/>
      <c r="K2132" s="9"/>
      <c r="L2132" s="9"/>
      <c r="M2132" s="9"/>
      <c r="N2132" s="9"/>
      <c r="O2132" s="9"/>
      <c r="P2132" s="9"/>
      <c r="Q2132" s="9"/>
    </row>
    <row r="2133" spans="8:17" s="22" customFormat="1" ht="15" hidden="1" customHeight="1" x14ac:dyDescent="0.25">
      <c r="H2133" s="9"/>
      <c r="I2133" s="9"/>
      <c r="J2133" s="9"/>
      <c r="K2133" s="9"/>
      <c r="L2133" s="9"/>
      <c r="M2133" s="9"/>
      <c r="N2133" s="9"/>
      <c r="O2133" s="9"/>
      <c r="P2133" s="9"/>
      <c r="Q2133" s="9"/>
    </row>
    <row r="2134" spans="8:17" s="22" customFormat="1" ht="15" hidden="1" customHeight="1" x14ac:dyDescent="0.25">
      <c r="H2134" s="9"/>
      <c r="I2134" s="9"/>
      <c r="J2134" s="9"/>
      <c r="K2134" s="9"/>
      <c r="L2134" s="9"/>
      <c r="M2134" s="9"/>
      <c r="N2134" s="9"/>
      <c r="O2134" s="9"/>
      <c r="P2134" s="9"/>
      <c r="Q2134" s="9"/>
    </row>
    <row r="2135" spans="8:17" s="22" customFormat="1" ht="15" hidden="1" customHeight="1" x14ac:dyDescent="0.25">
      <c r="H2135" s="9"/>
      <c r="I2135" s="9"/>
      <c r="J2135" s="9"/>
      <c r="K2135" s="9"/>
      <c r="L2135" s="9"/>
      <c r="M2135" s="9"/>
      <c r="N2135" s="9"/>
      <c r="O2135" s="9"/>
      <c r="P2135" s="9"/>
      <c r="Q2135" s="9"/>
    </row>
    <row r="2136" spans="8:17" s="22" customFormat="1" ht="15" hidden="1" customHeight="1" x14ac:dyDescent="0.25">
      <c r="H2136" s="9"/>
      <c r="I2136" s="9"/>
      <c r="J2136" s="9"/>
      <c r="K2136" s="9"/>
      <c r="L2136" s="9"/>
      <c r="M2136" s="9"/>
      <c r="N2136" s="9"/>
      <c r="O2136" s="9"/>
      <c r="P2136" s="9"/>
      <c r="Q2136" s="9"/>
    </row>
    <row r="2137" spans="8:17" s="22" customFormat="1" ht="15" hidden="1" customHeight="1" x14ac:dyDescent="0.25">
      <c r="H2137" s="9"/>
      <c r="I2137" s="9"/>
      <c r="J2137" s="9"/>
      <c r="K2137" s="9"/>
      <c r="L2137" s="9"/>
      <c r="M2137" s="9"/>
      <c r="N2137" s="9"/>
      <c r="O2137" s="9"/>
      <c r="P2137" s="9"/>
      <c r="Q2137" s="9"/>
    </row>
    <row r="2138" spans="8:17" s="22" customFormat="1" ht="15" hidden="1" customHeight="1" x14ac:dyDescent="0.25">
      <c r="H2138" s="9"/>
      <c r="I2138" s="9"/>
      <c r="J2138" s="9"/>
      <c r="K2138" s="9"/>
      <c r="L2138" s="9"/>
      <c r="M2138" s="9"/>
      <c r="N2138" s="9"/>
      <c r="O2138" s="9"/>
      <c r="P2138" s="9"/>
      <c r="Q2138" s="9"/>
    </row>
    <row r="2139" spans="8:17" s="22" customFormat="1" ht="15" hidden="1" customHeight="1" x14ac:dyDescent="0.25">
      <c r="H2139" s="9"/>
      <c r="I2139" s="9"/>
      <c r="J2139" s="9"/>
      <c r="K2139" s="9"/>
      <c r="L2139" s="9"/>
      <c r="M2139" s="9"/>
      <c r="N2139" s="9"/>
      <c r="O2139" s="9"/>
      <c r="P2139" s="9"/>
      <c r="Q2139" s="9"/>
    </row>
    <row r="2140" spans="8:17" s="22" customFormat="1" ht="15" hidden="1" customHeight="1" x14ac:dyDescent="0.25">
      <c r="H2140" s="9"/>
      <c r="I2140" s="9"/>
      <c r="J2140" s="9"/>
      <c r="K2140" s="9"/>
      <c r="L2140" s="9"/>
      <c r="M2140" s="9"/>
      <c r="N2140" s="9"/>
      <c r="O2140" s="9"/>
      <c r="P2140" s="9"/>
      <c r="Q2140" s="9"/>
    </row>
    <row r="2141" spans="8:17" s="22" customFormat="1" ht="15" hidden="1" customHeight="1" x14ac:dyDescent="0.25">
      <c r="H2141" s="9"/>
      <c r="I2141" s="9"/>
      <c r="J2141" s="9"/>
      <c r="K2141" s="9"/>
      <c r="L2141" s="9"/>
      <c r="M2141" s="9"/>
      <c r="N2141" s="9"/>
      <c r="O2141" s="9"/>
      <c r="P2141" s="9"/>
      <c r="Q2141" s="9"/>
    </row>
    <row r="2142" spans="8:17" s="22" customFormat="1" ht="15" hidden="1" customHeight="1" x14ac:dyDescent="0.25">
      <c r="H2142" s="9"/>
      <c r="I2142" s="9"/>
      <c r="J2142" s="9"/>
      <c r="K2142" s="9"/>
      <c r="L2142" s="9"/>
      <c r="M2142" s="9"/>
      <c r="N2142" s="9"/>
      <c r="O2142" s="9"/>
      <c r="P2142" s="9"/>
      <c r="Q2142" s="9"/>
    </row>
    <row r="2143" spans="8:17" s="22" customFormat="1" ht="15" hidden="1" customHeight="1" x14ac:dyDescent="0.25">
      <c r="H2143" s="9"/>
      <c r="I2143" s="9"/>
      <c r="J2143" s="9"/>
      <c r="K2143" s="9"/>
      <c r="L2143" s="9"/>
      <c r="M2143" s="9"/>
      <c r="N2143" s="9"/>
      <c r="O2143" s="9"/>
      <c r="P2143" s="9"/>
      <c r="Q2143" s="9"/>
    </row>
    <row r="2144" spans="8:17" s="22" customFormat="1" ht="15" hidden="1" customHeight="1" x14ac:dyDescent="0.25">
      <c r="H2144" s="9"/>
      <c r="I2144" s="9"/>
      <c r="J2144" s="9"/>
      <c r="K2144" s="9"/>
      <c r="L2144" s="9"/>
      <c r="M2144" s="9"/>
      <c r="N2144" s="9"/>
      <c r="O2144" s="9"/>
      <c r="P2144" s="9"/>
      <c r="Q2144" s="9"/>
    </row>
    <row r="2145" spans="8:17" s="22" customFormat="1" ht="15" hidden="1" customHeight="1" x14ac:dyDescent="0.25">
      <c r="H2145" s="9"/>
      <c r="I2145" s="9"/>
      <c r="J2145" s="9"/>
      <c r="K2145" s="9"/>
      <c r="L2145" s="9"/>
      <c r="M2145" s="9"/>
      <c r="N2145" s="9"/>
      <c r="O2145" s="9"/>
      <c r="P2145" s="9"/>
      <c r="Q2145" s="9"/>
    </row>
    <row r="2146" spans="8:17" s="22" customFormat="1" ht="15" hidden="1" customHeight="1" x14ac:dyDescent="0.25">
      <c r="H2146" s="9"/>
      <c r="I2146" s="9"/>
      <c r="J2146" s="9"/>
      <c r="K2146" s="9"/>
      <c r="L2146" s="9"/>
      <c r="M2146" s="9"/>
      <c r="N2146" s="9"/>
      <c r="O2146" s="9"/>
      <c r="P2146" s="9"/>
      <c r="Q2146" s="9"/>
    </row>
    <row r="2147" spans="8:17" s="22" customFormat="1" ht="15" hidden="1" customHeight="1" x14ac:dyDescent="0.25">
      <c r="H2147" s="9"/>
      <c r="I2147" s="9"/>
      <c r="J2147" s="9"/>
      <c r="K2147" s="9"/>
      <c r="L2147" s="9"/>
      <c r="M2147" s="9"/>
      <c r="N2147" s="9"/>
      <c r="O2147" s="9"/>
      <c r="P2147" s="9"/>
      <c r="Q2147" s="9"/>
    </row>
    <row r="2148" spans="8:17" s="22" customFormat="1" ht="15" hidden="1" customHeight="1" x14ac:dyDescent="0.25">
      <c r="H2148" s="9"/>
      <c r="I2148" s="9"/>
      <c r="J2148" s="9"/>
      <c r="K2148" s="9"/>
      <c r="L2148" s="9"/>
      <c r="M2148" s="9"/>
      <c r="N2148" s="9"/>
      <c r="O2148" s="9"/>
      <c r="P2148" s="9"/>
      <c r="Q2148" s="9"/>
    </row>
    <row r="2149" spans="8:17" s="22" customFormat="1" ht="15" hidden="1" customHeight="1" x14ac:dyDescent="0.25">
      <c r="H2149" s="9"/>
      <c r="I2149" s="9"/>
      <c r="J2149" s="9"/>
      <c r="K2149" s="9"/>
      <c r="L2149" s="9"/>
      <c r="M2149" s="9"/>
      <c r="N2149" s="9"/>
      <c r="O2149" s="9"/>
      <c r="P2149" s="9"/>
      <c r="Q2149" s="9"/>
    </row>
    <row r="2150" spans="8:17" s="22" customFormat="1" ht="15" hidden="1" customHeight="1" x14ac:dyDescent="0.25">
      <c r="H2150" s="9"/>
      <c r="I2150" s="9"/>
      <c r="J2150" s="9"/>
      <c r="K2150" s="9"/>
      <c r="L2150" s="9"/>
      <c r="M2150" s="9"/>
      <c r="N2150" s="9"/>
      <c r="O2150" s="9"/>
      <c r="P2150" s="9"/>
      <c r="Q2150" s="9"/>
    </row>
    <row r="2151" spans="8:17" s="22" customFormat="1" ht="15" hidden="1" customHeight="1" x14ac:dyDescent="0.25">
      <c r="H2151" s="9"/>
      <c r="I2151" s="9"/>
      <c r="J2151" s="9"/>
      <c r="K2151" s="9"/>
      <c r="L2151" s="9"/>
      <c r="M2151" s="9"/>
      <c r="N2151" s="9"/>
      <c r="O2151" s="9"/>
      <c r="P2151" s="9"/>
      <c r="Q2151" s="9"/>
    </row>
    <row r="2152" spans="8:17" s="22" customFormat="1" ht="15" hidden="1" customHeight="1" x14ac:dyDescent="0.25">
      <c r="H2152" s="9"/>
      <c r="I2152" s="9"/>
      <c r="J2152" s="9"/>
      <c r="K2152" s="9"/>
      <c r="L2152" s="9"/>
      <c r="M2152" s="9"/>
      <c r="N2152" s="9"/>
      <c r="O2152" s="9"/>
      <c r="P2152" s="9"/>
      <c r="Q2152" s="9"/>
    </row>
    <row r="2153" spans="8:17" s="22" customFormat="1" ht="15" hidden="1" customHeight="1" x14ac:dyDescent="0.25">
      <c r="H2153" s="9"/>
      <c r="I2153" s="9"/>
      <c r="J2153" s="9"/>
      <c r="K2153" s="9"/>
      <c r="L2153" s="9"/>
      <c r="M2153" s="9"/>
      <c r="N2153" s="9"/>
      <c r="O2153" s="9"/>
      <c r="P2153" s="9"/>
      <c r="Q2153" s="9"/>
    </row>
    <row r="2154" spans="8:17" s="22" customFormat="1" ht="15" hidden="1" customHeight="1" x14ac:dyDescent="0.25">
      <c r="H2154" s="9"/>
      <c r="I2154" s="9"/>
      <c r="J2154" s="9"/>
      <c r="K2154" s="9"/>
      <c r="L2154" s="9"/>
      <c r="M2154" s="9"/>
      <c r="N2154" s="9"/>
      <c r="O2154" s="9"/>
      <c r="P2154" s="9"/>
      <c r="Q2154" s="9"/>
    </row>
    <row r="2155" spans="8:17" s="22" customFormat="1" ht="15" hidden="1" customHeight="1" x14ac:dyDescent="0.25">
      <c r="H2155" s="9"/>
      <c r="I2155" s="9"/>
      <c r="J2155" s="9"/>
      <c r="K2155" s="9"/>
      <c r="L2155" s="9"/>
      <c r="M2155" s="9"/>
      <c r="N2155" s="9"/>
      <c r="O2155" s="9"/>
      <c r="P2155" s="9"/>
      <c r="Q2155" s="9"/>
    </row>
    <row r="2156" spans="8:17" s="22" customFormat="1" ht="15" hidden="1" customHeight="1" x14ac:dyDescent="0.25">
      <c r="H2156" s="9"/>
      <c r="I2156" s="9"/>
      <c r="J2156" s="9"/>
      <c r="K2156" s="9"/>
      <c r="L2156" s="9"/>
      <c r="M2156" s="9"/>
      <c r="N2156" s="9"/>
      <c r="O2156" s="9"/>
      <c r="P2156" s="9"/>
      <c r="Q2156" s="9"/>
    </row>
    <row r="2157" spans="8:17" s="22" customFormat="1" ht="15" hidden="1" customHeight="1" x14ac:dyDescent="0.25">
      <c r="H2157" s="9"/>
      <c r="I2157" s="9"/>
      <c r="J2157" s="9"/>
      <c r="K2157" s="9"/>
      <c r="L2157" s="9"/>
      <c r="M2157" s="9"/>
      <c r="N2157" s="9"/>
      <c r="O2157" s="9"/>
      <c r="P2157" s="9"/>
      <c r="Q2157" s="9"/>
    </row>
    <row r="2158" spans="8:17" s="22" customFormat="1" ht="15" hidden="1" customHeight="1" x14ac:dyDescent="0.25">
      <c r="H2158" s="9"/>
      <c r="I2158" s="9"/>
      <c r="J2158" s="9"/>
      <c r="K2158" s="9"/>
      <c r="L2158" s="9"/>
      <c r="M2158" s="9"/>
      <c r="N2158" s="9"/>
      <c r="O2158" s="9"/>
      <c r="P2158" s="9"/>
      <c r="Q2158" s="9"/>
    </row>
    <row r="2159" spans="8:17" s="22" customFormat="1" ht="15" hidden="1" customHeight="1" x14ac:dyDescent="0.25">
      <c r="H2159" s="9"/>
      <c r="I2159" s="9"/>
      <c r="J2159" s="9"/>
      <c r="K2159" s="9"/>
      <c r="L2159" s="9"/>
      <c r="M2159" s="9"/>
      <c r="N2159" s="9"/>
      <c r="O2159" s="9"/>
      <c r="P2159" s="9"/>
      <c r="Q2159" s="9"/>
    </row>
    <row r="2160" spans="8:17" s="22" customFormat="1" ht="15" hidden="1" customHeight="1" x14ac:dyDescent="0.25">
      <c r="H2160" s="9"/>
      <c r="I2160" s="9"/>
      <c r="J2160" s="9"/>
      <c r="K2160" s="9"/>
      <c r="L2160" s="9"/>
      <c r="M2160" s="9"/>
      <c r="N2160" s="9"/>
      <c r="O2160" s="9"/>
      <c r="P2160" s="9"/>
      <c r="Q2160" s="9"/>
    </row>
    <row r="2161" spans="8:17" s="22" customFormat="1" ht="15" hidden="1" customHeight="1" x14ac:dyDescent="0.25">
      <c r="H2161" s="9"/>
      <c r="I2161" s="9"/>
      <c r="J2161" s="9"/>
      <c r="K2161" s="9"/>
      <c r="L2161" s="9"/>
      <c r="M2161" s="9"/>
      <c r="N2161" s="9"/>
      <c r="O2161" s="9"/>
      <c r="P2161" s="9"/>
      <c r="Q2161" s="9"/>
    </row>
    <row r="2162" spans="8:17" s="22" customFormat="1" ht="15" hidden="1" customHeight="1" x14ac:dyDescent="0.25">
      <c r="H2162" s="9"/>
      <c r="I2162" s="9"/>
      <c r="J2162" s="9"/>
      <c r="K2162" s="9"/>
      <c r="L2162" s="9"/>
      <c r="M2162" s="9"/>
      <c r="N2162" s="9"/>
      <c r="O2162" s="9"/>
      <c r="P2162" s="9"/>
      <c r="Q2162" s="9"/>
    </row>
    <row r="2163" spans="8:17" s="22" customFormat="1" ht="15" hidden="1" customHeight="1" x14ac:dyDescent="0.25">
      <c r="H2163" s="9"/>
      <c r="I2163" s="9"/>
      <c r="J2163" s="9"/>
      <c r="K2163" s="9"/>
      <c r="L2163" s="9"/>
      <c r="M2163" s="9"/>
      <c r="N2163" s="9"/>
      <c r="O2163" s="9"/>
      <c r="P2163" s="9"/>
      <c r="Q2163" s="9"/>
    </row>
    <row r="2164" spans="8:17" s="22" customFormat="1" ht="15" hidden="1" customHeight="1" x14ac:dyDescent="0.25">
      <c r="H2164" s="9"/>
      <c r="I2164" s="9"/>
      <c r="J2164" s="9"/>
      <c r="K2164" s="9"/>
      <c r="L2164" s="9"/>
      <c r="M2164" s="9"/>
      <c r="N2164" s="9"/>
      <c r="O2164" s="9"/>
      <c r="P2164" s="9"/>
      <c r="Q2164" s="9"/>
    </row>
    <row r="2165" spans="8:17" s="22" customFormat="1" ht="15" hidden="1" customHeight="1" x14ac:dyDescent="0.25">
      <c r="H2165" s="9"/>
      <c r="I2165" s="9"/>
      <c r="J2165" s="9"/>
      <c r="K2165" s="9"/>
      <c r="L2165" s="9"/>
      <c r="M2165" s="9"/>
      <c r="N2165" s="9"/>
      <c r="O2165" s="9"/>
      <c r="P2165" s="9"/>
      <c r="Q2165" s="9"/>
    </row>
    <row r="2166" spans="8:17" s="22" customFormat="1" ht="15" hidden="1" customHeight="1" x14ac:dyDescent="0.25">
      <c r="H2166" s="9"/>
      <c r="I2166" s="9"/>
      <c r="J2166" s="9"/>
      <c r="K2166" s="9"/>
      <c r="L2166" s="9"/>
      <c r="M2166" s="9"/>
      <c r="N2166" s="9"/>
      <c r="O2166" s="9"/>
      <c r="P2166" s="9"/>
      <c r="Q2166" s="9"/>
    </row>
    <row r="2167" spans="8:17" s="22" customFormat="1" ht="15" hidden="1" customHeight="1" x14ac:dyDescent="0.25">
      <c r="H2167" s="9"/>
      <c r="I2167" s="9"/>
      <c r="J2167" s="9"/>
      <c r="K2167" s="9"/>
      <c r="L2167" s="9"/>
      <c r="M2167" s="9"/>
      <c r="N2167" s="9"/>
      <c r="O2167" s="9"/>
      <c r="P2167" s="9"/>
      <c r="Q2167" s="9"/>
    </row>
    <row r="2168" spans="8:17" s="22" customFormat="1" ht="15" hidden="1" customHeight="1" x14ac:dyDescent="0.25">
      <c r="H2168" s="9"/>
      <c r="I2168" s="9"/>
      <c r="J2168" s="9"/>
      <c r="K2168" s="9"/>
      <c r="L2168" s="9"/>
      <c r="M2168" s="9"/>
      <c r="N2168" s="9"/>
      <c r="O2168" s="9"/>
      <c r="P2168" s="9"/>
      <c r="Q2168" s="9"/>
    </row>
    <row r="2169" spans="8:17" s="22" customFormat="1" ht="15" hidden="1" customHeight="1" x14ac:dyDescent="0.25">
      <c r="H2169" s="9"/>
      <c r="I2169" s="9"/>
      <c r="J2169" s="9"/>
      <c r="K2169" s="9"/>
      <c r="L2169" s="9"/>
      <c r="M2169" s="9"/>
      <c r="N2169" s="9"/>
      <c r="O2169" s="9"/>
      <c r="P2169" s="9"/>
      <c r="Q2169" s="9"/>
    </row>
    <row r="2170" spans="8:17" s="22" customFormat="1" ht="15" hidden="1" customHeight="1" x14ac:dyDescent="0.25">
      <c r="H2170" s="9"/>
      <c r="I2170" s="9"/>
      <c r="J2170" s="9"/>
      <c r="K2170" s="9"/>
      <c r="L2170" s="9"/>
      <c r="M2170" s="9"/>
      <c r="N2170" s="9"/>
      <c r="O2170" s="9"/>
      <c r="P2170" s="9"/>
      <c r="Q2170" s="9"/>
    </row>
    <row r="2171" spans="8:17" s="22" customFormat="1" ht="15" hidden="1" customHeight="1" x14ac:dyDescent="0.25">
      <c r="H2171" s="9"/>
      <c r="I2171" s="9"/>
      <c r="J2171" s="9"/>
      <c r="K2171" s="9"/>
      <c r="L2171" s="9"/>
      <c r="M2171" s="9"/>
      <c r="N2171" s="9"/>
      <c r="O2171" s="9"/>
      <c r="P2171" s="9"/>
      <c r="Q2171" s="9"/>
    </row>
    <row r="2172" spans="8:17" s="22" customFormat="1" ht="15" hidden="1" customHeight="1" x14ac:dyDescent="0.25">
      <c r="H2172" s="9"/>
      <c r="I2172" s="9"/>
      <c r="J2172" s="9"/>
      <c r="K2172" s="9"/>
      <c r="L2172" s="9"/>
      <c r="M2172" s="9"/>
      <c r="N2172" s="9"/>
      <c r="O2172" s="9"/>
      <c r="P2172" s="9"/>
      <c r="Q2172" s="9"/>
    </row>
    <row r="2173" spans="8:17" s="22" customFormat="1" ht="15" hidden="1" customHeight="1" x14ac:dyDescent="0.25">
      <c r="H2173" s="9"/>
      <c r="I2173" s="9"/>
      <c r="J2173" s="9"/>
      <c r="K2173" s="9"/>
      <c r="L2173" s="9"/>
      <c r="M2173" s="9"/>
      <c r="N2173" s="9"/>
      <c r="O2173" s="9"/>
      <c r="P2173" s="9"/>
      <c r="Q2173" s="9"/>
    </row>
    <row r="2174" spans="8:17" s="22" customFormat="1" ht="15" hidden="1" customHeight="1" x14ac:dyDescent="0.25">
      <c r="H2174" s="9"/>
      <c r="I2174" s="9"/>
      <c r="J2174" s="9"/>
      <c r="K2174" s="9"/>
      <c r="L2174" s="9"/>
      <c r="M2174" s="9"/>
      <c r="N2174" s="9"/>
      <c r="O2174" s="9"/>
      <c r="P2174" s="9"/>
      <c r="Q2174" s="9"/>
    </row>
    <row r="2175" spans="8:17" s="22" customFormat="1" ht="15" hidden="1" customHeight="1" x14ac:dyDescent="0.25">
      <c r="H2175" s="9"/>
      <c r="I2175" s="9"/>
      <c r="J2175" s="9"/>
      <c r="K2175" s="9"/>
      <c r="L2175" s="9"/>
      <c r="M2175" s="9"/>
      <c r="N2175" s="9"/>
      <c r="O2175" s="9"/>
      <c r="P2175" s="9"/>
      <c r="Q2175" s="9"/>
    </row>
    <row r="2176" spans="8:17" s="22" customFormat="1" ht="15" hidden="1" customHeight="1" x14ac:dyDescent="0.25">
      <c r="H2176" s="9"/>
      <c r="I2176" s="9"/>
      <c r="J2176" s="9"/>
      <c r="K2176" s="9"/>
      <c r="L2176" s="9"/>
      <c r="M2176" s="9"/>
      <c r="N2176" s="9"/>
      <c r="O2176" s="9"/>
      <c r="P2176" s="9"/>
      <c r="Q2176" s="9"/>
    </row>
    <row r="2177" spans="8:17" s="22" customFormat="1" ht="15" hidden="1" customHeight="1" x14ac:dyDescent="0.25">
      <c r="H2177" s="9"/>
      <c r="I2177" s="9"/>
      <c r="J2177" s="9"/>
      <c r="K2177" s="9"/>
      <c r="L2177" s="9"/>
      <c r="M2177" s="9"/>
      <c r="N2177" s="9"/>
      <c r="O2177" s="9"/>
      <c r="P2177" s="9"/>
      <c r="Q2177" s="9"/>
    </row>
    <row r="2178" spans="8:17" s="22" customFormat="1" ht="15" hidden="1" customHeight="1" x14ac:dyDescent="0.25">
      <c r="H2178" s="9"/>
      <c r="I2178" s="9"/>
      <c r="J2178" s="9"/>
      <c r="K2178" s="9"/>
      <c r="L2178" s="9"/>
      <c r="M2178" s="9"/>
      <c r="N2178" s="9"/>
      <c r="O2178" s="9"/>
      <c r="P2178" s="9"/>
      <c r="Q2178" s="9"/>
    </row>
    <row r="2179" spans="8:17" s="22" customFormat="1" ht="15" hidden="1" customHeight="1" x14ac:dyDescent="0.25">
      <c r="H2179" s="9"/>
      <c r="I2179" s="9"/>
      <c r="J2179" s="9"/>
      <c r="K2179" s="9"/>
      <c r="L2179" s="9"/>
      <c r="M2179" s="9"/>
      <c r="N2179" s="9"/>
      <c r="O2179" s="9"/>
      <c r="P2179" s="9"/>
      <c r="Q2179" s="9"/>
    </row>
    <row r="2180" spans="8:17" s="22" customFormat="1" ht="15" hidden="1" customHeight="1" x14ac:dyDescent="0.25">
      <c r="H2180" s="9"/>
      <c r="I2180" s="9"/>
      <c r="J2180" s="9"/>
      <c r="K2180" s="9"/>
      <c r="L2180" s="9"/>
      <c r="M2180" s="9"/>
      <c r="N2180" s="9"/>
      <c r="O2180" s="9"/>
      <c r="P2180" s="9"/>
      <c r="Q2180" s="9"/>
    </row>
    <row r="2181" spans="8:17" s="22" customFormat="1" ht="15" hidden="1" customHeight="1" x14ac:dyDescent="0.25">
      <c r="H2181" s="9"/>
      <c r="I2181" s="9"/>
      <c r="J2181" s="9"/>
      <c r="K2181" s="9"/>
      <c r="L2181" s="9"/>
      <c r="M2181" s="9"/>
      <c r="N2181" s="9"/>
      <c r="O2181" s="9"/>
      <c r="P2181" s="9"/>
      <c r="Q2181" s="9"/>
    </row>
    <row r="2182" spans="8:17" s="22" customFormat="1" ht="15" hidden="1" customHeight="1" x14ac:dyDescent="0.25">
      <c r="H2182" s="9"/>
      <c r="I2182" s="9"/>
      <c r="J2182" s="9"/>
      <c r="K2182" s="9"/>
      <c r="L2182" s="9"/>
      <c r="M2182" s="9"/>
      <c r="N2182" s="9"/>
      <c r="O2182" s="9"/>
      <c r="P2182" s="9"/>
      <c r="Q2182" s="9"/>
    </row>
    <row r="2183" spans="8:17" s="22" customFormat="1" ht="15" hidden="1" customHeight="1" x14ac:dyDescent="0.25">
      <c r="H2183" s="9"/>
      <c r="I2183" s="9"/>
      <c r="J2183" s="9"/>
      <c r="K2183" s="9"/>
      <c r="L2183" s="9"/>
      <c r="M2183" s="9"/>
      <c r="N2183" s="9"/>
      <c r="O2183" s="9"/>
      <c r="P2183" s="9"/>
      <c r="Q2183" s="9"/>
    </row>
    <row r="2184" spans="8:17" s="22" customFormat="1" ht="15" hidden="1" customHeight="1" x14ac:dyDescent="0.25">
      <c r="H2184" s="9"/>
      <c r="I2184" s="9"/>
      <c r="J2184" s="9"/>
      <c r="K2184" s="9"/>
      <c r="L2184" s="9"/>
      <c r="M2184" s="9"/>
      <c r="N2184" s="9"/>
      <c r="O2184" s="9"/>
      <c r="P2184" s="9"/>
      <c r="Q2184" s="9"/>
    </row>
    <row r="2185" spans="8:17" s="22" customFormat="1" ht="15" hidden="1" customHeight="1" x14ac:dyDescent="0.25">
      <c r="H2185" s="9"/>
      <c r="I2185" s="9"/>
      <c r="J2185" s="9"/>
      <c r="K2185" s="9"/>
      <c r="L2185" s="9"/>
      <c r="M2185" s="9"/>
      <c r="N2185" s="9"/>
      <c r="O2185" s="9"/>
      <c r="P2185" s="9"/>
      <c r="Q2185" s="9"/>
    </row>
    <row r="2186" spans="8:17" s="22" customFormat="1" ht="15" hidden="1" customHeight="1" x14ac:dyDescent="0.25">
      <c r="H2186" s="9"/>
      <c r="I2186" s="9"/>
      <c r="J2186" s="9"/>
      <c r="K2186" s="9"/>
      <c r="L2186" s="9"/>
      <c r="M2186" s="9"/>
      <c r="N2186" s="9"/>
      <c r="O2186" s="9"/>
      <c r="P2186" s="9"/>
      <c r="Q2186" s="9"/>
    </row>
    <row r="2187" spans="8:17" s="22" customFormat="1" ht="15" hidden="1" customHeight="1" x14ac:dyDescent="0.25">
      <c r="H2187" s="9"/>
      <c r="I2187" s="9"/>
      <c r="J2187" s="9"/>
      <c r="K2187" s="9"/>
      <c r="L2187" s="9"/>
      <c r="M2187" s="9"/>
      <c r="N2187" s="9"/>
      <c r="O2187" s="9"/>
      <c r="P2187" s="9"/>
      <c r="Q2187" s="9"/>
    </row>
    <row r="2188" spans="8:17" s="22" customFormat="1" ht="15" hidden="1" customHeight="1" x14ac:dyDescent="0.25">
      <c r="H2188" s="9"/>
      <c r="I2188" s="9"/>
      <c r="J2188" s="9"/>
      <c r="K2188" s="9"/>
      <c r="L2188" s="9"/>
      <c r="M2188" s="9"/>
      <c r="N2188" s="9"/>
      <c r="O2188" s="9"/>
      <c r="P2188" s="9"/>
      <c r="Q2188" s="9"/>
    </row>
    <row r="2189" spans="8:17" s="22" customFormat="1" ht="15" hidden="1" customHeight="1" x14ac:dyDescent="0.25">
      <c r="H2189" s="9"/>
      <c r="I2189" s="9"/>
      <c r="J2189" s="9"/>
      <c r="K2189" s="9"/>
      <c r="L2189" s="9"/>
      <c r="M2189" s="9"/>
      <c r="N2189" s="9"/>
      <c r="O2189" s="9"/>
      <c r="P2189" s="9"/>
      <c r="Q2189" s="9"/>
    </row>
    <row r="2190" spans="8:17" s="22" customFormat="1" ht="15" hidden="1" customHeight="1" x14ac:dyDescent="0.25">
      <c r="H2190" s="9"/>
      <c r="I2190" s="9"/>
      <c r="J2190" s="9"/>
      <c r="K2190" s="9"/>
      <c r="L2190" s="9"/>
      <c r="M2190" s="9"/>
      <c r="N2190" s="9"/>
      <c r="O2190" s="9"/>
      <c r="P2190" s="9"/>
      <c r="Q2190" s="9"/>
    </row>
    <row r="2191" spans="8:17" s="22" customFormat="1" ht="15" hidden="1" customHeight="1" x14ac:dyDescent="0.25">
      <c r="H2191" s="9"/>
      <c r="I2191" s="9"/>
      <c r="J2191" s="9"/>
      <c r="K2191" s="9"/>
      <c r="L2191" s="9"/>
      <c r="M2191" s="9"/>
      <c r="N2191" s="9"/>
      <c r="O2191" s="9"/>
      <c r="P2191" s="9"/>
      <c r="Q2191" s="9"/>
    </row>
    <row r="2192" spans="8:17" s="22" customFormat="1" ht="15" hidden="1" customHeight="1" x14ac:dyDescent="0.25">
      <c r="H2192" s="9"/>
      <c r="I2192" s="9"/>
      <c r="J2192" s="9"/>
      <c r="K2192" s="9"/>
      <c r="L2192" s="9"/>
      <c r="M2192" s="9"/>
      <c r="N2192" s="9"/>
      <c r="O2192" s="9"/>
      <c r="P2192" s="9"/>
      <c r="Q2192" s="9"/>
    </row>
    <row r="2193" spans="8:17" s="22" customFormat="1" ht="15" hidden="1" customHeight="1" x14ac:dyDescent="0.25">
      <c r="H2193" s="9"/>
      <c r="I2193" s="9"/>
      <c r="J2193" s="9"/>
      <c r="K2193" s="9"/>
      <c r="L2193" s="9"/>
      <c r="M2193" s="9"/>
      <c r="N2193" s="9"/>
      <c r="O2193" s="9"/>
      <c r="P2193" s="9"/>
      <c r="Q2193" s="9"/>
    </row>
    <row r="2194" spans="8:17" s="22" customFormat="1" ht="15" hidden="1" customHeight="1" x14ac:dyDescent="0.25">
      <c r="H2194" s="9"/>
      <c r="I2194" s="9"/>
      <c r="J2194" s="9"/>
      <c r="K2194" s="9"/>
      <c r="L2194" s="9"/>
      <c r="M2194" s="9"/>
      <c r="N2194" s="9"/>
      <c r="O2194" s="9"/>
      <c r="P2194" s="9"/>
      <c r="Q2194" s="9"/>
    </row>
    <row r="2195" spans="8:17" s="22" customFormat="1" ht="15" hidden="1" customHeight="1" x14ac:dyDescent="0.25">
      <c r="H2195" s="9"/>
      <c r="I2195" s="9"/>
      <c r="J2195" s="9"/>
      <c r="K2195" s="9"/>
      <c r="L2195" s="9"/>
      <c r="M2195" s="9"/>
      <c r="N2195" s="9"/>
      <c r="O2195" s="9"/>
      <c r="P2195" s="9"/>
      <c r="Q2195" s="9"/>
    </row>
    <row r="2196" spans="8:17" s="22" customFormat="1" ht="15" hidden="1" customHeight="1" x14ac:dyDescent="0.25">
      <c r="H2196" s="9"/>
      <c r="I2196" s="9"/>
      <c r="J2196" s="9"/>
      <c r="K2196" s="9"/>
      <c r="L2196" s="9"/>
      <c r="M2196" s="9"/>
      <c r="N2196" s="9"/>
      <c r="O2196" s="9"/>
      <c r="P2196" s="9"/>
      <c r="Q2196" s="9"/>
    </row>
    <row r="2197" spans="8:17" s="22" customFormat="1" ht="15" hidden="1" customHeight="1" x14ac:dyDescent="0.25">
      <c r="H2197" s="9"/>
      <c r="I2197" s="9"/>
      <c r="J2197" s="9"/>
      <c r="K2197" s="9"/>
      <c r="L2197" s="9"/>
      <c r="M2197" s="9"/>
      <c r="N2197" s="9"/>
      <c r="O2197" s="9"/>
      <c r="P2197" s="9"/>
      <c r="Q2197" s="9"/>
    </row>
    <row r="2198" spans="8:17" s="22" customFormat="1" ht="15" hidden="1" customHeight="1" x14ac:dyDescent="0.25">
      <c r="H2198" s="9"/>
      <c r="I2198" s="9"/>
      <c r="J2198" s="9"/>
      <c r="K2198" s="9"/>
      <c r="L2198" s="9"/>
      <c r="M2198" s="9"/>
      <c r="N2198" s="9"/>
      <c r="O2198" s="9"/>
      <c r="P2198" s="9"/>
      <c r="Q2198" s="9"/>
    </row>
    <row r="2199" spans="8:17" s="22" customFormat="1" ht="15" hidden="1" customHeight="1" x14ac:dyDescent="0.25">
      <c r="H2199" s="9"/>
      <c r="I2199" s="9"/>
      <c r="J2199" s="9"/>
      <c r="K2199" s="9"/>
      <c r="L2199" s="9"/>
      <c r="M2199" s="9"/>
      <c r="N2199" s="9"/>
      <c r="O2199" s="9"/>
      <c r="P2199" s="9"/>
      <c r="Q2199" s="9"/>
    </row>
    <row r="2200" spans="8:17" s="22" customFormat="1" ht="15" hidden="1" customHeight="1" x14ac:dyDescent="0.25">
      <c r="H2200" s="9"/>
      <c r="I2200" s="9"/>
      <c r="J2200" s="9"/>
      <c r="K2200" s="9"/>
      <c r="L2200" s="9"/>
      <c r="M2200" s="9"/>
      <c r="N2200" s="9"/>
      <c r="O2200" s="9"/>
      <c r="P2200" s="9"/>
      <c r="Q2200" s="9"/>
    </row>
    <row r="2201" spans="8:17" s="22" customFormat="1" ht="15" hidden="1" customHeight="1" x14ac:dyDescent="0.25">
      <c r="H2201" s="9"/>
      <c r="I2201" s="9"/>
      <c r="J2201" s="9"/>
      <c r="K2201" s="9"/>
      <c r="L2201" s="9"/>
      <c r="M2201" s="9"/>
      <c r="N2201" s="9"/>
      <c r="O2201" s="9"/>
      <c r="P2201" s="9"/>
      <c r="Q2201" s="9"/>
    </row>
    <row r="2202" spans="8:17" s="22" customFormat="1" ht="15" hidden="1" customHeight="1" x14ac:dyDescent="0.25">
      <c r="H2202" s="9"/>
      <c r="I2202" s="9"/>
      <c r="J2202" s="9"/>
      <c r="K2202" s="9"/>
      <c r="L2202" s="9"/>
      <c r="M2202" s="9"/>
      <c r="N2202" s="9"/>
      <c r="O2202" s="9"/>
      <c r="P2202" s="9"/>
      <c r="Q2202" s="9"/>
    </row>
    <row r="2203" spans="8:17" s="22" customFormat="1" ht="15" hidden="1" customHeight="1" x14ac:dyDescent="0.25">
      <c r="H2203" s="9"/>
      <c r="I2203" s="9"/>
      <c r="J2203" s="9"/>
      <c r="K2203" s="9"/>
      <c r="L2203" s="9"/>
      <c r="M2203" s="9"/>
      <c r="N2203" s="9"/>
      <c r="O2203" s="9"/>
      <c r="P2203" s="9"/>
      <c r="Q2203" s="9"/>
    </row>
    <row r="2204" spans="8:17" s="22" customFormat="1" ht="15" hidden="1" customHeight="1" x14ac:dyDescent="0.25">
      <c r="H2204" s="9"/>
      <c r="I2204" s="9"/>
      <c r="J2204" s="9"/>
      <c r="K2204" s="9"/>
      <c r="L2204" s="9"/>
      <c r="M2204" s="9"/>
      <c r="N2204" s="9"/>
      <c r="O2204" s="9"/>
      <c r="P2204" s="9"/>
      <c r="Q2204" s="9"/>
    </row>
    <row r="2205" spans="8:17" s="22" customFormat="1" ht="15" hidden="1" customHeight="1" x14ac:dyDescent="0.25">
      <c r="H2205" s="9"/>
      <c r="I2205" s="9"/>
      <c r="J2205" s="9"/>
      <c r="K2205" s="9"/>
      <c r="L2205" s="9"/>
      <c r="M2205" s="9"/>
      <c r="N2205" s="9"/>
      <c r="O2205" s="9"/>
      <c r="P2205" s="9"/>
      <c r="Q2205" s="9"/>
    </row>
    <row r="2206" spans="8:17" s="22" customFormat="1" ht="15" hidden="1" customHeight="1" x14ac:dyDescent="0.25">
      <c r="H2206" s="9"/>
      <c r="I2206" s="9"/>
      <c r="J2206" s="9"/>
      <c r="K2206" s="9"/>
      <c r="L2206" s="9"/>
      <c r="M2206" s="9"/>
      <c r="N2206" s="9"/>
      <c r="O2206" s="9"/>
      <c r="P2206" s="9"/>
      <c r="Q2206" s="9"/>
    </row>
    <row r="2207" spans="8:17" s="22" customFormat="1" ht="15" hidden="1" customHeight="1" x14ac:dyDescent="0.25">
      <c r="H2207" s="9"/>
      <c r="I2207" s="9"/>
      <c r="J2207" s="9"/>
      <c r="K2207" s="9"/>
      <c r="L2207" s="9"/>
      <c r="M2207" s="9"/>
      <c r="N2207" s="9"/>
      <c r="O2207" s="9"/>
      <c r="P2207" s="9"/>
      <c r="Q2207" s="9"/>
    </row>
    <row r="2208" spans="8:17" s="22" customFormat="1" ht="15" hidden="1" customHeight="1" x14ac:dyDescent="0.25">
      <c r="H2208" s="9"/>
      <c r="I2208" s="9"/>
      <c r="J2208" s="9"/>
      <c r="K2208" s="9"/>
      <c r="L2208" s="9"/>
      <c r="M2208" s="9"/>
      <c r="N2208" s="9"/>
      <c r="O2208" s="9"/>
      <c r="P2208" s="9"/>
      <c r="Q2208" s="9"/>
    </row>
    <row r="2209" spans="8:17" s="22" customFormat="1" ht="15" hidden="1" customHeight="1" x14ac:dyDescent="0.25">
      <c r="H2209" s="9"/>
      <c r="I2209" s="9"/>
      <c r="J2209" s="9"/>
      <c r="K2209" s="9"/>
      <c r="L2209" s="9"/>
      <c r="M2209" s="9"/>
      <c r="N2209" s="9"/>
      <c r="O2209" s="9"/>
      <c r="P2209" s="9"/>
      <c r="Q2209" s="9"/>
    </row>
    <row r="2210" spans="8:17" s="22" customFormat="1" ht="15" hidden="1" customHeight="1" x14ac:dyDescent="0.25">
      <c r="H2210" s="9"/>
      <c r="I2210" s="9"/>
      <c r="J2210" s="9"/>
      <c r="K2210" s="9"/>
      <c r="L2210" s="9"/>
      <c r="M2210" s="9"/>
      <c r="N2210" s="9"/>
      <c r="O2210" s="9"/>
      <c r="P2210" s="9"/>
      <c r="Q2210" s="9"/>
    </row>
    <row r="2211" spans="8:17" s="22" customFormat="1" ht="15" hidden="1" customHeight="1" x14ac:dyDescent="0.25">
      <c r="H2211" s="9"/>
      <c r="I2211" s="9"/>
      <c r="J2211" s="9"/>
      <c r="K2211" s="9"/>
      <c r="L2211" s="9"/>
      <c r="M2211" s="9"/>
      <c r="N2211" s="9"/>
      <c r="O2211" s="9"/>
      <c r="P2211" s="9"/>
      <c r="Q2211" s="9"/>
    </row>
    <row r="2212" spans="8:17" s="22" customFormat="1" ht="15" hidden="1" customHeight="1" x14ac:dyDescent="0.25">
      <c r="H2212" s="9"/>
      <c r="I2212" s="9"/>
      <c r="J2212" s="9"/>
      <c r="K2212" s="9"/>
      <c r="L2212" s="9"/>
      <c r="M2212" s="9"/>
      <c r="N2212" s="9"/>
      <c r="O2212" s="9"/>
      <c r="P2212" s="9"/>
      <c r="Q2212" s="9"/>
    </row>
    <row r="2213" spans="8:17" s="22" customFormat="1" ht="15" hidden="1" customHeight="1" x14ac:dyDescent="0.25">
      <c r="H2213" s="9"/>
      <c r="I2213" s="9"/>
      <c r="J2213" s="9"/>
      <c r="K2213" s="9"/>
      <c r="L2213" s="9"/>
      <c r="M2213" s="9"/>
      <c r="N2213" s="9"/>
      <c r="O2213" s="9"/>
      <c r="P2213" s="9"/>
      <c r="Q2213" s="9"/>
    </row>
    <row r="2214" spans="8:17" s="22" customFormat="1" ht="15" hidden="1" customHeight="1" x14ac:dyDescent="0.25">
      <c r="H2214" s="9"/>
      <c r="I2214" s="9"/>
      <c r="J2214" s="9"/>
      <c r="K2214" s="9"/>
      <c r="L2214" s="9"/>
      <c r="M2214" s="9"/>
      <c r="N2214" s="9"/>
      <c r="O2214" s="9"/>
      <c r="P2214" s="9"/>
      <c r="Q2214" s="9"/>
    </row>
    <row r="2215" spans="8:17" s="22" customFormat="1" ht="15" hidden="1" customHeight="1" x14ac:dyDescent="0.25">
      <c r="H2215" s="9"/>
      <c r="I2215" s="9"/>
      <c r="J2215" s="9"/>
      <c r="K2215" s="9"/>
      <c r="L2215" s="9"/>
      <c r="M2215" s="9"/>
      <c r="N2215" s="9"/>
      <c r="O2215" s="9"/>
      <c r="P2215" s="9"/>
      <c r="Q2215" s="9"/>
    </row>
    <row r="2216" spans="8:17" s="22" customFormat="1" ht="15" hidden="1" customHeight="1" x14ac:dyDescent="0.25">
      <c r="H2216" s="9"/>
      <c r="I2216" s="9"/>
      <c r="J2216" s="9"/>
      <c r="K2216" s="9"/>
      <c r="L2216" s="9"/>
      <c r="M2216" s="9"/>
      <c r="N2216" s="9"/>
      <c r="O2216" s="9"/>
      <c r="P2216" s="9"/>
      <c r="Q2216" s="9"/>
    </row>
    <row r="2217" spans="8:17" s="22" customFormat="1" ht="15" hidden="1" customHeight="1" x14ac:dyDescent="0.25">
      <c r="H2217" s="9"/>
      <c r="I2217" s="9"/>
      <c r="J2217" s="9"/>
      <c r="K2217" s="9"/>
      <c r="L2217" s="9"/>
      <c r="M2217" s="9"/>
      <c r="N2217" s="9"/>
      <c r="O2217" s="9"/>
      <c r="P2217" s="9"/>
      <c r="Q2217" s="9"/>
    </row>
    <row r="2218" spans="8:17" s="22" customFormat="1" ht="15" hidden="1" customHeight="1" x14ac:dyDescent="0.25">
      <c r="H2218" s="9"/>
      <c r="I2218" s="9"/>
      <c r="J2218" s="9"/>
      <c r="K2218" s="9"/>
      <c r="L2218" s="9"/>
      <c r="M2218" s="9"/>
      <c r="N2218" s="9"/>
      <c r="O2218" s="9"/>
      <c r="P2218" s="9"/>
      <c r="Q2218" s="9"/>
    </row>
    <row r="2219" spans="8:17" s="22" customFormat="1" ht="15" hidden="1" customHeight="1" x14ac:dyDescent="0.25">
      <c r="H2219" s="9"/>
      <c r="I2219" s="9"/>
      <c r="J2219" s="9"/>
      <c r="K2219" s="9"/>
      <c r="L2219" s="9"/>
      <c r="M2219" s="9"/>
      <c r="N2219" s="9"/>
      <c r="O2219" s="9"/>
      <c r="P2219" s="9"/>
      <c r="Q2219" s="9"/>
    </row>
    <row r="2220" spans="8:17" s="22" customFormat="1" ht="15" hidden="1" customHeight="1" x14ac:dyDescent="0.25">
      <c r="H2220" s="9"/>
      <c r="I2220" s="9"/>
      <c r="J2220" s="9"/>
      <c r="K2220" s="9"/>
      <c r="L2220" s="9"/>
      <c r="M2220" s="9"/>
      <c r="N2220" s="9"/>
      <c r="O2220" s="9"/>
      <c r="P2220" s="9"/>
      <c r="Q2220" s="9"/>
    </row>
    <row r="2221" spans="8:17" s="22" customFormat="1" ht="15" hidden="1" customHeight="1" x14ac:dyDescent="0.25">
      <c r="H2221" s="9"/>
      <c r="I2221" s="9"/>
      <c r="J2221" s="9"/>
      <c r="K2221" s="9"/>
      <c r="L2221" s="9"/>
      <c r="M2221" s="9"/>
      <c r="N2221" s="9"/>
      <c r="O2221" s="9"/>
      <c r="P2221" s="9"/>
      <c r="Q2221" s="9"/>
    </row>
    <row r="2222" spans="8:17" s="22" customFormat="1" ht="15" hidden="1" customHeight="1" x14ac:dyDescent="0.25">
      <c r="H2222" s="9"/>
      <c r="I2222" s="9"/>
      <c r="J2222" s="9"/>
      <c r="K2222" s="9"/>
      <c r="L2222" s="9"/>
      <c r="M2222" s="9"/>
      <c r="N2222" s="9"/>
      <c r="O2222" s="9"/>
      <c r="P2222" s="9"/>
      <c r="Q2222" s="9"/>
    </row>
    <row r="2223" spans="8:17" s="22" customFormat="1" ht="15" hidden="1" customHeight="1" x14ac:dyDescent="0.25">
      <c r="H2223" s="9"/>
      <c r="I2223" s="9"/>
      <c r="J2223" s="9"/>
      <c r="K2223" s="9"/>
      <c r="L2223" s="9"/>
      <c r="M2223" s="9"/>
      <c r="N2223" s="9"/>
      <c r="O2223" s="9"/>
      <c r="P2223" s="9"/>
      <c r="Q2223" s="9"/>
    </row>
    <row r="2224" spans="8:17" s="22" customFormat="1" ht="15" hidden="1" customHeight="1" x14ac:dyDescent="0.25">
      <c r="H2224" s="9"/>
      <c r="I2224" s="9"/>
      <c r="J2224" s="9"/>
      <c r="K2224" s="9"/>
      <c r="L2224" s="9"/>
      <c r="M2224" s="9"/>
      <c r="N2224" s="9"/>
      <c r="O2224" s="9"/>
      <c r="P2224" s="9"/>
      <c r="Q2224" s="9"/>
    </row>
    <row r="2225" spans="8:17" s="22" customFormat="1" ht="15" hidden="1" customHeight="1" x14ac:dyDescent="0.25">
      <c r="H2225" s="9"/>
      <c r="I2225" s="9"/>
      <c r="J2225" s="9"/>
      <c r="K2225" s="9"/>
      <c r="L2225" s="9"/>
      <c r="M2225" s="9"/>
      <c r="N2225" s="9"/>
      <c r="O2225" s="9"/>
      <c r="P2225" s="9"/>
      <c r="Q2225" s="9"/>
    </row>
    <row r="2226" spans="8:17" s="22" customFormat="1" ht="15" hidden="1" customHeight="1" x14ac:dyDescent="0.25">
      <c r="H2226" s="9"/>
      <c r="I2226" s="9"/>
      <c r="J2226" s="9"/>
      <c r="K2226" s="9"/>
      <c r="L2226" s="9"/>
      <c r="M2226" s="9"/>
      <c r="N2226" s="9"/>
      <c r="O2226" s="9"/>
      <c r="P2226" s="9"/>
      <c r="Q2226" s="9"/>
    </row>
    <row r="2227" spans="8:17" s="22" customFormat="1" ht="15" hidden="1" customHeight="1" x14ac:dyDescent="0.25">
      <c r="H2227" s="9"/>
      <c r="I2227" s="9"/>
      <c r="J2227" s="9"/>
      <c r="K2227" s="9"/>
      <c r="L2227" s="9"/>
      <c r="M2227" s="9"/>
      <c r="N2227" s="9"/>
      <c r="O2227" s="9"/>
      <c r="P2227" s="9"/>
      <c r="Q2227" s="9"/>
    </row>
    <row r="2228" spans="8:17" s="22" customFormat="1" ht="15" hidden="1" customHeight="1" x14ac:dyDescent="0.25">
      <c r="H2228" s="9"/>
      <c r="I2228" s="9"/>
      <c r="J2228" s="9"/>
      <c r="K2228" s="9"/>
      <c r="L2228" s="9"/>
      <c r="M2228" s="9"/>
      <c r="N2228" s="9"/>
      <c r="O2228" s="9"/>
      <c r="P2228" s="9"/>
      <c r="Q2228" s="9"/>
    </row>
    <row r="2229" spans="8:17" s="22" customFormat="1" ht="15" hidden="1" customHeight="1" x14ac:dyDescent="0.25">
      <c r="H2229" s="9"/>
      <c r="I2229" s="9"/>
      <c r="J2229" s="9"/>
      <c r="K2229" s="9"/>
      <c r="L2229" s="9"/>
      <c r="M2229" s="9"/>
      <c r="N2229" s="9"/>
      <c r="O2229" s="9"/>
      <c r="P2229" s="9"/>
      <c r="Q2229" s="9"/>
    </row>
    <row r="2230" spans="8:17" s="22" customFormat="1" ht="15" hidden="1" customHeight="1" x14ac:dyDescent="0.25">
      <c r="H2230" s="9"/>
      <c r="I2230" s="9"/>
      <c r="J2230" s="9"/>
      <c r="K2230" s="9"/>
      <c r="L2230" s="9"/>
      <c r="M2230" s="9"/>
      <c r="N2230" s="9"/>
      <c r="O2230" s="9"/>
      <c r="P2230" s="9"/>
      <c r="Q2230" s="9"/>
    </row>
    <row r="2231" spans="8:17" s="22" customFormat="1" ht="15" hidden="1" customHeight="1" x14ac:dyDescent="0.25">
      <c r="H2231" s="9"/>
      <c r="I2231" s="9"/>
      <c r="J2231" s="9"/>
      <c r="K2231" s="9"/>
      <c r="L2231" s="9"/>
      <c r="M2231" s="9"/>
      <c r="N2231" s="9"/>
      <c r="O2231" s="9"/>
      <c r="P2231" s="9"/>
      <c r="Q2231" s="9"/>
    </row>
    <row r="2232" spans="8:17" s="22" customFormat="1" ht="15" hidden="1" customHeight="1" x14ac:dyDescent="0.25">
      <c r="H2232" s="9"/>
      <c r="I2232" s="9"/>
      <c r="J2232" s="9"/>
      <c r="K2232" s="9"/>
      <c r="L2232" s="9"/>
      <c r="M2232" s="9"/>
      <c r="N2232" s="9"/>
      <c r="O2232" s="9"/>
      <c r="P2232" s="9"/>
      <c r="Q2232" s="9"/>
    </row>
    <row r="2233" spans="8:17" s="22" customFormat="1" ht="15" hidden="1" customHeight="1" x14ac:dyDescent="0.25">
      <c r="H2233" s="9"/>
      <c r="I2233" s="9"/>
      <c r="J2233" s="9"/>
      <c r="K2233" s="9"/>
      <c r="L2233" s="9"/>
      <c r="M2233" s="9"/>
      <c r="N2233" s="9"/>
      <c r="O2233" s="9"/>
      <c r="P2233" s="9"/>
      <c r="Q2233" s="9"/>
    </row>
    <row r="2234" spans="8:17" s="22" customFormat="1" ht="15" hidden="1" customHeight="1" x14ac:dyDescent="0.25">
      <c r="H2234" s="9"/>
      <c r="I2234" s="9"/>
      <c r="J2234" s="9"/>
      <c r="K2234" s="9"/>
      <c r="L2234" s="9"/>
      <c r="M2234" s="9"/>
      <c r="N2234" s="9"/>
      <c r="O2234" s="9"/>
      <c r="P2234" s="9"/>
      <c r="Q2234" s="9"/>
    </row>
    <row r="2235" spans="8:17" s="22" customFormat="1" ht="15" hidden="1" customHeight="1" x14ac:dyDescent="0.25">
      <c r="H2235" s="9"/>
      <c r="I2235" s="9"/>
      <c r="J2235" s="9"/>
      <c r="K2235" s="9"/>
      <c r="L2235" s="9"/>
      <c r="M2235" s="9"/>
      <c r="N2235" s="9"/>
      <c r="O2235" s="9"/>
      <c r="P2235" s="9"/>
      <c r="Q2235" s="9"/>
    </row>
    <row r="2236" spans="8:17" s="22" customFormat="1" ht="15" hidden="1" customHeight="1" x14ac:dyDescent="0.25">
      <c r="H2236" s="9"/>
      <c r="I2236" s="9"/>
      <c r="J2236" s="9"/>
      <c r="K2236" s="9"/>
      <c r="L2236" s="9"/>
      <c r="M2236" s="9"/>
      <c r="N2236" s="9"/>
      <c r="O2236" s="9"/>
      <c r="P2236" s="9"/>
      <c r="Q2236" s="9"/>
    </row>
    <row r="2237" spans="8:17" s="22" customFormat="1" ht="15" hidden="1" customHeight="1" x14ac:dyDescent="0.25">
      <c r="H2237" s="9"/>
      <c r="I2237" s="9"/>
      <c r="J2237" s="9"/>
      <c r="K2237" s="9"/>
      <c r="L2237" s="9"/>
      <c r="M2237" s="9"/>
      <c r="N2237" s="9"/>
      <c r="O2237" s="9"/>
      <c r="P2237" s="9"/>
      <c r="Q2237" s="9"/>
    </row>
    <row r="2238" spans="8:17" s="22" customFormat="1" ht="15" hidden="1" customHeight="1" x14ac:dyDescent="0.25">
      <c r="H2238" s="9"/>
      <c r="I2238" s="9"/>
      <c r="J2238" s="9"/>
      <c r="K2238" s="9"/>
      <c r="L2238" s="9"/>
      <c r="M2238" s="9"/>
      <c r="N2238" s="9"/>
      <c r="O2238" s="9"/>
      <c r="P2238" s="9"/>
      <c r="Q2238" s="9"/>
    </row>
    <row r="2239" spans="8:17" s="22" customFormat="1" ht="15" hidden="1" customHeight="1" x14ac:dyDescent="0.25">
      <c r="H2239" s="9"/>
      <c r="I2239" s="9"/>
      <c r="J2239" s="9"/>
      <c r="K2239" s="9"/>
      <c r="L2239" s="9"/>
      <c r="M2239" s="9"/>
      <c r="N2239" s="9"/>
      <c r="O2239" s="9"/>
      <c r="P2239" s="9"/>
      <c r="Q2239" s="9"/>
    </row>
    <row r="2240" spans="8:17" s="22" customFormat="1" ht="15" hidden="1" customHeight="1" x14ac:dyDescent="0.25">
      <c r="H2240" s="9"/>
      <c r="I2240" s="9"/>
      <c r="J2240" s="9"/>
      <c r="K2240" s="9"/>
      <c r="L2240" s="9"/>
      <c r="M2240" s="9"/>
      <c r="N2240" s="9"/>
      <c r="O2240" s="9"/>
      <c r="P2240" s="9"/>
      <c r="Q2240" s="9"/>
    </row>
    <row r="2241" spans="8:17" s="22" customFormat="1" ht="15" hidden="1" customHeight="1" x14ac:dyDescent="0.25">
      <c r="H2241" s="9"/>
      <c r="I2241" s="9"/>
      <c r="J2241" s="9"/>
      <c r="K2241" s="9"/>
      <c r="L2241" s="9"/>
      <c r="M2241" s="9"/>
      <c r="N2241" s="9"/>
      <c r="O2241" s="9"/>
      <c r="P2241" s="9"/>
      <c r="Q2241" s="9"/>
    </row>
    <row r="2242" spans="8:17" s="22" customFormat="1" ht="15" hidden="1" customHeight="1" x14ac:dyDescent="0.25">
      <c r="H2242" s="9"/>
      <c r="I2242" s="9"/>
      <c r="J2242" s="9"/>
      <c r="K2242" s="9"/>
      <c r="L2242" s="9"/>
      <c r="M2242" s="9"/>
      <c r="N2242" s="9"/>
      <c r="O2242" s="9"/>
      <c r="P2242" s="9"/>
      <c r="Q2242" s="9"/>
    </row>
    <row r="2243" spans="8:17" s="22" customFormat="1" ht="15" hidden="1" customHeight="1" x14ac:dyDescent="0.25">
      <c r="H2243" s="9"/>
      <c r="I2243" s="9"/>
      <c r="J2243" s="9"/>
      <c r="K2243" s="9"/>
      <c r="L2243" s="9"/>
      <c r="M2243" s="9"/>
      <c r="N2243" s="9"/>
      <c r="O2243" s="9"/>
      <c r="P2243" s="9"/>
      <c r="Q2243" s="9"/>
    </row>
    <row r="2244" spans="8:17" s="22" customFormat="1" ht="15" hidden="1" customHeight="1" x14ac:dyDescent="0.25">
      <c r="H2244" s="9"/>
      <c r="I2244" s="9"/>
      <c r="J2244" s="9"/>
      <c r="K2244" s="9"/>
      <c r="L2244" s="9"/>
      <c r="M2244" s="9"/>
      <c r="N2244" s="9"/>
      <c r="O2244" s="9"/>
      <c r="P2244" s="9"/>
      <c r="Q2244" s="9"/>
    </row>
    <row r="2245" spans="8:17" s="22" customFormat="1" ht="15" hidden="1" customHeight="1" x14ac:dyDescent="0.25">
      <c r="H2245" s="9"/>
      <c r="I2245" s="9"/>
      <c r="J2245" s="9"/>
      <c r="K2245" s="9"/>
      <c r="L2245" s="9"/>
      <c r="M2245" s="9"/>
      <c r="N2245" s="9"/>
      <c r="O2245" s="9"/>
      <c r="P2245" s="9"/>
      <c r="Q2245" s="9"/>
    </row>
    <row r="2246" spans="8:17" s="22" customFormat="1" ht="15" hidden="1" customHeight="1" x14ac:dyDescent="0.25">
      <c r="H2246" s="9"/>
      <c r="I2246" s="9"/>
      <c r="J2246" s="9"/>
      <c r="K2246" s="9"/>
      <c r="L2246" s="9"/>
      <c r="M2246" s="9"/>
      <c r="N2246" s="9"/>
      <c r="O2246" s="9"/>
      <c r="P2246" s="9"/>
      <c r="Q2246" s="9"/>
    </row>
    <row r="2247" spans="8:17" s="22" customFormat="1" ht="15" hidden="1" customHeight="1" x14ac:dyDescent="0.25">
      <c r="H2247" s="9"/>
      <c r="I2247" s="9"/>
      <c r="J2247" s="9"/>
      <c r="K2247" s="9"/>
      <c r="L2247" s="9"/>
      <c r="M2247" s="9"/>
      <c r="N2247" s="9"/>
      <c r="O2247" s="9"/>
      <c r="P2247" s="9"/>
      <c r="Q2247" s="9"/>
    </row>
    <row r="2248" spans="8:17" s="22" customFormat="1" ht="15" hidden="1" customHeight="1" x14ac:dyDescent="0.25">
      <c r="H2248" s="9"/>
      <c r="I2248" s="9"/>
      <c r="J2248" s="9"/>
      <c r="K2248" s="9"/>
      <c r="L2248" s="9"/>
      <c r="M2248" s="9"/>
      <c r="N2248" s="9"/>
      <c r="O2248" s="9"/>
      <c r="P2248" s="9"/>
      <c r="Q2248" s="9"/>
    </row>
    <row r="2249" spans="8:17" s="22" customFormat="1" ht="15" hidden="1" customHeight="1" x14ac:dyDescent="0.25">
      <c r="H2249" s="9"/>
      <c r="I2249" s="9"/>
      <c r="J2249" s="9"/>
      <c r="K2249" s="9"/>
      <c r="L2249" s="9"/>
      <c r="M2249" s="9"/>
      <c r="N2249" s="9"/>
      <c r="O2249" s="9"/>
      <c r="P2249" s="9"/>
      <c r="Q2249" s="9"/>
    </row>
    <row r="2250" spans="8:17" s="22" customFormat="1" ht="15" hidden="1" customHeight="1" x14ac:dyDescent="0.25">
      <c r="H2250" s="9"/>
      <c r="I2250" s="9"/>
      <c r="J2250" s="9"/>
      <c r="K2250" s="9"/>
      <c r="L2250" s="9"/>
      <c r="M2250" s="9"/>
      <c r="N2250" s="9"/>
      <c r="O2250" s="9"/>
      <c r="P2250" s="9"/>
      <c r="Q2250" s="9"/>
    </row>
    <row r="2251" spans="8:17" s="22" customFormat="1" ht="15" hidden="1" customHeight="1" x14ac:dyDescent="0.25">
      <c r="H2251" s="9"/>
      <c r="I2251" s="9"/>
      <c r="J2251" s="9"/>
      <c r="K2251" s="9"/>
      <c r="L2251" s="9"/>
      <c r="M2251" s="9"/>
      <c r="N2251" s="9"/>
      <c r="O2251" s="9"/>
      <c r="P2251" s="9"/>
      <c r="Q2251" s="9"/>
    </row>
    <row r="2252" spans="8:17" s="22" customFormat="1" ht="15" hidden="1" customHeight="1" x14ac:dyDescent="0.25">
      <c r="H2252" s="9"/>
      <c r="I2252" s="9"/>
      <c r="J2252" s="9"/>
      <c r="K2252" s="9"/>
      <c r="L2252" s="9"/>
      <c r="M2252" s="9"/>
      <c r="N2252" s="9"/>
      <c r="O2252" s="9"/>
      <c r="P2252" s="9"/>
      <c r="Q2252" s="9"/>
    </row>
    <row r="2253" spans="8:17" s="22" customFormat="1" ht="15" hidden="1" customHeight="1" x14ac:dyDescent="0.25">
      <c r="H2253" s="9"/>
      <c r="I2253" s="9"/>
      <c r="J2253" s="9"/>
      <c r="K2253" s="9"/>
      <c r="L2253" s="9"/>
      <c r="M2253" s="9"/>
      <c r="N2253" s="9"/>
      <c r="O2253" s="9"/>
      <c r="P2253" s="9"/>
      <c r="Q2253" s="9"/>
    </row>
    <row r="2254" spans="8:17" s="22" customFormat="1" ht="15" hidden="1" customHeight="1" x14ac:dyDescent="0.25">
      <c r="H2254" s="9"/>
      <c r="I2254" s="9"/>
      <c r="J2254" s="9"/>
      <c r="K2254" s="9"/>
      <c r="L2254" s="9"/>
      <c r="M2254" s="9"/>
      <c r="N2254" s="9"/>
      <c r="O2254" s="9"/>
      <c r="P2254" s="9"/>
      <c r="Q2254" s="9"/>
    </row>
    <row r="2255" spans="8:17" s="22" customFormat="1" ht="15" hidden="1" customHeight="1" x14ac:dyDescent="0.25">
      <c r="H2255" s="9"/>
      <c r="I2255" s="9"/>
      <c r="J2255" s="9"/>
      <c r="K2255" s="9"/>
      <c r="L2255" s="9"/>
      <c r="M2255" s="9"/>
      <c r="N2255" s="9"/>
      <c r="O2255" s="9"/>
      <c r="P2255" s="9"/>
      <c r="Q2255" s="9"/>
    </row>
    <row r="2256" spans="8:17" s="22" customFormat="1" ht="15" hidden="1" customHeight="1" x14ac:dyDescent="0.25">
      <c r="H2256" s="9"/>
      <c r="I2256" s="9"/>
      <c r="J2256" s="9"/>
      <c r="K2256" s="9"/>
      <c r="L2256" s="9"/>
      <c r="M2256" s="9"/>
      <c r="N2256" s="9"/>
      <c r="O2256" s="9"/>
      <c r="P2256" s="9"/>
      <c r="Q2256" s="9"/>
    </row>
    <row r="2257" spans="8:17" s="22" customFormat="1" ht="15" hidden="1" customHeight="1" x14ac:dyDescent="0.25">
      <c r="H2257" s="9"/>
      <c r="I2257" s="9"/>
      <c r="J2257" s="9"/>
      <c r="K2257" s="9"/>
      <c r="L2257" s="9"/>
      <c r="M2257" s="9"/>
      <c r="N2257" s="9"/>
      <c r="O2257" s="9"/>
      <c r="P2257" s="9"/>
      <c r="Q2257" s="9"/>
    </row>
    <row r="2258" spans="8:17" s="22" customFormat="1" ht="15" hidden="1" customHeight="1" x14ac:dyDescent="0.25">
      <c r="H2258" s="9"/>
      <c r="I2258" s="9"/>
      <c r="J2258" s="9"/>
      <c r="K2258" s="9"/>
      <c r="L2258" s="9"/>
      <c r="M2258" s="9"/>
      <c r="N2258" s="9"/>
      <c r="O2258" s="9"/>
      <c r="P2258" s="9"/>
      <c r="Q2258" s="9"/>
    </row>
    <row r="2259" spans="8:17" s="22" customFormat="1" ht="15" hidden="1" customHeight="1" x14ac:dyDescent="0.25">
      <c r="H2259" s="9"/>
      <c r="I2259" s="9"/>
      <c r="J2259" s="9"/>
      <c r="K2259" s="9"/>
      <c r="L2259" s="9"/>
      <c r="M2259" s="9"/>
      <c r="N2259" s="9"/>
      <c r="O2259" s="9"/>
      <c r="P2259" s="9"/>
      <c r="Q2259" s="9"/>
    </row>
    <row r="2260" spans="8:17" s="22" customFormat="1" ht="15" hidden="1" customHeight="1" x14ac:dyDescent="0.25">
      <c r="H2260" s="9"/>
      <c r="I2260" s="9"/>
      <c r="J2260" s="9"/>
      <c r="K2260" s="9"/>
      <c r="L2260" s="9"/>
      <c r="M2260" s="9"/>
      <c r="N2260" s="9"/>
      <c r="O2260" s="9"/>
      <c r="P2260" s="9"/>
      <c r="Q2260" s="9"/>
    </row>
    <row r="2261" spans="8:17" s="22" customFormat="1" ht="15" hidden="1" customHeight="1" x14ac:dyDescent="0.25">
      <c r="H2261" s="9"/>
      <c r="I2261" s="9"/>
      <c r="J2261" s="9"/>
      <c r="K2261" s="9"/>
      <c r="L2261" s="9"/>
      <c r="M2261" s="9"/>
      <c r="N2261" s="9"/>
      <c r="O2261" s="9"/>
      <c r="P2261" s="9"/>
      <c r="Q2261" s="9"/>
    </row>
    <row r="2262" spans="8:17" s="22" customFormat="1" ht="15" hidden="1" customHeight="1" x14ac:dyDescent="0.25">
      <c r="H2262" s="9"/>
      <c r="I2262" s="9"/>
      <c r="J2262" s="9"/>
      <c r="K2262" s="9"/>
      <c r="L2262" s="9"/>
      <c r="M2262" s="9"/>
      <c r="N2262" s="9"/>
      <c r="O2262" s="9"/>
      <c r="P2262" s="9"/>
      <c r="Q2262" s="9"/>
    </row>
    <row r="2263" spans="8:17" s="22" customFormat="1" ht="15" hidden="1" customHeight="1" x14ac:dyDescent="0.25">
      <c r="H2263" s="9"/>
      <c r="I2263" s="9"/>
      <c r="J2263" s="9"/>
      <c r="K2263" s="9"/>
      <c r="L2263" s="9"/>
      <c r="M2263" s="9"/>
      <c r="N2263" s="9"/>
      <c r="O2263" s="9"/>
      <c r="P2263" s="9"/>
      <c r="Q2263" s="9"/>
    </row>
    <row r="2264" spans="8:17" s="22" customFormat="1" ht="15" hidden="1" customHeight="1" x14ac:dyDescent="0.25">
      <c r="H2264" s="9"/>
      <c r="I2264" s="9"/>
      <c r="J2264" s="9"/>
      <c r="K2264" s="9"/>
      <c r="L2264" s="9"/>
      <c r="M2264" s="9"/>
      <c r="N2264" s="9"/>
      <c r="O2264" s="9"/>
      <c r="P2264" s="9"/>
      <c r="Q2264" s="9"/>
    </row>
    <row r="2265" spans="8:17" s="22" customFormat="1" ht="15" hidden="1" customHeight="1" x14ac:dyDescent="0.25">
      <c r="H2265" s="9"/>
      <c r="I2265" s="9"/>
      <c r="J2265" s="9"/>
      <c r="K2265" s="9"/>
      <c r="L2265" s="9"/>
      <c r="M2265" s="9"/>
      <c r="N2265" s="9"/>
      <c r="O2265" s="9"/>
      <c r="P2265" s="9"/>
      <c r="Q2265" s="9"/>
    </row>
    <row r="2266" spans="8:17" s="22" customFormat="1" ht="15" hidden="1" customHeight="1" x14ac:dyDescent="0.25">
      <c r="H2266" s="9"/>
      <c r="I2266" s="9"/>
      <c r="J2266" s="9"/>
      <c r="K2266" s="9"/>
      <c r="L2266" s="9"/>
      <c r="M2266" s="9"/>
      <c r="N2266" s="9"/>
      <c r="O2266" s="9"/>
      <c r="P2266" s="9"/>
      <c r="Q2266" s="9"/>
    </row>
    <row r="2267" spans="8:17" s="22" customFormat="1" ht="15" hidden="1" customHeight="1" x14ac:dyDescent="0.25">
      <c r="H2267" s="9"/>
      <c r="I2267" s="9"/>
      <c r="J2267" s="9"/>
      <c r="K2267" s="9"/>
      <c r="L2267" s="9"/>
      <c r="M2267" s="9"/>
      <c r="N2267" s="9"/>
      <c r="O2267" s="9"/>
      <c r="P2267" s="9"/>
      <c r="Q2267" s="9"/>
    </row>
    <row r="2268" spans="8:17" s="22" customFormat="1" ht="15" hidden="1" customHeight="1" x14ac:dyDescent="0.25">
      <c r="H2268" s="9"/>
      <c r="I2268" s="9"/>
      <c r="J2268" s="9"/>
      <c r="K2268" s="9"/>
      <c r="L2268" s="9"/>
      <c r="M2268" s="9"/>
      <c r="N2268" s="9"/>
      <c r="O2268" s="9"/>
      <c r="P2268" s="9"/>
      <c r="Q2268" s="9"/>
    </row>
    <row r="2269" spans="8:17" s="22" customFormat="1" ht="15" hidden="1" customHeight="1" x14ac:dyDescent="0.25">
      <c r="H2269" s="9"/>
      <c r="I2269" s="9"/>
      <c r="J2269" s="9"/>
      <c r="K2269" s="9"/>
      <c r="L2269" s="9"/>
      <c r="M2269" s="9"/>
      <c r="N2269" s="9"/>
      <c r="O2269" s="9"/>
      <c r="P2269" s="9"/>
      <c r="Q2269" s="9"/>
    </row>
    <row r="2270" spans="8:17" s="22" customFormat="1" ht="15" hidden="1" customHeight="1" x14ac:dyDescent="0.25">
      <c r="H2270" s="9"/>
      <c r="I2270" s="9"/>
      <c r="J2270" s="9"/>
      <c r="K2270" s="9"/>
      <c r="L2270" s="9"/>
      <c r="M2270" s="9"/>
      <c r="N2270" s="9"/>
      <c r="O2270" s="9"/>
      <c r="P2270" s="9"/>
      <c r="Q2270" s="9"/>
    </row>
    <row r="2271" spans="8:17" s="22" customFormat="1" ht="15" hidden="1" customHeight="1" x14ac:dyDescent="0.25">
      <c r="H2271" s="9"/>
      <c r="I2271" s="9"/>
      <c r="J2271" s="9"/>
      <c r="K2271" s="9"/>
      <c r="L2271" s="9"/>
      <c r="M2271" s="9"/>
      <c r="N2271" s="9"/>
      <c r="O2271" s="9"/>
      <c r="P2271" s="9"/>
      <c r="Q2271" s="9"/>
    </row>
    <row r="2272" spans="8:17" s="22" customFormat="1" ht="15" hidden="1" customHeight="1" x14ac:dyDescent="0.25">
      <c r="H2272" s="9"/>
      <c r="I2272" s="9"/>
      <c r="J2272" s="9"/>
      <c r="K2272" s="9"/>
      <c r="L2272" s="9"/>
      <c r="M2272" s="9"/>
      <c r="N2272" s="9"/>
      <c r="O2272" s="9"/>
      <c r="P2272" s="9"/>
      <c r="Q2272" s="9"/>
    </row>
    <row r="2273" spans="8:17" s="22" customFormat="1" ht="15" hidden="1" customHeight="1" x14ac:dyDescent="0.25">
      <c r="H2273" s="9"/>
      <c r="I2273" s="9"/>
      <c r="J2273" s="9"/>
      <c r="K2273" s="9"/>
      <c r="L2273" s="9"/>
      <c r="M2273" s="9"/>
      <c r="N2273" s="9"/>
      <c r="O2273" s="9"/>
      <c r="P2273" s="9"/>
      <c r="Q2273" s="9"/>
    </row>
    <row r="2274" spans="8:17" s="22" customFormat="1" ht="15" hidden="1" customHeight="1" x14ac:dyDescent="0.25">
      <c r="H2274" s="9"/>
      <c r="I2274" s="9"/>
      <c r="J2274" s="9"/>
      <c r="K2274" s="9"/>
      <c r="L2274" s="9"/>
      <c r="M2274" s="9"/>
      <c r="N2274" s="9"/>
      <c r="O2274" s="9"/>
      <c r="P2274" s="9"/>
      <c r="Q2274" s="9"/>
    </row>
    <row r="2275" spans="8:17" s="22" customFormat="1" ht="15" hidden="1" customHeight="1" x14ac:dyDescent="0.25">
      <c r="H2275" s="9"/>
      <c r="I2275" s="9"/>
      <c r="J2275" s="9"/>
      <c r="K2275" s="9"/>
      <c r="L2275" s="9"/>
      <c r="M2275" s="9"/>
      <c r="N2275" s="9"/>
      <c r="O2275" s="9"/>
      <c r="P2275" s="9"/>
      <c r="Q2275" s="9"/>
    </row>
    <row r="2276" spans="8:17" s="22" customFormat="1" ht="15" hidden="1" customHeight="1" x14ac:dyDescent="0.25">
      <c r="H2276" s="9"/>
      <c r="I2276" s="9"/>
      <c r="J2276" s="9"/>
      <c r="K2276" s="9"/>
      <c r="L2276" s="9"/>
      <c r="M2276" s="9"/>
      <c r="N2276" s="9"/>
      <c r="O2276" s="9"/>
      <c r="P2276" s="9"/>
      <c r="Q2276" s="9"/>
    </row>
    <row r="2277" spans="8:17" s="22" customFormat="1" ht="15" hidden="1" customHeight="1" x14ac:dyDescent="0.25">
      <c r="H2277" s="9"/>
      <c r="I2277" s="9"/>
      <c r="J2277" s="9"/>
      <c r="K2277" s="9"/>
      <c r="L2277" s="9"/>
      <c r="M2277" s="9"/>
      <c r="N2277" s="9"/>
      <c r="O2277" s="9"/>
      <c r="P2277" s="9"/>
      <c r="Q2277" s="9"/>
    </row>
    <row r="2278" spans="8:17" s="22" customFormat="1" ht="15" hidden="1" customHeight="1" x14ac:dyDescent="0.25">
      <c r="H2278" s="9"/>
      <c r="I2278" s="9"/>
      <c r="J2278" s="9"/>
      <c r="K2278" s="9"/>
      <c r="L2278" s="9"/>
      <c r="M2278" s="9"/>
      <c r="N2278" s="9"/>
      <c r="O2278" s="9"/>
      <c r="P2278" s="9"/>
      <c r="Q2278" s="9"/>
    </row>
    <row r="2279" spans="8:17" s="22" customFormat="1" ht="15" hidden="1" customHeight="1" x14ac:dyDescent="0.25">
      <c r="H2279" s="9"/>
      <c r="I2279" s="9"/>
      <c r="J2279" s="9"/>
      <c r="K2279" s="9"/>
      <c r="L2279" s="9"/>
      <c r="M2279" s="9"/>
      <c r="N2279" s="9"/>
      <c r="O2279" s="9"/>
      <c r="P2279" s="9"/>
      <c r="Q2279" s="9"/>
    </row>
    <row r="2280" spans="8:17" s="22" customFormat="1" ht="15" hidden="1" customHeight="1" x14ac:dyDescent="0.25">
      <c r="H2280" s="9"/>
      <c r="I2280" s="9"/>
      <c r="J2280" s="9"/>
      <c r="K2280" s="9"/>
      <c r="L2280" s="9"/>
      <c r="M2280" s="9"/>
      <c r="N2280" s="9"/>
      <c r="O2280" s="9"/>
      <c r="P2280" s="9"/>
      <c r="Q2280" s="9"/>
    </row>
    <row r="2281" spans="8:17" s="22" customFormat="1" ht="15" hidden="1" customHeight="1" x14ac:dyDescent="0.25">
      <c r="H2281" s="9"/>
      <c r="I2281" s="9"/>
      <c r="J2281" s="9"/>
      <c r="K2281" s="9"/>
      <c r="L2281" s="9"/>
      <c r="M2281" s="9"/>
      <c r="N2281" s="9"/>
      <c r="O2281" s="9"/>
      <c r="P2281" s="9"/>
      <c r="Q2281" s="9"/>
    </row>
    <row r="2282" spans="8:17" s="22" customFormat="1" ht="15" hidden="1" customHeight="1" x14ac:dyDescent="0.25">
      <c r="H2282" s="9"/>
      <c r="I2282" s="9"/>
      <c r="J2282" s="9"/>
      <c r="K2282" s="9"/>
      <c r="L2282" s="9"/>
      <c r="M2282" s="9"/>
      <c r="N2282" s="9"/>
      <c r="O2282" s="9"/>
      <c r="P2282" s="9"/>
      <c r="Q2282" s="9"/>
    </row>
    <row r="2283" spans="8:17" s="22" customFormat="1" ht="15" hidden="1" customHeight="1" x14ac:dyDescent="0.25">
      <c r="H2283" s="9"/>
      <c r="I2283" s="9"/>
      <c r="J2283" s="9"/>
      <c r="K2283" s="9"/>
      <c r="L2283" s="9"/>
      <c r="M2283" s="9"/>
      <c r="N2283" s="9"/>
      <c r="O2283" s="9"/>
      <c r="P2283" s="9"/>
      <c r="Q2283" s="9"/>
    </row>
    <row r="2284" spans="8:17" s="22" customFormat="1" ht="15" hidden="1" customHeight="1" x14ac:dyDescent="0.25">
      <c r="H2284" s="9"/>
      <c r="I2284" s="9"/>
      <c r="J2284" s="9"/>
      <c r="K2284" s="9"/>
      <c r="L2284" s="9"/>
      <c r="M2284" s="9"/>
      <c r="N2284" s="9"/>
      <c r="O2284" s="9"/>
      <c r="P2284" s="9"/>
      <c r="Q2284" s="9"/>
    </row>
    <row r="2285" spans="8:17" s="22" customFormat="1" ht="15" hidden="1" customHeight="1" x14ac:dyDescent="0.25">
      <c r="H2285" s="9"/>
      <c r="I2285" s="9"/>
      <c r="J2285" s="9"/>
      <c r="K2285" s="9"/>
      <c r="L2285" s="9"/>
      <c r="M2285" s="9"/>
      <c r="N2285" s="9"/>
      <c r="O2285" s="9"/>
      <c r="P2285" s="9"/>
      <c r="Q2285" s="9"/>
    </row>
    <row r="2286" spans="8:17" s="22" customFormat="1" ht="15" hidden="1" customHeight="1" x14ac:dyDescent="0.25">
      <c r="H2286" s="9"/>
      <c r="I2286" s="9"/>
      <c r="J2286" s="9"/>
      <c r="K2286" s="9"/>
      <c r="L2286" s="9"/>
      <c r="M2286" s="9"/>
      <c r="N2286" s="9"/>
      <c r="O2286" s="9"/>
      <c r="P2286" s="9"/>
      <c r="Q2286" s="9"/>
    </row>
    <row r="2287" spans="8:17" s="22" customFormat="1" ht="15" hidden="1" customHeight="1" x14ac:dyDescent="0.25">
      <c r="H2287" s="9"/>
      <c r="I2287" s="9"/>
      <c r="J2287" s="9"/>
      <c r="K2287" s="9"/>
      <c r="L2287" s="9"/>
      <c r="M2287" s="9"/>
      <c r="N2287" s="9"/>
      <c r="O2287" s="9"/>
      <c r="P2287" s="9"/>
      <c r="Q2287" s="9"/>
    </row>
    <row r="2288" spans="8:17" s="22" customFormat="1" ht="15" hidden="1" customHeight="1" x14ac:dyDescent="0.25">
      <c r="H2288" s="9"/>
      <c r="I2288" s="9"/>
      <c r="J2288" s="9"/>
      <c r="K2288" s="9"/>
      <c r="L2288" s="9"/>
      <c r="M2288" s="9"/>
      <c r="N2288" s="9"/>
      <c r="O2288" s="9"/>
      <c r="P2288" s="9"/>
      <c r="Q2288" s="9"/>
    </row>
    <row r="2289" spans="8:17" s="22" customFormat="1" ht="15" hidden="1" customHeight="1" x14ac:dyDescent="0.25">
      <c r="H2289" s="9"/>
      <c r="I2289" s="9"/>
      <c r="J2289" s="9"/>
      <c r="K2289" s="9"/>
      <c r="L2289" s="9"/>
      <c r="M2289" s="9"/>
      <c r="N2289" s="9"/>
      <c r="O2289" s="9"/>
      <c r="P2289" s="9"/>
      <c r="Q2289" s="9"/>
    </row>
    <row r="2290" spans="8:17" s="22" customFormat="1" ht="15" hidden="1" customHeight="1" x14ac:dyDescent="0.25">
      <c r="H2290" s="9"/>
      <c r="I2290" s="9"/>
      <c r="J2290" s="9"/>
      <c r="K2290" s="9"/>
      <c r="L2290" s="9"/>
      <c r="M2290" s="9"/>
      <c r="N2290" s="9"/>
      <c r="O2290" s="9"/>
      <c r="P2290" s="9"/>
      <c r="Q2290" s="9"/>
    </row>
    <row r="2291" spans="8:17" s="22" customFormat="1" ht="15" hidden="1" customHeight="1" x14ac:dyDescent="0.25">
      <c r="H2291" s="9"/>
      <c r="I2291" s="9"/>
      <c r="J2291" s="9"/>
      <c r="K2291" s="9"/>
      <c r="L2291" s="9"/>
      <c r="M2291" s="9"/>
      <c r="N2291" s="9"/>
      <c r="O2291" s="9"/>
      <c r="P2291" s="9"/>
      <c r="Q2291" s="9"/>
    </row>
    <row r="2292" spans="8:17" s="22" customFormat="1" ht="15" hidden="1" customHeight="1" x14ac:dyDescent="0.25">
      <c r="H2292" s="9"/>
      <c r="I2292" s="9"/>
      <c r="J2292" s="9"/>
      <c r="K2292" s="9"/>
      <c r="L2292" s="9"/>
      <c r="M2292" s="9"/>
      <c r="N2292" s="9"/>
      <c r="O2292" s="9"/>
      <c r="P2292" s="9"/>
      <c r="Q2292" s="9"/>
    </row>
    <row r="2293" spans="8:17" s="22" customFormat="1" ht="15" hidden="1" customHeight="1" x14ac:dyDescent="0.25">
      <c r="H2293" s="9"/>
      <c r="I2293" s="9"/>
      <c r="J2293" s="9"/>
      <c r="K2293" s="9"/>
      <c r="L2293" s="9"/>
      <c r="M2293" s="9"/>
      <c r="N2293" s="9"/>
      <c r="O2293" s="9"/>
      <c r="P2293" s="9"/>
      <c r="Q2293" s="9"/>
    </row>
    <row r="2294" spans="8:17" s="22" customFormat="1" ht="15" hidden="1" customHeight="1" x14ac:dyDescent="0.25">
      <c r="H2294" s="9"/>
      <c r="I2294" s="9"/>
      <c r="J2294" s="9"/>
      <c r="K2294" s="9"/>
      <c r="L2294" s="9"/>
      <c r="M2294" s="9"/>
      <c r="N2294" s="9"/>
      <c r="O2294" s="9"/>
      <c r="P2294" s="9"/>
      <c r="Q2294" s="9"/>
    </row>
    <row r="2295" spans="8:17" s="22" customFormat="1" ht="15" hidden="1" customHeight="1" x14ac:dyDescent="0.25">
      <c r="H2295" s="9"/>
      <c r="I2295" s="9"/>
      <c r="J2295" s="9"/>
      <c r="K2295" s="9"/>
      <c r="L2295" s="9"/>
      <c r="M2295" s="9"/>
      <c r="N2295" s="9"/>
      <c r="O2295" s="9"/>
      <c r="P2295" s="9"/>
      <c r="Q2295" s="9"/>
    </row>
    <row r="2296" spans="8:17" s="22" customFormat="1" ht="15" hidden="1" customHeight="1" x14ac:dyDescent="0.25">
      <c r="H2296" s="9"/>
      <c r="I2296" s="9"/>
      <c r="J2296" s="9"/>
      <c r="K2296" s="9"/>
      <c r="L2296" s="9"/>
      <c r="M2296" s="9"/>
      <c r="N2296" s="9"/>
      <c r="O2296" s="9"/>
      <c r="P2296" s="9"/>
      <c r="Q2296" s="9"/>
    </row>
    <row r="2297" spans="8:17" s="22" customFormat="1" ht="15" hidden="1" customHeight="1" x14ac:dyDescent="0.25">
      <c r="H2297" s="9"/>
      <c r="I2297" s="9"/>
      <c r="J2297" s="9"/>
      <c r="K2297" s="9"/>
      <c r="L2297" s="9"/>
      <c r="M2297" s="9"/>
      <c r="N2297" s="9"/>
      <c r="O2297" s="9"/>
      <c r="P2297" s="9"/>
      <c r="Q2297" s="9"/>
    </row>
    <row r="2298" spans="8:17" s="22" customFormat="1" ht="15" hidden="1" customHeight="1" x14ac:dyDescent="0.25">
      <c r="H2298" s="9"/>
      <c r="I2298" s="9"/>
      <c r="J2298" s="9"/>
      <c r="K2298" s="9"/>
      <c r="L2298" s="9"/>
      <c r="M2298" s="9"/>
      <c r="N2298" s="9"/>
      <c r="O2298" s="9"/>
      <c r="P2298" s="9"/>
      <c r="Q2298" s="9"/>
    </row>
    <row r="2299" spans="8:17" s="22" customFormat="1" ht="15" hidden="1" customHeight="1" x14ac:dyDescent="0.25">
      <c r="H2299" s="9"/>
      <c r="I2299" s="9"/>
      <c r="J2299" s="9"/>
      <c r="K2299" s="9"/>
      <c r="L2299" s="9"/>
      <c r="M2299" s="9"/>
      <c r="N2299" s="9"/>
      <c r="O2299" s="9"/>
      <c r="P2299" s="9"/>
      <c r="Q2299" s="9"/>
    </row>
    <row r="2300" spans="8:17" s="22" customFormat="1" ht="15" hidden="1" customHeight="1" x14ac:dyDescent="0.25">
      <c r="H2300" s="9"/>
      <c r="I2300" s="9"/>
      <c r="J2300" s="9"/>
      <c r="K2300" s="9"/>
      <c r="L2300" s="9"/>
      <c r="M2300" s="9"/>
      <c r="N2300" s="9"/>
      <c r="O2300" s="9"/>
      <c r="P2300" s="9"/>
      <c r="Q2300" s="9"/>
    </row>
    <row r="2301" spans="8:17" s="22" customFormat="1" ht="15" hidden="1" customHeight="1" x14ac:dyDescent="0.25">
      <c r="H2301" s="9"/>
      <c r="I2301" s="9"/>
      <c r="J2301" s="9"/>
      <c r="K2301" s="9"/>
      <c r="L2301" s="9"/>
      <c r="M2301" s="9"/>
      <c r="N2301" s="9"/>
      <c r="O2301" s="9"/>
      <c r="P2301" s="9"/>
      <c r="Q2301" s="9"/>
    </row>
    <row r="2302" spans="8:17" s="22" customFormat="1" ht="15" hidden="1" customHeight="1" x14ac:dyDescent="0.25">
      <c r="H2302" s="9"/>
      <c r="I2302" s="9"/>
      <c r="J2302" s="9"/>
      <c r="K2302" s="9"/>
      <c r="L2302" s="9"/>
      <c r="M2302" s="9"/>
      <c r="N2302" s="9"/>
      <c r="O2302" s="9"/>
      <c r="P2302" s="9"/>
      <c r="Q2302" s="9"/>
    </row>
    <row r="2303" spans="8:17" s="22" customFormat="1" ht="15" hidden="1" customHeight="1" x14ac:dyDescent="0.25">
      <c r="H2303" s="9"/>
      <c r="I2303" s="9"/>
      <c r="J2303" s="9"/>
      <c r="K2303" s="9"/>
      <c r="L2303" s="9"/>
      <c r="M2303" s="9"/>
      <c r="N2303" s="9"/>
      <c r="O2303" s="9"/>
      <c r="P2303" s="9"/>
      <c r="Q2303" s="9"/>
    </row>
    <row r="2304" spans="8:17" s="22" customFormat="1" ht="15" hidden="1" customHeight="1" x14ac:dyDescent="0.25">
      <c r="H2304" s="9"/>
      <c r="I2304" s="9"/>
      <c r="J2304" s="9"/>
      <c r="K2304" s="9"/>
      <c r="L2304" s="9"/>
      <c r="M2304" s="9"/>
      <c r="N2304" s="9"/>
      <c r="O2304" s="9"/>
      <c r="P2304" s="9"/>
      <c r="Q2304" s="9"/>
    </row>
    <row r="2305" spans="8:17" s="22" customFormat="1" ht="15" hidden="1" customHeight="1" x14ac:dyDescent="0.25">
      <c r="H2305" s="9"/>
      <c r="I2305" s="9"/>
      <c r="J2305" s="9"/>
      <c r="K2305" s="9"/>
      <c r="L2305" s="9"/>
      <c r="M2305" s="9"/>
      <c r="N2305" s="9"/>
      <c r="O2305" s="9"/>
      <c r="P2305" s="9"/>
      <c r="Q2305" s="9"/>
    </row>
    <row r="2306" spans="8:17" s="22" customFormat="1" ht="15" hidden="1" customHeight="1" x14ac:dyDescent="0.25">
      <c r="H2306" s="9"/>
      <c r="I2306" s="9"/>
      <c r="J2306" s="9"/>
      <c r="K2306" s="9"/>
      <c r="L2306" s="9"/>
      <c r="M2306" s="9"/>
      <c r="N2306" s="9"/>
      <c r="O2306" s="9"/>
      <c r="P2306" s="9"/>
      <c r="Q2306" s="9"/>
    </row>
    <row r="2307" spans="8:17" s="22" customFormat="1" ht="15" hidden="1" customHeight="1" x14ac:dyDescent="0.25">
      <c r="H2307" s="9"/>
      <c r="I2307" s="9"/>
      <c r="J2307" s="9"/>
      <c r="K2307" s="9"/>
      <c r="L2307" s="9"/>
      <c r="M2307" s="9"/>
      <c r="N2307" s="9"/>
      <c r="O2307" s="9"/>
      <c r="P2307" s="9"/>
      <c r="Q2307" s="9"/>
    </row>
    <row r="2308" spans="8:17" s="22" customFormat="1" ht="15" hidden="1" customHeight="1" x14ac:dyDescent="0.25">
      <c r="H2308" s="9"/>
      <c r="I2308" s="9"/>
      <c r="J2308" s="9"/>
      <c r="K2308" s="9"/>
      <c r="L2308" s="9"/>
      <c r="M2308" s="9"/>
      <c r="N2308" s="9"/>
      <c r="O2308" s="9"/>
      <c r="P2308" s="9"/>
      <c r="Q2308" s="9"/>
    </row>
    <row r="2309" spans="8:17" s="22" customFormat="1" ht="15" hidden="1" customHeight="1" x14ac:dyDescent="0.25">
      <c r="H2309" s="9"/>
      <c r="I2309" s="9"/>
      <c r="J2309" s="9"/>
      <c r="K2309" s="9"/>
      <c r="L2309" s="9"/>
      <c r="M2309" s="9"/>
      <c r="N2309" s="9"/>
      <c r="O2309" s="9"/>
      <c r="P2309" s="9"/>
      <c r="Q2309" s="9"/>
    </row>
    <row r="2310" spans="8:17" s="22" customFormat="1" ht="15" hidden="1" customHeight="1" x14ac:dyDescent="0.25">
      <c r="H2310" s="9"/>
      <c r="I2310" s="9"/>
      <c r="J2310" s="9"/>
      <c r="K2310" s="9"/>
      <c r="L2310" s="9"/>
      <c r="M2310" s="9"/>
      <c r="N2310" s="9"/>
      <c r="O2310" s="9"/>
      <c r="P2310" s="9"/>
      <c r="Q2310" s="9"/>
    </row>
    <row r="2311" spans="8:17" s="22" customFormat="1" ht="15" hidden="1" customHeight="1" x14ac:dyDescent="0.25">
      <c r="H2311" s="9"/>
      <c r="I2311" s="9"/>
      <c r="J2311" s="9"/>
      <c r="K2311" s="9"/>
      <c r="L2311" s="9"/>
      <c r="M2311" s="9"/>
      <c r="N2311" s="9"/>
      <c r="O2311" s="9"/>
      <c r="P2311" s="9"/>
      <c r="Q2311" s="9"/>
    </row>
    <row r="2312" spans="8:17" s="22" customFormat="1" ht="15" hidden="1" customHeight="1" x14ac:dyDescent="0.25">
      <c r="H2312" s="9"/>
      <c r="I2312" s="9"/>
      <c r="J2312" s="9"/>
      <c r="K2312" s="9"/>
      <c r="L2312" s="9"/>
      <c r="M2312" s="9"/>
      <c r="N2312" s="9"/>
      <c r="O2312" s="9"/>
      <c r="P2312" s="9"/>
      <c r="Q2312" s="9"/>
    </row>
    <row r="2313" spans="8:17" s="22" customFormat="1" ht="15" hidden="1" customHeight="1" x14ac:dyDescent="0.25">
      <c r="H2313" s="9"/>
      <c r="I2313" s="9"/>
      <c r="J2313" s="9"/>
      <c r="K2313" s="9"/>
      <c r="L2313" s="9"/>
      <c r="M2313" s="9"/>
      <c r="N2313" s="9"/>
      <c r="O2313" s="9"/>
      <c r="P2313" s="9"/>
      <c r="Q2313" s="9"/>
    </row>
    <row r="2314" spans="8:17" s="22" customFormat="1" ht="15" hidden="1" customHeight="1" x14ac:dyDescent="0.25">
      <c r="H2314" s="9"/>
      <c r="I2314" s="9"/>
      <c r="J2314" s="9"/>
      <c r="K2314" s="9"/>
      <c r="L2314" s="9"/>
      <c r="M2314" s="9"/>
      <c r="N2314" s="9"/>
      <c r="O2314" s="9"/>
      <c r="P2314" s="9"/>
      <c r="Q2314" s="9"/>
    </row>
    <row r="2315" spans="8:17" s="22" customFormat="1" ht="15" hidden="1" customHeight="1" x14ac:dyDescent="0.25">
      <c r="H2315" s="9"/>
      <c r="I2315" s="9"/>
      <c r="J2315" s="9"/>
      <c r="K2315" s="9"/>
      <c r="L2315" s="9"/>
      <c r="M2315" s="9"/>
      <c r="N2315" s="9"/>
      <c r="O2315" s="9"/>
      <c r="P2315" s="9"/>
      <c r="Q2315" s="9"/>
    </row>
    <row r="2316" spans="8:17" s="22" customFormat="1" ht="15" hidden="1" customHeight="1" x14ac:dyDescent="0.25">
      <c r="H2316" s="9"/>
      <c r="I2316" s="9"/>
      <c r="J2316" s="9"/>
      <c r="K2316" s="9"/>
      <c r="L2316" s="9"/>
      <c r="M2316" s="9"/>
      <c r="N2316" s="9"/>
      <c r="O2316" s="9"/>
      <c r="P2316" s="9"/>
      <c r="Q2316" s="9"/>
    </row>
    <row r="2317" spans="8:17" s="22" customFormat="1" ht="15" hidden="1" customHeight="1" x14ac:dyDescent="0.25">
      <c r="H2317" s="9"/>
      <c r="I2317" s="9"/>
      <c r="J2317" s="9"/>
      <c r="K2317" s="9"/>
      <c r="L2317" s="9"/>
      <c r="M2317" s="9"/>
      <c r="N2317" s="9"/>
      <c r="O2317" s="9"/>
      <c r="P2317" s="9"/>
      <c r="Q2317" s="9"/>
    </row>
    <row r="2318" spans="8:17" s="22" customFormat="1" ht="15" hidden="1" customHeight="1" x14ac:dyDescent="0.25">
      <c r="H2318" s="9"/>
      <c r="I2318" s="9"/>
      <c r="J2318" s="9"/>
      <c r="K2318" s="9"/>
      <c r="L2318" s="9"/>
      <c r="M2318" s="9"/>
      <c r="N2318" s="9"/>
      <c r="O2318" s="9"/>
      <c r="P2318" s="9"/>
      <c r="Q2318" s="9"/>
    </row>
    <row r="2319" spans="8:17" s="22" customFormat="1" ht="15" hidden="1" customHeight="1" x14ac:dyDescent="0.25">
      <c r="H2319" s="9"/>
      <c r="I2319" s="9"/>
      <c r="J2319" s="9"/>
      <c r="K2319" s="9"/>
      <c r="L2319" s="9"/>
      <c r="M2319" s="9"/>
      <c r="N2319" s="9"/>
      <c r="O2319" s="9"/>
      <c r="P2319" s="9"/>
      <c r="Q2319" s="9"/>
    </row>
    <row r="2320" spans="8:17" s="22" customFormat="1" ht="15" hidden="1" customHeight="1" x14ac:dyDescent="0.25">
      <c r="H2320" s="9"/>
      <c r="I2320" s="9"/>
      <c r="J2320" s="9"/>
      <c r="K2320" s="9"/>
      <c r="L2320" s="9"/>
      <c r="M2320" s="9"/>
      <c r="N2320" s="9"/>
      <c r="O2320" s="9"/>
      <c r="P2320" s="9"/>
      <c r="Q2320" s="9"/>
    </row>
    <row r="2321" spans="8:17" s="22" customFormat="1" ht="15" hidden="1" customHeight="1" x14ac:dyDescent="0.25">
      <c r="H2321" s="9"/>
      <c r="I2321" s="9"/>
      <c r="J2321" s="9"/>
      <c r="K2321" s="9"/>
      <c r="L2321" s="9"/>
      <c r="M2321" s="9"/>
      <c r="N2321" s="9"/>
      <c r="O2321" s="9"/>
      <c r="P2321" s="9"/>
      <c r="Q2321" s="9"/>
    </row>
    <row r="2322" spans="8:17" s="22" customFormat="1" ht="15" hidden="1" customHeight="1" x14ac:dyDescent="0.25">
      <c r="H2322" s="9"/>
      <c r="I2322" s="9"/>
      <c r="J2322" s="9"/>
      <c r="K2322" s="9"/>
      <c r="L2322" s="9"/>
      <c r="M2322" s="9"/>
      <c r="N2322" s="9"/>
      <c r="O2322" s="9"/>
      <c r="P2322" s="9"/>
      <c r="Q2322" s="9"/>
    </row>
    <row r="2323" spans="8:17" s="22" customFormat="1" ht="15" hidden="1" customHeight="1" x14ac:dyDescent="0.25">
      <c r="H2323" s="9"/>
      <c r="I2323" s="9"/>
      <c r="J2323" s="9"/>
      <c r="K2323" s="9"/>
      <c r="L2323" s="9"/>
      <c r="M2323" s="9"/>
      <c r="N2323" s="9"/>
      <c r="O2323" s="9"/>
      <c r="P2323" s="9"/>
      <c r="Q2323" s="9"/>
    </row>
    <row r="2324" spans="8:17" s="22" customFormat="1" ht="15" hidden="1" customHeight="1" x14ac:dyDescent="0.25">
      <c r="H2324" s="9"/>
      <c r="I2324" s="9"/>
      <c r="J2324" s="9"/>
      <c r="K2324" s="9"/>
      <c r="L2324" s="9"/>
      <c r="M2324" s="9"/>
      <c r="N2324" s="9"/>
      <c r="O2324" s="9"/>
      <c r="P2324" s="9"/>
      <c r="Q2324" s="9"/>
    </row>
    <row r="2325" spans="8:17" s="22" customFormat="1" ht="15" hidden="1" customHeight="1" x14ac:dyDescent="0.25">
      <c r="H2325" s="9"/>
      <c r="I2325" s="9"/>
      <c r="J2325" s="9"/>
      <c r="K2325" s="9"/>
      <c r="L2325" s="9"/>
      <c r="M2325" s="9"/>
      <c r="N2325" s="9"/>
      <c r="O2325" s="9"/>
      <c r="P2325" s="9"/>
      <c r="Q2325" s="9"/>
    </row>
    <row r="2326" spans="8:17" s="22" customFormat="1" ht="15" hidden="1" customHeight="1" x14ac:dyDescent="0.25">
      <c r="H2326" s="9"/>
      <c r="I2326" s="9"/>
      <c r="J2326" s="9"/>
      <c r="K2326" s="9"/>
      <c r="L2326" s="9"/>
      <c r="M2326" s="9"/>
      <c r="N2326" s="9"/>
      <c r="O2326" s="9"/>
      <c r="P2326" s="9"/>
      <c r="Q2326" s="9"/>
    </row>
    <row r="2327" spans="8:17" s="22" customFormat="1" ht="15" hidden="1" customHeight="1" x14ac:dyDescent="0.25">
      <c r="H2327" s="9"/>
      <c r="I2327" s="9"/>
      <c r="J2327" s="9"/>
      <c r="K2327" s="9"/>
      <c r="L2327" s="9"/>
      <c r="M2327" s="9"/>
      <c r="N2327" s="9"/>
      <c r="O2327" s="9"/>
      <c r="P2327" s="9"/>
      <c r="Q2327" s="9"/>
    </row>
    <row r="2328" spans="8:17" s="22" customFormat="1" ht="15" hidden="1" customHeight="1" x14ac:dyDescent="0.25">
      <c r="H2328" s="9"/>
      <c r="I2328" s="9"/>
      <c r="J2328" s="9"/>
      <c r="K2328" s="9"/>
      <c r="L2328" s="9"/>
      <c r="M2328" s="9"/>
      <c r="N2328" s="9"/>
      <c r="O2328" s="9"/>
      <c r="P2328" s="9"/>
      <c r="Q2328" s="9"/>
    </row>
    <row r="2329" spans="8:17" s="22" customFormat="1" ht="15" hidden="1" customHeight="1" x14ac:dyDescent="0.25">
      <c r="H2329" s="9"/>
      <c r="I2329" s="9"/>
      <c r="J2329" s="9"/>
      <c r="K2329" s="9"/>
      <c r="L2329" s="9"/>
      <c r="M2329" s="9"/>
      <c r="N2329" s="9"/>
      <c r="O2329" s="9"/>
      <c r="P2329" s="9"/>
      <c r="Q2329" s="9"/>
    </row>
    <row r="2330" spans="8:17" s="22" customFormat="1" ht="15" hidden="1" customHeight="1" x14ac:dyDescent="0.25">
      <c r="H2330" s="9"/>
      <c r="I2330" s="9"/>
      <c r="J2330" s="9"/>
      <c r="K2330" s="9"/>
      <c r="L2330" s="9"/>
      <c r="M2330" s="9"/>
      <c r="N2330" s="9"/>
      <c r="O2330" s="9"/>
      <c r="P2330" s="9"/>
      <c r="Q2330" s="9"/>
    </row>
    <row r="2331" spans="8:17" s="22" customFormat="1" ht="15" hidden="1" customHeight="1" x14ac:dyDescent="0.25">
      <c r="H2331" s="9"/>
      <c r="I2331" s="9"/>
      <c r="J2331" s="9"/>
      <c r="K2331" s="9"/>
      <c r="L2331" s="9"/>
      <c r="M2331" s="9"/>
      <c r="N2331" s="9"/>
      <c r="O2331" s="9"/>
      <c r="P2331" s="9"/>
      <c r="Q2331" s="9"/>
    </row>
    <row r="2332" spans="8:17" s="22" customFormat="1" ht="15" hidden="1" customHeight="1" x14ac:dyDescent="0.25">
      <c r="H2332" s="9"/>
      <c r="I2332" s="9"/>
      <c r="J2332" s="9"/>
      <c r="K2332" s="9"/>
      <c r="L2332" s="9"/>
      <c r="M2332" s="9"/>
      <c r="N2332" s="9"/>
      <c r="O2332" s="9"/>
      <c r="P2332" s="9"/>
      <c r="Q2332" s="9"/>
    </row>
    <row r="2333" spans="8:17" s="22" customFormat="1" ht="15" hidden="1" customHeight="1" x14ac:dyDescent="0.25">
      <c r="H2333" s="9"/>
      <c r="I2333" s="9"/>
      <c r="J2333" s="9"/>
      <c r="K2333" s="9"/>
      <c r="L2333" s="9"/>
      <c r="M2333" s="9"/>
      <c r="N2333" s="9"/>
      <c r="O2333" s="9"/>
      <c r="P2333" s="9"/>
      <c r="Q2333" s="9"/>
    </row>
    <row r="2334" spans="8:17" s="22" customFormat="1" ht="15" hidden="1" customHeight="1" x14ac:dyDescent="0.25">
      <c r="H2334" s="9"/>
      <c r="I2334" s="9"/>
      <c r="J2334" s="9"/>
      <c r="K2334" s="9"/>
      <c r="L2334" s="9"/>
      <c r="M2334" s="9"/>
      <c r="N2334" s="9"/>
      <c r="O2334" s="9"/>
      <c r="P2334" s="9"/>
      <c r="Q2334" s="9"/>
    </row>
    <row r="2335" spans="8:17" s="22" customFormat="1" ht="15" hidden="1" customHeight="1" x14ac:dyDescent="0.25">
      <c r="H2335" s="9"/>
      <c r="I2335" s="9"/>
      <c r="J2335" s="9"/>
      <c r="K2335" s="9"/>
      <c r="L2335" s="9"/>
      <c r="M2335" s="9"/>
      <c r="N2335" s="9"/>
      <c r="O2335" s="9"/>
      <c r="P2335" s="9"/>
      <c r="Q2335" s="9"/>
    </row>
    <row r="2336" spans="8:17" s="22" customFormat="1" ht="15" hidden="1" customHeight="1" x14ac:dyDescent="0.25">
      <c r="H2336" s="9"/>
      <c r="I2336" s="9"/>
      <c r="J2336" s="9"/>
      <c r="K2336" s="9"/>
      <c r="L2336" s="9"/>
      <c r="M2336" s="9"/>
      <c r="N2336" s="9"/>
      <c r="O2336" s="9"/>
      <c r="P2336" s="9"/>
      <c r="Q2336" s="9"/>
    </row>
    <row r="2337" spans="8:17" s="22" customFormat="1" ht="15" hidden="1" customHeight="1" x14ac:dyDescent="0.25">
      <c r="H2337" s="9"/>
      <c r="I2337" s="9"/>
      <c r="J2337" s="9"/>
      <c r="K2337" s="9"/>
      <c r="L2337" s="9"/>
      <c r="M2337" s="9"/>
      <c r="N2337" s="9"/>
      <c r="O2337" s="9"/>
      <c r="P2337" s="9"/>
      <c r="Q2337" s="9"/>
    </row>
    <row r="2338" spans="8:17" s="22" customFormat="1" ht="15" hidden="1" customHeight="1" x14ac:dyDescent="0.25">
      <c r="H2338" s="9"/>
      <c r="I2338" s="9"/>
      <c r="J2338" s="9"/>
      <c r="K2338" s="9"/>
      <c r="L2338" s="9"/>
      <c r="M2338" s="9"/>
      <c r="N2338" s="9"/>
      <c r="O2338" s="9"/>
      <c r="P2338" s="9"/>
      <c r="Q2338" s="9"/>
    </row>
    <row r="2339" spans="8:17" s="22" customFormat="1" ht="15" hidden="1" customHeight="1" x14ac:dyDescent="0.25">
      <c r="H2339" s="9"/>
      <c r="I2339" s="9"/>
      <c r="J2339" s="9"/>
      <c r="K2339" s="9"/>
      <c r="L2339" s="9"/>
      <c r="M2339" s="9"/>
      <c r="N2339" s="9"/>
      <c r="O2339" s="9"/>
      <c r="P2339" s="9"/>
      <c r="Q2339" s="9"/>
    </row>
    <row r="2340" spans="8:17" s="22" customFormat="1" ht="15" hidden="1" customHeight="1" x14ac:dyDescent="0.25">
      <c r="H2340" s="9"/>
      <c r="I2340" s="9"/>
      <c r="J2340" s="9"/>
      <c r="K2340" s="9"/>
      <c r="L2340" s="9"/>
      <c r="M2340" s="9"/>
      <c r="N2340" s="9"/>
      <c r="O2340" s="9"/>
      <c r="P2340" s="9"/>
      <c r="Q2340" s="9"/>
    </row>
    <row r="2341" spans="8:17" s="22" customFormat="1" ht="15" hidden="1" customHeight="1" x14ac:dyDescent="0.25">
      <c r="H2341" s="9"/>
      <c r="I2341" s="9"/>
      <c r="J2341" s="9"/>
      <c r="K2341" s="9"/>
      <c r="L2341" s="9"/>
      <c r="M2341" s="9"/>
      <c r="N2341" s="9"/>
      <c r="O2341" s="9"/>
      <c r="P2341" s="9"/>
      <c r="Q2341" s="9"/>
    </row>
    <row r="2342" spans="8:17" s="22" customFormat="1" ht="15" hidden="1" customHeight="1" x14ac:dyDescent="0.25">
      <c r="H2342" s="9"/>
      <c r="I2342" s="9"/>
      <c r="J2342" s="9"/>
      <c r="K2342" s="9"/>
      <c r="L2342" s="9"/>
      <c r="M2342" s="9"/>
      <c r="N2342" s="9"/>
      <c r="O2342" s="9"/>
      <c r="P2342" s="9"/>
      <c r="Q2342" s="9"/>
    </row>
    <row r="2343" spans="8:17" s="22" customFormat="1" ht="15" hidden="1" customHeight="1" x14ac:dyDescent="0.25">
      <c r="H2343" s="9"/>
      <c r="I2343" s="9"/>
      <c r="J2343" s="9"/>
      <c r="K2343" s="9"/>
      <c r="L2343" s="9"/>
      <c r="M2343" s="9"/>
      <c r="N2343" s="9"/>
      <c r="O2343" s="9"/>
      <c r="P2343" s="9"/>
      <c r="Q2343" s="9"/>
    </row>
    <row r="2344" spans="8:17" s="22" customFormat="1" ht="15" hidden="1" customHeight="1" x14ac:dyDescent="0.25">
      <c r="H2344" s="9"/>
      <c r="I2344" s="9"/>
      <c r="J2344" s="9"/>
      <c r="K2344" s="9"/>
      <c r="L2344" s="9"/>
      <c r="M2344" s="9"/>
      <c r="N2344" s="9"/>
      <c r="O2344" s="9"/>
      <c r="P2344" s="9"/>
      <c r="Q2344" s="9"/>
    </row>
    <row r="2345" spans="8:17" s="22" customFormat="1" ht="15" hidden="1" customHeight="1" x14ac:dyDescent="0.25">
      <c r="H2345" s="9"/>
      <c r="I2345" s="9"/>
      <c r="J2345" s="9"/>
      <c r="K2345" s="9"/>
      <c r="L2345" s="9"/>
      <c r="M2345" s="9"/>
      <c r="N2345" s="9"/>
      <c r="O2345" s="9"/>
      <c r="P2345" s="9"/>
      <c r="Q2345" s="9"/>
    </row>
    <row r="2346" spans="8:17" s="22" customFormat="1" ht="15" hidden="1" customHeight="1" x14ac:dyDescent="0.25">
      <c r="H2346" s="9"/>
      <c r="I2346" s="9"/>
      <c r="J2346" s="9"/>
      <c r="K2346" s="9"/>
      <c r="L2346" s="9"/>
      <c r="M2346" s="9"/>
      <c r="N2346" s="9"/>
      <c r="O2346" s="9"/>
      <c r="P2346" s="9"/>
      <c r="Q2346" s="9"/>
    </row>
    <row r="2347" spans="8:17" s="22" customFormat="1" ht="15" hidden="1" customHeight="1" x14ac:dyDescent="0.25">
      <c r="H2347" s="9"/>
      <c r="I2347" s="9"/>
      <c r="J2347" s="9"/>
      <c r="K2347" s="9"/>
      <c r="L2347" s="9"/>
      <c r="M2347" s="9"/>
      <c r="N2347" s="9"/>
      <c r="O2347" s="9"/>
      <c r="P2347" s="9"/>
      <c r="Q2347" s="9"/>
    </row>
    <row r="2348" spans="8:17" s="22" customFormat="1" ht="15" hidden="1" customHeight="1" x14ac:dyDescent="0.25">
      <c r="H2348" s="9"/>
      <c r="I2348" s="9"/>
      <c r="J2348" s="9"/>
      <c r="K2348" s="9"/>
      <c r="L2348" s="9"/>
      <c r="M2348" s="9"/>
      <c r="N2348" s="9"/>
      <c r="O2348" s="9"/>
      <c r="P2348" s="9"/>
      <c r="Q2348" s="9"/>
    </row>
    <row r="2349" spans="8:17" s="22" customFormat="1" ht="15" hidden="1" customHeight="1" x14ac:dyDescent="0.25">
      <c r="H2349" s="9"/>
      <c r="I2349" s="9"/>
      <c r="J2349" s="9"/>
      <c r="K2349" s="9"/>
      <c r="L2349" s="9"/>
      <c r="M2349" s="9"/>
      <c r="N2349" s="9"/>
      <c r="O2349" s="9"/>
      <c r="P2349" s="9"/>
      <c r="Q2349" s="9"/>
    </row>
    <row r="2350" spans="8:17" s="22" customFormat="1" ht="15" hidden="1" customHeight="1" x14ac:dyDescent="0.25">
      <c r="H2350" s="9"/>
      <c r="I2350" s="9"/>
      <c r="J2350" s="9"/>
      <c r="K2350" s="9"/>
      <c r="L2350" s="9"/>
      <c r="M2350" s="9"/>
      <c r="N2350" s="9"/>
      <c r="O2350" s="9"/>
      <c r="P2350" s="9"/>
      <c r="Q2350" s="9"/>
    </row>
    <row r="2351" spans="8:17" s="22" customFormat="1" ht="15" hidden="1" customHeight="1" x14ac:dyDescent="0.25">
      <c r="H2351" s="9"/>
      <c r="I2351" s="9"/>
      <c r="J2351" s="9"/>
      <c r="K2351" s="9"/>
      <c r="L2351" s="9"/>
      <c r="M2351" s="9"/>
      <c r="N2351" s="9"/>
      <c r="O2351" s="9"/>
      <c r="P2351" s="9"/>
      <c r="Q2351" s="9"/>
    </row>
    <row r="2352" spans="8:17" s="22" customFormat="1" ht="15" hidden="1" customHeight="1" x14ac:dyDescent="0.25">
      <c r="H2352" s="9"/>
      <c r="I2352" s="9"/>
      <c r="J2352" s="9"/>
      <c r="K2352" s="9"/>
      <c r="L2352" s="9"/>
      <c r="M2352" s="9"/>
      <c r="N2352" s="9"/>
      <c r="O2352" s="9"/>
      <c r="P2352" s="9"/>
      <c r="Q2352" s="9"/>
    </row>
    <row r="2353" spans="8:17" s="22" customFormat="1" ht="15" hidden="1" customHeight="1" x14ac:dyDescent="0.25">
      <c r="H2353" s="9"/>
      <c r="I2353" s="9"/>
      <c r="J2353" s="9"/>
      <c r="K2353" s="9"/>
      <c r="L2353" s="9"/>
      <c r="M2353" s="9"/>
      <c r="N2353" s="9"/>
      <c r="O2353" s="9"/>
      <c r="P2353" s="9"/>
      <c r="Q2353" s="9"/>
    </row>
    <row r="2354" spans="8:17" s="22" customFormat="1" ht="15" hidden="1" customHeight="1" x14ac:dyDescent="0.25">
      <c r="H2354" s="9"/>
      <c r="I2354" s="9"/>
      <c r="J2354" s="9"/>
      <c r="K2354" s="9"/>
      <c r="L2354" s="9"/>
      <c r="M2354" s="9"/>
      <c r="N2354" s="9"/>
      <c r="O2354" s="9"/>
      <c r="P2354" s="9"/>
      <c r="Q2354" s="9"/>
    </row>
    <row r="2355" spans="8:17" s="22" customFormat="1" ht="15" hidden="1" customHeight="1" x14ac:dyDescent="0.25">
      <c r="H2355" s="9"/>
      <c r="I2355" s="9"/>
      <c r="J2355" s="9"/>
      <c r="K2355" s="9"/>
      <c r="L2355" s="9"/>
      <c r="M2355" s="9"/>
      <c r="N2355" s="9"/>
      <c r="O2355" s="9"/>
      <c r="P2355" s="9"/>
      <c r="Q2355" s="9"/>
    </row>
    <row r="2356" spans="8:17" s="22" customFormat="1" ht="15" hidden="1" customHeight="1" x14ac:dyDescent="0.25">
      <c r="H2356" s="9"/>
      <c r="I2356" s="9"/>
      <c r="J2356" s="9"/>
      <c r="K2356" s="9"/>
      <c r="L2356" s="9"/>
      <c r="M2356" s="9"/>
      <c r="N2356" s="9"/>
      <c r="O2356" s="9"/>
      <c r="P2356" s="9"/>
      <c r="Q2356" s="9"/>
    </row>
    <row r="2357" spans="8:17" s="22" customFormat="1" ht="15" hidden="1" customHeight="1" x14ac:dyDescent="0.25">
      <c r="H2357" s="9"/>
      <c r="I2357" s="9"/>
      <c r="J2357" s="9"/>
      <c r="K2357" s="9"/>
      <c r="L2357" s="9"/>
      <c r="M2357" s="9"/>
      <c r="N2357" s="9"/>
      <c r="O2357" s="9"/>
      <c r="P2357" s="9"/>
      <c r="Q2357" s="9"/>
    </row>
    <row r="2358" spans="8:17" s="22" customFormat="1" ht="15" hidden="1" customHeight="1" x14ac:dyDescent="0.25">
      <c r="H2358" s="9"/>
      <c r="I2358" s="9"/>
      <c r="J2358" s="9"/>
      <c r="K2358" s="9"/>
      <c r="L2358" s="9"/>
      <c r="M2358" s="9"/>
      <c r="N2358" s="9"/>
      <c r="O2358" s="9"/>
      <c r="P2358" s="9"/>
      <c r="Q2358" s="9"/>
    </row>
    <row r="2359" spans="8:17" s="22" customFormat="1" ht="15" hidden="1" customHeight="1" x14ac:dyDescent="0.25">
      <c r="H2359" s="9"/>
      <c r="I2359" s="9"/>
      <c r="J2359" s="9"/>
      <c r="K2359" s="9"/>
      <c r="L2359" s="9"/>
      <c r="M2359" s="9"/>
      <c r="N2359" s="9"/>
      <c r="O2359" s="9"/>
      <c r="P2359" s="9"/>
      <c r="Q2359" s="9"/>
    </row>
    <row r="2360" spans="8:17" s="22" customFormat="1" ht="15" hidden="1" customHeight="1" x14ac:dyDescent="0.25">
      <c r="H2360" s="9"/>
      <c r="I2360" s="9"/>
      <c r="J2360" s="9"/>
      <c r="K2360" s="9"/>
      <c r="L2360" s="9"/>
      <c r="M2360" s="9"/>
      <c r="N2360" s="9"/>
      <c r="O2360" s="9"/>
      <c r="P2360" s="9"/>
      <c r="Q2360" s="9"/>
    </row>
    <row r="2361" spans="8:17" s="22" customFormat="1" ht="15" hidden="1" customHeight="1" x14ac:dyDescent="0.25">
      <c r="H2361" s="9"/>
      <c r="I2361" s="9"/>
      <c r="J2361" s="9"/>
      <c r="K2361" s="9"/>
      <c r="L2361" s="9"/>
      <c r="M2361" s="9"/>
      <c r="N2361" s="9"/>
      <c r="O2361" s="9"/>
      <c r="P2361" s="9"/>
      <c r="Q2361" s="9"/>
    </row>
    <row r="2362" spans="8:17" s="22" customFormat="1" ht="15" hidden="1" customHeight="1" x14ac:dyDescent="0.25">
      <c r="H2362" s="9"/>
      <c r="I2362" s="9"/>
      <c r="J2362" s="9"/>
      <c r="K2362" s="9"/>
      <c r="L2362" s="9"/>
      <c r="M2362" s="9"/>
      <c r="N2362" s="9"/>
      <c r="O2362" s="9"/>
      <c r="P2362" s="9"/>
      <c r="Q2362" s="9"/>
    </row>
    <row r="2363" spans="8:17" s="22" customFormat="1" ht="15" hidden="1" customHeight="1" x14ac:dyDescent="0.25">
      <c r="H2363" s="9"/>
      <c r="I2363" s="9"/>
      <c r="J2363" s="9"/>
      <c r="K2363" s="9"/>
      <c r="L2363" s="9"/>
      <c r="M2363" s="9"/>
      <c r="N2363" s="9"/>
      <c r="O2363" s="9"/>
      <c r="P2363" s="9"/>
      <c r="Q2363" s="9"/>
    </row>
    <row r="2364" spans="8:17" s="22" customFormat="1" ht="15" hidden="1" customHeight="1" x14ac:dyDescent="0.25">
      <c r="H2364" s="9"/>
      <c r="I2364" s="9"/>
      <c r="J2364" s="9"/>
      <c r="K2364" s="9"/>
      <c r="L2364" s="9"/>
      <c r="M2364" s="9"/>
      <c r="N2364" s="9"/>
      <c r="O2364" s="9"/>
      <c r="P2364" s="9"/>
      <c r="Q2364" s="9"/>
    </row>
    <row r="2365" spans="8:17" s="22" customFormat="1" ht="15" hidden="1" customHeight="1" x14ac:dyDescent="0.25">
      <c r="H2365" s="9"/>
      <c r="I2365" s="9"/>
      <c r="J2365" s="9"/>
      <c r="K2365" s="9"/>
      <c r="L2365" s="9"/>
      <c r="M2365" s="9"/>
      <c r="N2365" s="9"/>
      <c r="O2365" s="9"/>
      <c r="P2365" s="9"/>
      <c r="Q2365" s="9"/>
    </row>
    <row r="2366" spans="8:17" s="22" customFormat="1" ht="15" hidden="1" customHeight="1" x14ac:dyDescent="0.25">
      <c r="H2366" s="9"/>
      <c r="I2366" s="9"/>
      <c r="J2366" s="9"/>
      <c r="K2366" s="9"/>
      <c r="L2366" s="9"/>
      <c r="M2366" s="9"/>
      <c r="N2366" s="9"/>
      <c r="O2366" s="9"/>
      <c r="P2366" s="9"/>
      <c r="Q2366" s="9"/>
    </row>
    <row r="2367" spans="8:17" s="22" customFormat="1" ht="15" hidden="1" customHeight="1" x14ac:dyDescent="0.25">
      <c r="H2367" s="9"/>
      <c r="I2367" s="9"/>
      <c r="J2367" s="9"/>
      <c r="K2367" s="9"/>
      <c r="L2367" s="9"/>
      <c r="M2367" s="9"/>
      <c r="N2367" s="9"/>
      <c r="O2367" s="9"/>
      <c r="P2367" s="9"/>
      <c r="Q2367" s="9"/>
    </row>
    <row r="2368" spans="8:17" s="22" customFormat="1" ht="15" hidden="1" customHeight="1" x14ac:dyDescent="0.25">
      <c r="H2368" s="9"/>
      <c r="I2368" s="9"/>
      <c r="J2368" s="9"/>
      <c r="K2368" s="9"/>
      <c r="L2368" s="9"/>
      <c r="M2368" s="9"/>
      <c r="N2368" s="9"/>
      <c r="O2368" s="9"/>
      <c r="P2368" s="9"/>
      <c r="Q2368" s="9"/>
    </row>
    <row r="2369" spans="8:17" s="22" customFormat="1" ht="15" hidden="1" customHeight="1" x14ac:dyDescent="0.25">
      <c r="H2369" s="9"/>
      <c r="I2369" s="9"/>
      <c r="J2369" s="9"/>
      <c r="K2369" s="9"/>
      <c r="L2369" s="9"/>
      <c r="M2369" s="9"/>
      <c r="N2369" s="9"/>
      <c r="O2369" s="9"/>
      <c r="P2369" s="9"/>
      <c r="Q2369" s="9"/>
    </row>
    <row r="2370" spans="8:17" s="22" customFormat="1" ht="15" hidden="1" customHeight="1" x14ac:dyDescent="0.25">
      <c r="H2370" s="9"/>
      <c r="I2370" s="9"/>
      <c r="J2370" s="9"/>
      <c r="K2370" s="9"/>
      <c r="L2370" s="9"/>
      <c r="M2370" s="9"/>
      <c r="N2370" s="9"/>
      <c r="O2370" s="9"/>
      <c r="P2370" s="9"/>
      <c r="Q2370" s="9"/>
    </row>
    <row r="2371" spans="8:17" s="22" customFormat="1" ht="15" hidden="1" customHeight="1" x14ac:dyDescent="0.25">
      <c r="H2371" s="9"/>
      <c r="I2371" s="9"/>
      <c r="J2371" s="9"/>
      <c r="K2371" s="9"/>
      <c r="L2371" s="9"/>
      <c r="M2371" s="9"/>
      <c r="N2371" s="9"/>
      <c r="O2371" s="9"/>
      <c r="P2371" s="9"/>
      <c r="Q2371" s="9"/>
    </row>
    <row r="2372" spans="8:17" s="22" customFormat="1" ht="15" hidden="1" customHeight="1" x14ac:dyDescent="0.25">
      <c r="H2372" s="9"/>
      <c r="I2372" s="9"/>
      <c r="J2372" s="9"/>
      <c r="K2372" s="9"/>
      <c r="L2372" s="9"/>
      <c r="M2372" s="9"/>
      <c r="N2372" s="9"/>
      <c r="O2372" s="9"/>
      <c r="P2372" s="9"/>
      <c r="Q2372" s="9"/>
    </row>
    <row r="2373" spans="8:17" s="22" customFormat="1" ht="15" hidden="1" customHeight="1" x14ac:dyDescent="0.25">
      <c r="H2373" s="9"/>
      <c r="I2373" s="9"/>
      <c r="J2373" s="9"/>
      <c r="K2373" s="9"/>
      <c r="L2373" s="9"/>
      <c r="M2373" s="9"/>
      <c r="N2373" s="9"/>
      <c r="O2373" s="9"/>
      <c r="P2373" s="9"/>
      <c r="Q2373" s="9"/>
    </row>
    <row r="2374" spans="8:17" s="22" customFormat="1" ht="15" hidden="1" customHeight="1" x14ac:dyDescent="0.25">
      <c r="H2374" s="9"/>
      <c r="I2374" s="9"/>
      <c r="J2374" s="9"/>
      <c r="K2374" s="9"/>
      <c r="L2374" s="9"/>
      <c r="M2374" s="9"/>
      <c r="N2374" s="9"/>
      <c r="O2374" s="9"/>
      <c r="P2374" s="9"/>
      <c r="Q2374" s="9"/>
    </row>
    <row r="2375" spans="8:17" s="22" customFormat="1" ht="15" hidden="1" customHeight="1" x14ac:dyDescent="0.25">
      <c r="H2375" s="9"/>
      <c r="I2375" s="9"/>
      <c r="J2375" s="9"/>
      <c r="K2375" s="9"/>
      <c r="L2375" s="9"/>
      <c r="M2375" s="9"/>
      <c r="N2375" s="9"/>
      <c r="O2375" s="9"/>
      <c r="P2375" s="9"/>
      <c r="Q2375" s="9"/>
    </row>
    <row r="2376" spans="8:17" s="22" customFormat="1" ht="15" hidden="1" customHeight="1" x14ac:dyDescent="0.25">
      <c r="H2376" s="9"/>
      <c r="I2376" s="9"/>
      <c r="J2376" s="9"/>
      <c r="K2376" s="9"/>
      <c r="L2376" s="9"/>
      <c r="M2376" s="9"/>
      <c r="N2376" s="9"/>
      <c r="O2376" s="9"/>
      <c r="P2376" s="9"/>
      <c r="Q2376" s="9"/>
    </row>
    <row r="2377" spans="8:17" s="22" customFormat="1" ht="15" hidden="1" customHeight="1" x14ac:dyDescent="0.25">
      <c r="H2377" s="9"/>
      <c r="I2377" s="9"/>
      <c r="J2377" s="9"/>
      <c r="K2377" s="9"/>
      <c r="L2377" s="9"/>
      <c r="M2377" s="9"/>
      <c r="N2377" s="9"/>
      <c r="O2377" s="9"/>
      <c r="P2377" s="9"/>
      <c r="Q2377" s="9"/>
    </row>
    <row r="2378" spans="8:17" s="22" customFormat="1" ht="15" hidden="1" customHeight="1" x14ac:dyDescent="0.25">
      <c r="H2378" s="9"/>
      <c r="I2378" s="9"/>
      <c r="J2378" s="9"/>
      <c r="K2378" s="9"/>
      <c r="L2378" s="9"/>
      <c r="M2378" s="9"/>
      <c r="N2378" s="9"/>
      <c r="O2378" s="9"/>
      <c r="P2378" s="9"/>
      <c r="Q2378" s="9"/>
    </row>
    <row r="2379" spans="8:17" s="22" customFormat="1" ht="15" hidden="1" customHeight="1" x14ac:dyDescent="0.25">
      <c r="H2379" s="9"/>
      <c r="I2379" s="9"/>
      <c r="J2379" s="9"/>
      <c r="K2379" s="9"/>
      <c r="L2379" s="9"/>
      <c r="M2379" s="9"/>
      <c r="N2379" s="9"/>
      <c r="O2379" s="9"/>
      <c r="P2379" s="9"/>
      <c r="Q2379" s="9"/>
    </row>
    <row r="2380" spans="8:17" s="22" customFormat="1" ht="15" hidden="1" customHeight="1" x14ac:dyDescent="0.25">
      <c r="H2380" s="9"/>
      <c r="I2380" s="9"/>
      <c r="J2380" s="9"/>
      <c r="K2380" s="9"/>
      <c r="L2380" s="9"/>
      <c r="M2380" s="9"/>
      <c r="N2380" s="9"/>
      <c r="O2380" s="9"/>
      <c r="P2380" s="9"/>
      <c r="Q2380" s="9"/>
    </row>
    <row r="2381" spans="8:17" s="22" customFormat="1" ht="15" hidden="1" customHeight="1" x14ac:dyDescent="0.25">
      <c r="H2381" s="9"/>
      <c r="I2381" s="9"/>
      <c r="J2381" s="9"/>
      <c r="K2381" s="9"/>
      <c r="L2381" s="9"/>
      <c r="M2381" s="9"/>
      <c r="N2381" s="9"/>
      <c r="O2381" s="9"/>
      <c r="P2381" s="9"/>
      <c r="Q2381" s="9"/>
    </row>
    <row r="2382" spans="8:17" s="22" customFormat="1" ht="15" hidden="1" customHeight="1" x14ac:dyDescent="0.25">
      <c r="H2382" s="9"/>
      <c r="I2382" s="9"/>
      <c r="J2382" s="9"/>
      <c r="K2382" s="9"/>
      <c r="L2382" s="9"/>
      <c r="M2382" s="9"/>
      <c r="N2382" s="9"/>
      <c r="O2382" s="9"/>
      <c r="P2382" s="9"/>
      <c r="Q2382" s="9"/>
    </row>
    <row r="2383" spans="8:17" s="22" customFormat="1" ht="15" hidden="1" customHeight="1" x14ac:dyDescent="0.25">
      <c r="H2383" s="9"/>
      <c r="I2383" s="9"/>
      <c r="J2383" s="9"/>
      <c r="K2383" s="9"/>
      <c r="L2383" s="9"/>
      <c r="M2383" s="9"/>
      <c r="N2383" s="9"/>
      <c r="O2383" s="9"/>
      <c r="P2383" s="9"/>
      <c r="Q2383" s="9"/>
    </row>
    <row r="2384" spans="8:17" s="22" customFormat="1" ht="15" hidden="1" customHeight="1" x14ac:dyDescent="0.25">
      <c r="H2384" s="9"/>
      <c r="I2384" s="9"/>
      <c r="J2384" s="9"/>
      <c r="K2384" s="9"/>
      <c r="L2384" s="9"/>
      <c r="M2384" s="9"/>
      <c r="N2384" s="9"/>
      <c r="O2384" s="9"/>
      <c r="P2384" s="9"/>
      <c r="Q2384" s="9"/>
    </row>
    <row r="2385" spans="8:17" s="22" customFormat="1" ht="15" hidden="1" customHeight="1" x14ac:dyDescent="0.25">
      <c r="H2385" s="9"/>
      <c r="I2385" s="9"/>
      <c r="J2385" s="9"/>
      <c r="K2385" s="9"/>
      <c r="L2385" s="9"/>
      <c r="M2385" s="9"/>
      <c r="N2385" s="9"/>
      <c r="O2385" s="9"/>
      <c r="P2385" s="9"/>
      <c r="Q2385" s="9"/>
    </row>
    <row r="2386" spans="8:17" s="22" customFormat="1" ht="15" hidden="1" customHeight="1" x14ac:dyDescent="0.25">
      <c r="H2386" s="9"/>
      <c r="I2386" s="9"/>
      <c r="J2386" s="9"/>
      <c r="K2386" s="9"/>
      <c r="L2386" s="9"/>
      <c r="M2386" s="9"/>
      <c r="N2386" s="9"/>
      <c r="O2386" s="9"/>
      <c r="P2386" s="9"/>
      <c r="Q2386" s="9"/>
    </row>
    <row r="2387" spans="8:17" s="22" customFormat="1" ht="15" hidden="1" customHeight="1" x14ac:dyDescent="0.25">
      <c r="H2387" s="9"/>
      <c r="I2387" s="9"/>
      <c r="J2387" s="9"/>
      <c r="K2387" s="9"/>
      <c r="L2387" s="9"/>
      <c r="M2387" s="9"/>
      <c r="N2387" s="9"/>
      <c r="O2387" s="9"/>
      <c r="P2387" s="9"/>
      <c r="Q2387" s="9"/>
    </row>
    <row r="2388" spans="8:17" s="22" customFormat="1" ht="15" hidden="1" customHeight="1" x14ac:dyDescent="0.25">
      <c r="H2388" s="9"/>
      <c r="I2388" s="9"/>
      <c r="J2388" s="9"/>
      <c r="K2388" s="9"/>
      <c r="L2388" s="9"/>
      <c r="M2388" s="9"/>
      <c r="N2388" s="9"/>
      <c r="O2388" s="9"/>
      <c r="P2388" s="9"/>
      <c r="Q2388" s="9"/>
    </row>
    <row r="2389" spans="8:17" s="22" customFormat="1" ht="15" hidden="1" customHeight="1" x14ac:dyDescent="0.25">
      <c r="H2389" s="9"/>
      <c r="I2389" s="9"/>
      <c r="J2389" s="9"/>
      <c r="K2389" s="9"/>
      <c r="L2389" s="9"/>
      <c r="M2389" s="9"/>
      <c r="N2389" s="9"/>
      <c r="O2389" s="9"/>
      <c r="P2389" s="9"/>
      <c r="Q2389" s="9"/>
    </row>
    <row r="2390" spans="8:17" s="22" customFormat="1" ht="15" hidden="1" customHeight="1" x14ac:dyDescent="0.25">
      <c r="H2390" s="9"/>
      <c r="I2390" s="9"/>
      <c r="J2390" s="9"/>
      <c r="K2390" s="9"/>
      <c r="L2390" s="9"/>
      <c r="M2390" s="9"/>
      <c r="N2390" s="9"/>
      <c r="O2390" s="9"/>
      <c r="P2390" s="9"/>
      <c r="Q2390" s="9"/>
    </row>
    <row r="2391" spans="8:17" s="22" customFormat="1" ht="15" hidden="1" customHeight="1" x14ac:dyDescent="0.25">
      <c r="H2391" s="9"/>
      <c r="I2391" s="9"/>
      <c r="J2391" s="9"/>
      <c r="K2391" s="9"/>
      <c r="L2391" s="9"/>
      <c r="M2391" s="9"/>
      <c r="N2391" s="9"/>
      <c r="O2391" s="9"/>
      <c r="P2391" s="9"/>
      <c r="Q2391" s="9"/>
    </row>
    <row r="2392" spans="8:17" s="22" customFormat="1" ht="15" hidden="1" customHeight="1" x14ac:dyDescent="0.25">
      <c r="H2392" s="9"/>
      <c r="I2392" s="9"/>
      <c r="J2392" s="9"/>
      <c r="K2392" s="9"/>
      <c r="L2392" s="9"/>
      <c r="M2392" s="9"/>
      <c r="N2392" s="9"/>
      <c r="O2392" s="9"/>
      <c r="P2392" s="9"/>
      <c r="Q2392" s="9"/>
    </row>
    <row r="2393" spans="8:17" s="22" customFormat="1" ht="15" hidden="1" customHeight="1" x14ac:dyDescent="0.25">
      <c r="H2393" s="9"/>
      <c r="I2393" s="9"/>
      <c r="J2393" s="9"/>
      <c r="K2393" s="9"/>
      <c r="L2393" s="9"/>
      <c r="M2393" s="9"/>
      <c r="N2393" s="9"/>
      <c r="O2393" s="9"/>
      <c r="P2393" s="9"/>
      <c r="Q2393" s="9"/>
    </row>
    <row r="2394" spans="8:17" s="22" customFormat="1" ht="15" hidden="1" customHeight="1" x14ac:dyDescent="0.25">
      <c r="H2394" s="9"/>
      <c r="I2394" s="9"/>
      <c r="J2394" s="9"/>
      <c r="K2394" s="9"/>
      <c r="L2394" s="9"/>
      <c r="M2394" s="9"/>
      <c r="N2394" s="9"/>
      <c r="O2394" s="9"/>
      <c r="P2394" s="9"/>
      <c r="Q2394" s="9"/>
    </row>
    <row r="2395" spans="8:17" s="22" customFormat="1" ht="15" hidden="1" customHeight="1" x14ac:dyDescent="0.25">
      <c r="H2395" s="9"/>
      <c r="I2395" s="9"/>
      <c r="J2395" s="9"/>
      <c r="K2395" s="9"/>
      <c r="L2395" s="9"/>
      <c r="M2395" s="9"/>
      <c r="N2395" s="9"/>
      <c r="O2395" s="9"/>
      <c r="P2395" s="9"/>
      <c r="Q2395" s="9"/>
    </row>
    <row r="2396" spans="8:17" s="22" customFormat="1" ht="15" hidden="1" customHeight="1" x14ac:dyDescent="0.25">
      <c r="H2396" s="9"/>
      <c r="I2396" s="9"/>
      <c r="J2396" s="9"/>
      <c r="K2396" s="9"/>
      <c r="L2396" s="9"/>
      <c r="M2396" s="9"/>
      <c r="N2396" s="9"/>
      <c r="O2396" s="9"/>
      <c r="P2396" s="9"/>
      <c r="Q2396" s="9"/>
    </row>
    <row r="2397" spans="8:17" s="22" customFormat="1" ht="15" hidden="1" customHeight="1" x14ac:dyDescent="0.25">
      <c r="H2397" s="9"/>
      <c r="I2397" s="9"/>
      <c r="J2397" s="9"/>
      <c r="K2397" s="9"/>
      <c r="L2397" s="9"/>
      <c r="M2397" s="9"/>
      <c r="N2397" s="9"/>
      <c r="O2397" s="9"/>
      <c r="P2397" s="9"/>
      <c r="Q2397" s="9"/>
    </row>
    <row r="2398" spans="8:17" s="22" customFormat="1" ht="15" hidden="1" customHeight="1" x14ac:dyDescent="0.25">
      <c r="H2398" s="9"/>
      <c r="I2398" s="9"/>
      <c r="J2398" s="9"/>
      <c r="K2398" s="9"/>
      <c r="L2398" s="9"/>
      <c r="M2398" s="9"/>
      <c r="N2398" s="9"/>
      <c r="O2398" s="9"/>
      <c r="P2398" s="9"/>
      <c r="Q2398" s="9"/>
    </row>
    <row r="2399" spans="8:17" s="22" customFormat="1" ht="15" hidden="1" customHeight="1" x14ac:dyDescent="0.25">
      <c r="H2399" s="9"/>
      <c r="I2399" s="9"/>
      <c r="J2399" s="9"/>
      <c r="K2399" s="9"/>
      <c r="L2399" s="9"/>
      <c r="M2399" s="9"/>
      <c r="N2399" s="9"/>
      <c r="O2399" s="9"/>
      <c r="P2399" s="9"/>
      <c r="Q2399" s="9"/>
    </row>
    <row r="2400" spans="8:17" s="22" customFormat="1" ht="15" hidden="1" customHeight="1" x14ac:dyDescent="0.25">
      <c r="H2400" s="9"/>
      <c r="I2400" s="9"/>
      <c r="J2400" s="9"/>
      <c r="K2400" s="9"/>
      <c r="L2400" s="9"/>
      <c r="M2400" s="9"/>
      <c r="N2400" s="9"/>
      <c r="O2400" s="9"/>
      <c r="P2400" s="9"/>
      <c r="Q2400" s="9"/>
    </row>
    <row r="2401" spans="8:17" s="22" customFormat="1" ht="15" hidden="1" customHeight="1" x14ac:dyDescent="0.25">
      <c r="H2401" s="9"/>
      <c r="I2401" s="9"/>
      <c r="J2401" s="9"/>
      <c r="K2401" s="9"/>
      <c r="L2401" s="9"/>
      <c r="M2401" s="9"/>
      <c r="N2401" s="9"/>
      <c r="O2401" s="9"/>
      <c r="P2401" s="9"/>
      <c r="Q2401" s="9"/>
    </row>
    <row r="2402" spans="8:17" s="22" customFormat="1" ht="15" hidden="1" customHeight="1" x14ac:dyDescent="0.25">
      <c r="H2402" s="9"/>
      <c r="I2402" s="9"/>
      <c r="J2402" s="9"/>
      <c r="K2402" s="9"/>
      <c r="L2402" s="9"/>
      <c r="M2402" s="9"/>
      <c r="N2402" s="9"/>
      <c r="O2402" s="9"/>
      <c r="P2402" s="9"/>
      <c r="Q2402" s="9"/>
    </row>
    <row r="2403" spans="8:17" s="22" customFormat="1" ht="15" hidden="1" customHeight="1" x14ac:dyDescent="0.25">
      <c r="H2403" s="9"/>
      <c r="I2403" s="9"/>
      <c r="J2403" s="9"/>
      <c r="K2403" s="9"/>
      <c r="L2403" s="9"/>
      <c r="M2403" s="9"/>
      <c r="N2403" s="9"/>
      <c r="O2403" s="9"/>
      <c r="P2403" s="9"/>
      <c r="Q2403" s="9"/>
    </row>
    <row r="2404" spans="8:17" s="22" customFormat="1" ht="15" hidden="1" customHeight="1" x14ac:dyDescent="0.25">
      <c r="H2404" s="9"/>
      <c r="I2404" s="9"/>
      <c r="J2404" s="9"/>
      <c r="K2404" s="9"/>
      <c r="L2404" s="9"/>
      <c r="M2404" s="9"/>
      <c r="N2404" s="9"/>
      <c r="O2404" s="9"/>
      <c r="P2404" s="9"/>
      <c r="Q2404" s="9"/>
    </row>
    <row r="2405" spans="8:17" s="22" customFormat="1" ht="15" hidden="1" customHeight="1" x14ac:dyDescent="0.25">
      <c r="H2405" s="9"/>
      <c r="I2405" s="9"/>
      <c r="J2405" s="9"/>
      <c r="K2405" s="9"/>
      <c r="L2405" s="9"/>
      <c r="M2405" s="9"/>
      <c r="N2405" s="9"/>
      <c r="O2405" s="9"/>
      <c r="P2405" s="9"/>
      <c r="Q2405" s="9"/>
    </row>
    <row r="2406" spans="8:17" s="22" customFormat="1" ht="15" hidden="1" customHeight="1" x14ac:dyDescent="0.25">
      <c r="H2406" s="9"/>
      <c r="I2406" s="9"/>
      <c r="J2406" s="9"/>
      <c r="K2406" s="9"/>
      <c r="L2406" s="9"/>
      <c r="M2406" s="9"/>
      <c r="N2406" s="9"/>
      <c r="O2406" s="9"/>
      <c r="P2406" s="9"/>
      <c r="Q2406" s="9"/>
    </row>
    <row r="2407" spans="8:17" s="22" customFormat="1" ht="15" hidden="1" customHeight="1" x14ac:dyDescent="0.25">
      <c r="H2407" s="9"/>
      <c r="I2407" s="9"/>
      <c r="J2407" s="9"/>
      <c r="K2407" s="9"/>
      <c r="L2407" s="9"/>
      <c r="M2407" s="9"/>
      <c r="N2407" s="9"/>
      <c r="O2407" s="9"/>
      <c r="P2407" s="9"/>
      <c r="Q2407" s="9"/>
    </row>
    <row r="2408" spans="8:17" s="22" customFormat="1" ht="15" hidden="1" customHeight="1" x14ac:dyDescent="0.25">
      <c r="H2408" s="9"/>
      <c r="I2408" s="9"/>
      <c r="J2408" s="9"/>
      <c r="K2408" s="9"/>
      <c r="L2408" s="9"/>
      <c r="M2408" s="9"/>
      <c r="N2408" s="9"/>
      <c r="O2408" s="9"/>
      <c r="P2408" s="9"/>
      <c r="Q2408" s="9"/>
    </row>
    <row r="2409" spans="8:17" s="22" customFormat="1" ht="15" hidden="1" customHeight="1" x14ac:dyDescent="0.25">
      <c r="H2409" s="9"/>
      <c r="I2409" s="9"/>
      <c r="J2409" s="9"/>
      <c r="K2409" s="9"/>
      <c r="L2409" s="9"/>
      <c r="M2409" s="9"/>
      <c r="N2409" s="9"/>
      <c r="O2409" s="9"/>
      <c r="P2409" s="9"/>
      <c r="Q2409" s="9"/>
    </row>
    <row r="2410" spans="8:17" s="22" customFormat="1" ht="15" hidden="1" customHeight="1" x14ac:dyDescent="0.25">
      <c r="H2410" s="9"/>
      <c r="I2410" s="9"/>
      <c r="J2410" s="9"/>
      <c r="K2410" s="9"/>
      <c r="L2410" s="9"/>
      <c r="M2410" s="9"/>
      <c r="N2410" s="9"/>
      <c r="O2410" s="9"/>
      <c r="P2410" s="9"/>
      <c r="Q2410" s="9"/>
    </row>
    <row r="2411" spans="8:17" s="22" customFormat="1" ht="15" hidden="1" customHeight="1" x14ac:dyDescent="0.25">
      <c r="H2411" s="9"/>
      <c r="I2411" s="9"/>
      <c r="J2411" s="9"/>
      <c r="K2411" s="9"/>
      <c r="L2411" s="9"/>
      <c r="M2411" s="9"/>
      <c r="N2411" s="9"/>
      <c r="O2411" s="9"/>
      <c r="P2411" s="9"/>
      <c r="Q2411" s="9"/>
    </row>
    <row r="2412" spans="8:17" s="22" customFormat="1" ht="15" hidden="1" customHeight="1" x14ac:dyDescent="0.25">
      <c r="H2412" s="9"/>
      <c r="I2412" s="9"/>
      <c r="J2412" s="9"/>
      <c r="K2412" s="9"/>
      <c r="L2412" s="9"/>
      <c r="M2412" s="9"/>
      <c r="N2412" s="9"/>
      <c r="O2412" s="9"/>
      <c r="P2412" s="9"/>
      <c r="Q2412" s="9"/>
    </row>
    <row r="2413" spans="8:17" s="22" customFormat="1" ht="15" hidden="1" customHeight="1" x14ac:dyDescent="0.25">
      <c r="H2413" s="9"/>
      <c r="I2413" s="9"/>
      <c r="J2413" s="9"/>
      <c r="K2413" s="9"/>
      <c r="L2413" s="9"/>
      <c r="M2413" s="9"/>
      <c r="N2413" s="9"/>
      <c r="O2413" s="9"/>
      <c r="P2413" s="9"/>
      <c r="Q2413" s="9"/>
    </row>
    <row r="2414" spans="8:17" s="22" customFormat="1" ht="15" hidden="1" customHeight="1" x14ac:dyDescent="0.25">
      <c r="H2414" s="9"/>
      <c r="I2414" s="9"/>
      <c r="J2414" s="9"/>
      <c r="K2414" s="9"/>
      <c r="L2414" s="9"/>
      <c r="M2414" s="9"/>
      <c r="N2414" s="9"/>
      <c r="O2414" s="9"/>
      <c r="P2414" s="9"/>
      <c r="Q2414" s="9"/>
    </row>
    <row r="2415" spans="8:17" s="22" customFormat="1" ht="15" hidden="1" customHeight="1" x14ac:dyDescent="0.25">
      <c r="H2415" s="9"/>
      <c r="I2415" s="9"/>
      <c r="J2415" s="9"/>
      <c r="K2415" s="9"/>
      <c r="L2415" s="9"/>
      <c r="M2415" s="9"/>
      <c r="N2415" s="9"/>
      <c r="O2415" s="9"/>
      <c r="P2415" s="9"/>
      <c r="Q2415" s="9"/>
    </row>
    <row r="2416" spans="8:17" s="22" customFormat="1" ht="15" hidden="1" customHeight="1" x14ac:dyDescent="0.25">
      <c r="H2416" s="9"/>
      <c r="I2416" s="9"/>
      <c r="J2416" s="9"/>
      <c r="K2416" s="9"/>
      <c r="L2416" s="9"/>
      <c r="M2416" s="9"/>
      <c r="N2416" s="9"/>
      <c r="O2416" s="9"/>
      <c r="P2416" s="9"/>
      <c r="Q2416" s="9"/>
    </row>
    <row r="2417" spans="8:17" s="22" customFormat="1" ht="15" hidden="1" customHeight="1" x14ac:dyDescent="0.25">
      <c r="H2417" s="9"/>
      <c r="I2417" s="9"/>
      <c r="J2417" s="9"/>
      <c r="K2417" s="9"/>
      <c r="L2417" s="9"/>
      <c r="M2417" s="9"/>
      <c r="N2417" s="9"/>
      <c r="O2417" s="9"/>
      <c r="P2417" s="9"/>
      <c r="Q2417" s="9"/>
    </row>
    <row r="2418" spans="8:17" s="22" customFormat="1" ht="15" hidden="1" customHeight="1" x14ac:dyDescent="0.25">
      <c r="H2418" s="9"/>
      <c r="I2418" s="9"/>
      <c r="J2418" s="9"/>
      <c r="K2418" s="9"/>
      <c r="L2418" s="9"/>
      <c r="M2418" s="9"/>
      <c r="N2418" s="9"/>
      <c r="O2418" s="9"/>
      <c r="P2418" s="9"/>
      <c r="Q2418" s="9"/>
    </row>
    <row r="2419" spans="8:17" s="22" customFormat="1" ht="15" hidden="1" customHeight="1" x14ac:dyDescent="0.25">
      <c r="H2419" s="9"/>
      <c r="I2419" s="9"/>
      <c r="J2419" s="9"/>
      <c r="K2419" s="9"/>
      <c r="L2419" s="9"/>
      <c r="M2419" s="9"/>
      <c r="N2419" s="9"/>
      <c r="O2419" s="9"/>
      <c r="P2419" s="9"/>
      <c r="Q2419" s="9"/>
    </row>
    <row r="2420" spans="8:17" s="22" customFormat="1" ht="15" hidden="1" customHeight="1" x14ac:dyDescent="0.25">
      <c r="H2420" s="9"/>
      <c r="I2420" s="9"/>
      <c r="J2420" s="9"/>
      <c r="K2420" s="9"/>
      <c r="L2420" s="9"/>
      <c r="M2420" s="9"/>
      <c r="N2420" s="9"/>
      <c r="O2420" s="9"/>
      <c r="P2420" s="9"/>
      <c r="Q2420" s="9"/>
    </row>
    <row r="2421" spans="8:17" s="22" customFormat="1" ht="15" hidden="1" customHeight="1" x14ac:dyDescent="0.25">
      <c r="H2421" s="9"/>
      <c r="I2421" s="9"/>
      <c r="J2421" s="9"/>
      <c r="K2421" s="9"/>
      <c r="L2421" s="9"/>
      <c r="M2421" s="9"/>
      <c r="N2421" s="9"/>
      <c r="O2421" s="9"/>
      <c r="P2421" s="9"/>
      <c r="Q2421" s="9"/>
    </row>
    <row r="2422" spans="8:17" s="22" customFormat="1" ht="15" hidden="1" customHeight="1" x14ac:dyDescent="0.25">
      <c r="H2422" s="9"/>
      <c r="I2422" s="9"/>
      <c r="J2422" s="9"/>
      <c r="K2422" s="9"/>
      <c r="L2422" s="9"/>
      <c r="M2422" s="9"/>
      <c r="N2422" s="9"/>
      <c r="O2422" s="9"/>
      <c r="P2422" s="9"/>
      <c r="Q2422" s="9"/>
    </row>
    <row r="2423" spans="8:17" s="22" customFormat="1" ht="15" hidden="1" customHeight="1" x14ac:dyDescent="0.25">
      <c r="H2423" s="9"/>
      <c r="I2423" s="9"/>
      <c r="J2423" s="9"/>
      <c r="K2423" s="9"/>
      <c r="L2423" s="9"/>
      <c r="M2423" s="9"/>
      <c r="N2423" s="9"/>
      <c r="O2423" s="9"/>
      <c r="P2423" s="9"/>
      <c r="Q2423" s="9"/>
    </row>
    <row r="2424" spans="8:17" s="22" customFormat="1" ht="15" hidden="1" customHeight="1" x14ac:dyDescent="0.25">
      <c r="H2424" s="9"/>
      <c r="I2424" s="9"/>
      <c r="J2424" s="9"/>
      <c r="K2424" s="9"/>
      <c r="L2424" s="9"/>
      <c r="M2424" s="9"/>
      <c r="N2424" s="9"/>
      <c r="O2424" s="9"/>
      <c r="P2424" s="9"/>
      <c r="Q2424" s="9"/>
    </row>
    <row r="2425" spans="8:17" s="22" customFormat="1" ht="15" hidden="1" customHeight="1" x14ac:dyDescent="0.25">
      <c r="H2425" s="9"/>
      <c r="I2425" s="9"/>
      <c r="J2425" s="9"/>
      <c r="K2425" s="9"/>
      <c r="L2425" s="9"/>
      <c r="M2425" s="9"/>
      <c r="N2425" s="9"/>
      <c r="O2425" s="9"/>
      <c r="P2425" s="9"/>
      <c r="Q2425" s="9"/>
    </row>
    <row r="2426" spans="8:17" s="22" customFormat="1" ht="15" hidden="1" customHeight="1" x14ac:dyDescent="0.25">
      <c r="H2426" s="9"/>
      <c r="I2426" s="9"/>
      <c r="J2426" s="9"/>
      <c r="K2426" s="9"/>
      <c r="L2426" s="9"/>
      <c r="M2426" s="9"/>
      <c r="N2426" s="9"/>
      <c r="O2426" s="9"/>
      <c r="P2426" s="9"/>
      <c r="Q2426" s="9"/>
    </row>
    <row r="2427" spans="8:17" s="22" customFormat="1" ht="15" hidden="1" customHeight="1" x14ac:dyDescent="0.25">
      <c r="H2427" s="9"/>
      <c r="I2427" s="9"/>
      <c r="J2427" s="9"/>
      <c r="K2427" s="9"/>
      <c r="L2427" s="9"/>
      <c r="M2427" s="9"/>
      <c r="N2427" s="9"/>
      <c r="O2427" s="9"/>
      <c r="P2427" s="9"/>
      <c r="Q2427" s="9"/>
    </row>
    <row r="2428" spans="8:17" s="22" customFormat="1" ht="15" hidden="1" customHeight="1" x14ac:dyDescent="0.25">
      <c r="H2428" s="9"/>
      <c r="I2428" s="9"/>
      <c r="J2428" s="9"/>
      <c r="K2428" s="9"/>
      <c r="L2428" s="9"/>
      <c r="M2428" s="9"/>
      <c r="N2428" s="9"/>
      <c r="O2428" s="9"/>
      <c r="P2428" s="9"/>
      <c r="Q2428" s="9"/>
    </row>
    <row r="2429" spans="8:17" s="22" customFormat="1" ht="15" hidden="1" customHeight="1" x14ac:dyDescent="0.25">
      <c r="H2429" s="9"/>
      <c r="I2429" s="9"/>
      <c r="J2429" s="9"/>
      <c r="K2429" s="9"/>
      <c r="L2429" s="9"/>
      <c r="M2429" s="9"/>
      <c r="N2429" s="9"/>
      <c r="O2429" s="9"/>
      <c r="P2429" s="9"/>
      <c r="Q2429" s="9"/>
    </row>
    <row r="2430" spans="8:17" s="22" customFormat="1" ht="15" hidden="1" customHeight="1" x14ac:dyDescent="0.25">
      <c r="H2430" s="9"/>
      <c r="I2430" s="9"/>
      <c r="J2430" s="9"/>
      <c r="K2430" s="9"/>
      <c r="L2430" s="9"/>
      <c r="M2430" s="9"/>
      <c r="N2430" s="9"/>
      <c r="O2430" s="9"/>
      <c r="P2430" s="9"/>
      <c r="Q2430" s="9"/>
    </row>
    <row r="2431" spans="8:17" s="22" customFormat="1" ht="15" hidden="1" customHeight="1" x14ac:dyDescent="0.25">
      <c r="H2431" s="9"/>
      <c r="I2431" s="9"/>
      <c r="J2431" s="9"/>
      <c r="K2431" s="9"/>
      <c r="L2431" s="9"/>
      <c r="M2431" s="9"/>
      <c r="N2431" s="9"/>
      <c r="O2431" s="9"/>
      <c r="P2431" s="9"/>
      <c r="Q2431" s="9"/>
    </row>
    <row r="2432" spans="8:17" s="22" customFormat="1" ht="15" hidden="1" customHeight="1" x14ac:dyDescent="0.25">
      <c r="H2432" s="9"/>
      <c r="I2432" s="9"/>
      <c r="J2432" s="9"/>
      <c r="K2432" s="9"/>
      <c r="L2432" s="9"/>
      <c r="M2432" s="9"/>
      <c r="N2432" s="9"/>
      <c r="O2432" s="9"/>
      <c r="P2432" s="9"/>
      <c r="Q2432" s="9"/>
    </row>
    <row r="2433" spans="8:17" s="22" customFormat="1" ht="15" hidden="1" customHeight="1" x14ac:dyDescent="0.25">
      <c r="H2433" s="9"/>
      <c r="I2433" s="9"/>
      <c r="J2433" s="9"/>
      <c r="K2433" s="9"/>
      <c r="L2433" s="9"/>
      <c r="M2433" s="9"/>
      <c r="N2433" s="9"/>
      <c r="O2433" s="9"/>
      <c r="P2433" s="9"/>
      <c r="Q2433" s="9"/>
    </row>
    <row r="2434" spans="8:17" s="22" customFormat="1" ht="15" hidden="1" customHeight="1" x14ac:dyDescent="0.25">
      <c r="H2434" s="9"/>
      <c r="I2434" s="9"/>
      <c r="J2434" s="9"/>
      <c r="K2434" s="9"/>
      <c r="L2434" s="9"/>
      <c r="M2434" s="9"/>
      <c r="N2434" s="9"/>
      <c r="O2434" s="9"/>
      <c r="P2434" s="9"/>
      <c r="Q2434" s="9"/>
    </row>
    <row r="2435" spans="8:17" s="22" customFormat="1" ht="15" hidden="1" customHeight="1" x14ac:dyDescent="0.25">
      <c r="H2435" s="9"/>
      <c r="I2435" s="9"/>
      <c r="J2435" s="9"/>
      <c r="K2435" s="9"/>
      <c r="L2435" s="9"/>
      <c r="M2435" s="9"/>
      <c r="N2435" s="9"/>
      <c r="O2435" s="9"/>
      <c r="P2435" s="9"/>
      <c r="Q2435" s="9"/>
    </row>
    <row r="2436" spans="8:17" s="22" customFormat="1" ht="15" hidden="1" customHeight="1" x14ac:dyDescent="0.25">
      <c r="H2436" s="9"/>
      <c r="I2436" s="9"/>
      <c r="J2436" s="9"/>
      <c r="K2436" s="9"/>
      <c r="L2436" s="9"/>
      <c r="M2436" s="9"/>
      <c r="N2436" s="9"/>
      <c r="O2436" s="9"/>
      <c r="P2436" s="9"/>
      <c r="Q2436" s="9"/>
    </row>
    <row r="2437" spans="8:17" s="22" customFormat="1" ht="15" hidden="1" customHeight="1" x14ac:dyDescent="0.25">
      <c r="H2437" s="9"/>
      <c r="I2437" s="9"/>
      <c r="J2437" s="9"/>
      <c r="K2437" s="9"/>
      <c r="L2437" s="9"/>
      <c r="M2437" s="9"/>
      <c r="N2437" s="9"/>
      <c r="O2437" s="9"/>
      <c r="P2437" s="9"/>
      <c r="Q2437" s="9"/>
    </row>
    <row r="2438" spans="8:17" s="22" customFormat="1" ht="15" hidden="1" customHeight="1" x14ac:dyDescent="0.25">
      <c r="H2438" s="9"/>
      <c r="I2438" s="9"/>
      <c r="J2438" s="9"/>
      <c r="K2438" s="9"/>
      <c r="L2438" s="9"/>
      <c r="M2438" s="9"/>
      <c r="N2438" s="9"/>
      <c r="O2438" s="9"/>
      <c r="P2438" s="9"/>
      <c r="Q2438" s="9"/>
    </row>
    <row r="2439" spans="8:17" s="22" customFormat="1" ht="15" hidden="1" customHeight="1" x14ac:dyDescent="0.25">
      <c r="H2439" s="9"/>
      <c r="I2439" s="9"/>
      <c r="J2439" s="9"/>
      <c r="K2439" s="9"/>
      <c r="L2439" s="9"/>
      <c r="M2439" s="9"/>
      <c r="N2439" s="9"/>
      <c r="O2439" s="9"/>
      <c r="P2439" s="9"/>
      <c r="Q2439" s="9"/>
    </row>
    <row r="2440" spans="8:17" s="22" customFormat="1" ht="15" hidden="1" customHeight="1" x14ac:dyDescent="0.25">
      <c r="H2440" s="9"/>
      <c r="I2440" s="9"/>
      <c r="J2440" s="9"/>
      <c r="K2440" s="9"/>
      <c r="L2440" s="9"/>
      <c r="M2440" s="9"/>
      <c r="N2440" s="9"/>
      <c r="O2440" s="9"/>
      <c r="P2440" s="9"/>
      <c r="Q2440" s="9"/>
    </row>
    <row r="2441" spans="8:17" s="22" customFormat="1" ht="15" hidden="1" customHeight="1" x14ac:dyDescent="0.25">
      <c r="H2441" s="9"/>
      <c r="I2441" s="9"/>
      <c r="J2441" s="9"/>
      <c r="K2441" s="9"/>
      <c r="L2441" s="9"/>
      <c r="M2441" s="9"/>
      <c r="N2441" s="9"/>
      <c r="O2441" s="9"/>
      <c r="P2441" s="9"/>
      <c r="Q2441" s="9"/>
    </row>
    <row r="2442" spans="8:17" s="22" customFormat="1" ht="15" hidden="1" customHeight="1" x14ac:dyDescent="0.25">
      <c r="H2442" s="9"/>
      <c r="I2442" s="9"/>
      <c r="J2442" s="9"/>
      <c r="K2442" s="9"/>
      <c r="L2442" s="9"/>
      <c r="M2442" s="9"/>
      <c r="N2442" s="9"/>
      <c r="O2442" s="9"/>
      <c r="P2442" s="9"/>
      <c r="Q2442" s="9"/>
    </row>
    <row r="2443" spans="8:17" s="22" customFormat="1" ht="15" hidden="1" customHeight="1" x14ac:dyDescent="0.25">
      <c r="H2443" s="9"/>
      <c r="I2443" s="9"/>
      <c r="J2443" s="9"/>
      <c r="K2443" s="9"/>
      <c r="L2443" s="9"/>
      <c r="M2443" s="9"/>
      <c r="N2443" s="9"/>
      <c r="O2443" s="9"/>
      <c r="P2443" s="9"/>
      <c r="Q2443" s="9"/>
    </row>
    <row r="2444" spans="8:17" s="22" customFormat="1" ht="15" hidden="1" customHeight="1" x14ac:dyDescent="0.25">
      <c r="H2444" s="9"/>
      <c r="I2444" s="9"/>
      <c r="J2444" s="9"/>
      <c r="K2444" s="9"/>
      <c r="L2444" s="9"/>
      <c r="M2444" s="9"/>
      <c r="N2444" s="9"/>
      <c r="O2444" s="9"/>
      <c r="P2444" s="9"/>
      <c r="Q2444" s="9"/>
    </row>
    <row r="2445" spans="8:17" s="22" customFormat="1" ht="15" hidden="1" customHeight="1" x14ac:dyDescent="0.25">
      <c r="H2445" s="9"/>
      <c r="I2445" s="9"/>
      <c r="J2445" s="9"/>
      <c r="K2445" s="9"/>
      <c r="L2445" s="9"/>
      <c r="M2445" s="9"/>
      <c r="N2445" s="9"/>
      <c r="O2445" s="9"/>
      <c r="P2445" s="9"/>
      <c r="Q2445" s="9"/>
    </row>
    <row r="2446" spans="8:17" s="22" customFormat="1" ht="15" hidden="1" customHeight="1" x14ac:dyDescent="0.25">
      <c r="H2446" s="9"/>
      <c r="I2446" s="9"/>
      <c r="J2446" s="9"/>
      <c r="K2446" s="9"/>
      <c r="L2446" s="9"/>
      <c r="M2446" s="9"/>
      <c r="N2446" s="9"/>
      <c r="O2446" s="9"/>
      <c r="P2446" s="9"/>
      <c r="Q2446" s="9"/>
    </row>
    <row r="2447" spans="8:17" s="22" customFormat="1" ht="15" hidden="1" customHeight="1" x14ac:dyDescent="0.25">
      <c r="H2447" s="9"/>
      <c r="I2447" s="9"/>
      <c r="J2447" s="9"/>
      <c r="K2447" s="9"/>
      <c r="L2447" s="9"/>
      <c r="M2447" s="9"/>
      <c r="N2447" s="9"/>
      <c r="O2447" s="9"/>
      <c r="P2447" s="9"/>
      <c r="Q2447" s="9"/>
    </row>
    <row r="2448" spans="8:17" s="22" customFormat="1" ht="15" hidden="1" customHeight="1" x14ac:dyDescent="0.25">
      <c r="H2448" s="9"/>
      <c r="I2448" s="9"/>
      <c r="J2448" s="9"/>
      <c r="K2448" s="9"/>
      <c r="L2448" s="9"/>
      <c r="M2448" s="9"/>
      <c r="N2448" s="9"/>
      <c r="O2448" s="9"/>
      <c r="P2448" s="9"/>
      <c r="Q2448" s="9"/>
    </row>
    <row r="2449" spans="8:17" s="22" customFormat="1" ht="15" hidden="1" customHeight="1" x14ac:dyDescent="0.25">
      <c r="H2449" s="9"/>
      <c r="I2449" s="9"/>
      <c r="J2449" s="9"/>
      <c r="K2449" s="9"/>
      <c r="L2449" s="9"/>
      <c r="M2449" s="9"/>
      <c r="N2449" s="9"/>
      <c r="O2449" s="9"/>
      <c r="P2449" s="9"/>
      <c r="Q2449" s="9"/>
    </row>
    <row r="2450" spans="8:17" s="22" customFormat="1" ht="15" hidden="1" customHeight="1" x14ac:dyDescent="0.25">
      <c r="H2450" s="9"/>
      <c r="I2450" s="9"/>
      <c r="J2450" s="9"/>
      <c r="K2450" s="9"/>
      <c r="L2450" s="9"/>
      <c r="M2450" s="9"/>
      <c r="N2450" s="9"/>
      <c r="O2450" s="9"/>
      <c r="P2450" s="9"/>
      <c r="Q2450" s="9"/>
    </row>
    <row r="2451" spans="8:17" s="22" customFormat="1" ht="15" hidden="1" customHeight="1" x14ac:dyDescent="0.25">
      <c r="H2451" s="9"/>
      <c r="I2451" s="9"/>
      <c r="J2451" s="9"/>
      <c r="K2451" s="9"/>
      <c r="L2451" s="9"/>
      <c r="M2451" s="9"/>
      <c r="N2451" s="9"/>
      <c r="O2451" s="9"/>
      <c r="P2451" s="9"/>
      <c r="Q2451" s="9"/>
    </row>
    <row r="2452" spans="8:17" s="22" customFormat="1" ht="15" hidden="1" customHeight="1" x14ac:dyDescent="0.25">
      <c r="H2452" s="9"/>
      <c r="I2452" s="9"/>
      <c r="J2452" s="9"/>
      <c r="K2452" s="9"/>
      <c r="L2452" s="9"/>
      <c r="M2452" s="9"/>
      <c r="N2452" s="9"/>
      <c r="O2452" s="9"/>
      <c r="P2452" s="9"/>
      <c r="Q2452" s="9"/>
    </row>
    <row r="2453" spans="8:17" s="22" customFormat="1" ht="15" hidden="1" customHeight="1" x14ac:dyDescent="0.25">
      <c r="H2453" s="9"/>
      <c r="I2453" s="9"/>
      <c r="J2453" s="9"/>
      <c r="K2453" s="9"/>
      <c r="L2453" s="9"/>
      <c r="M2453" s="9"/>
      <c r="N2453" s="9"/>
      <c r="O2453" s="9"/>
      <c r="P2453" s="9"/>
      <c r="Q2453" s="9"/>
    </row>
    <row r="2454" spans="8:17" s="22" customFormat="1" ht="15" hidden="1" customHeight="1" x14ac:dyDescent="0.25">
      <c r="H2454" s="9"/>
      <c r="I2454" s="9"/>
      <c r="J2454" s="9"/>
      <c r="K2454" s="9"/>
      <c r="L2454" s="9"/>
      <c r="M2454" s="9"/>
      <c r="N2454" s="9"/>
      <c r="O2454" s="9"/>
      <c r="P2454" s="9"/>
      <c r="Q2454" s="9"/>
    </row>
    <row r="2455" spans="8:17" s="22" customFormat="1" ht="15" hidden="1" customHeight="1" x14ac:dyDescent="0.25">
      <c r="H2455" s="9"/>
      <c r="I2455" s="9"/>
      <c r="J2455" s="9"/>
      <c r="K2455" s="9"/>
      <c r="L2455" s="9"/>
      <c r="M2455" s="9"/>
      <c r="N2455" s="9"/>
      <c r="O2455" s="9"/>
      <c r="P2455" s="9"/>
      <c r="Q2455" s="9"/>
    </row>
    <row r="2456" spans="8:17" s="22" customFormat="1" ht="15" hidden="1" customHeight="1" x14ac:dyDescent="0.25">
      <c r="H2456" s="9"/>
      <c r="I2456" s="9"/>
      <c r="J2456" s="9"/>
      <c r="K2456" s="9"/>
      <c r="L2456" s="9"/>
      <c r="M2456" s="9"/>
      <c r="N2456" s="9"/>
      <c r="O2456" s="9"/>
      <c r="P2456" s="9"/>
      <c r="Q2456" s="9"/>
    </row>
    <row r="2457" spans="8:17" s="22" customFormat="1" ht="15" hidden="1" customHeight="1" x14ac:dyDescent="0.25">
      <c r="H2457" s="9"/>
      <c r="I2457" s="9"/>
      <c r="J2457" s="9"/>
      <c r="K2457" s="9"/>
      <c r="L2457" s="9"/>
      <c r="M2457" s="9"/>
      <c r="N2457" s="9"/>
      <c r="O2457" s="9"/>
      <c r="P2457" s="9"/>
      <c r="Q2457" s="9"/>
    </row>
    <row r="2458" spans="8:17" s="22" customFormat="1" ht="15" hidden="1" customHeight="1" x14ac:dyDescent="0.25">
      <c r="H2458" s="9"/>
      <c r="I2458" s="9"/>
      <c r="J2458" s="9"/>
      <c r="K2458" s="9"/>
      <c r="L2458" s="9"/>
      <c r="M2458" s="9"/>
      <c r="N2458" s="9"/>
      <c r="O2458" s="9"/>
      <c r="P2458" s="9"/>
      <c r="Q2458" s="9"/>
    </row>
    <row r="2459" spans="8:17" s="22" customFormat="1" ht="15" hidden="1" customHeight="1" x14ac:dyDescent="0.25">
      <c r="H2459" s="9"/>
      <c r="I2459" s="9"/>
      <c r="J2459" s="9"/>
      <c r="K2459" s="9"/>
      <c r="L2459" s="9"/>
      <c r="M2459" s="9"/>
      <c r="N2459" s="9"/>
      <c r="O2459" s="9"/>
      <c r="P2459" s="9"/>
      <c r="Q2459" s="9"/>
    </row>
    <row r="2460" spans="8:17" s="22" customFormat="1" ht="15" hidden="1" customHeight="1" x14ac:dyDescent="0.25">
      <c r="H2460" s="9"/>
      <c r="I2460" s="9"/>
      <c r="J2460" s="9"/>
      <c r="K2460" s="9"/>
      <c r="L2460" s="9"/>
      <c r="M2460" s="9"/>
      <c r="N2460" s="9"/>
      <c r="O2460" s="9"/>
      <c r="P2460" s="9"/>
      <c r="Q2460" s="9"/>
    </row>
    <row r="2461" spans="8:17" s="22" customFormat="1" ht="15" hidden="1" customHeight="1" x14ac:dyDescent="0.25">
      <c r="H2461" s="9"/>
      <c r="I2461" s="9"/>
      <c r="J2461" s="9"/>
      <c r="K2461" s="9"/>
      <c r="L2461" s="9"/>
      <c r="M2461" s="9"/>
      <c r="N2461" s="9"/>
      <c r="O2461" s="9"/>
      <c r="P2461" s="9"/>
      <c r="Q2461" s="9"/>
    </row>
    <row r="2462" spans="8:17" s="22" customFormat="1" ht="15" hidden="1" customHeight="1" x14ac:dyDescent="0.25">
      <c r="H2462" s="9"/>
      <c r="I2462" s="9"/>
      <c r="J2462" s="9"/>
      <c r="K2462" s="9"/>
      <c r="L2462" s="9"/>
      <c r="M2462" s="9"/>
      <c r="N2462" s="9"/>
      <c r="O2462" s="9"/>
      <c r="P2462" s="9"/>
      <c r="Q2462" s="9"/>
    </row>
    <row r="2463" spans="8:17" s="22" customFormat="1" ht="15" hidden="1" customHeight="1" x14ac:dyDescent="0.25">
      <c r="H2463" s="9"/>
      <c r="I2463" s="9"/>
      <c r="J2463" s="9"/>
      <c r="K2463" s="9"/>
      <c r="L2463" s="9"/>
      <c r="M2463" s="9"/>
      <c r="N2463" s="9"/>
      <c r="O2463" s="9"/>
      <c r="P2463" s="9"/>
      <c r="Q2463" s="9"/>
    </row>
    <row r="2464" spans="8:17" s="22" customFormat="1" ht="15" hidden="1" customHeight="1" x14ac:dyDescent="0.25">
      <c r="H2464" s="9"/>
      <c r="I2464" s="9"/>
      <c r="J2464" s="9"/>
      <c r="K2464" s="9"/>
      <c r="L2464" s="9"/>
      <c r="M2464" s="9"/>
      <c r="N2464" s="9"/>
      <c r="O2464" s="9"/>
      <c r="P2464" s="9"/>
      <c r="Q2464" s="9"/>
    </row>
    <row r="2465" spans="8:17" s="22" customFormat="1" ht="15" hidden="1" customHeight="1" x14ac:dyDescent="0.25">
      <c r="H2465" s="9"/>
      <c r="I2465" s="9"/>
      <c r="J2465" s="9"/>
      <c r="K2465" s="9"/>
      <c r="L2465" s="9"/>
      <c r="M2465" s="9"/>
      <c r="N2465" s="9"/>
      <c r="O2465" s="9"/>
      <c r="P2465" s="9"/>
      <c r="Q2465" s="9"/>
    </row>
    <row r="2466" spans="8:17" s="22" customFormat="1" ht="15" hidden="1" customHeight="1" x14ac:dyDescent="0.25">
      <c r="H2466" s="9"/>
      <c r="I2466" s="9"/>
      <c r="J2466" s="9"/>
      <c r="K2466" s="9"/>
      <c r="L2466" s="9"/>
      <c r="M2466" s="9"/>
      <c r="N2466" s="9"/>
      <c r="O2466" s="9"/>
      <c r="P2466" s="9"/>
      <c r="Q2466" s="9"/>
    </row>
    <row r="2467" spans="8:17" s="22" customFormat="1" ht="15" hidden="1" customHeight="1" x14ac:dyDescent="0.25">
      <c r="H2467" s="9"/>
      <c r="I2467" s="9"/>
      <c r="J2467" s="9"/>
      <c r="K2467" s="9"/>
      <c r="L2467" s="9"/>
      <c r="M2467" s="9"/>
      <c r="N2467" s="9"/>
      <c r="O2467" s="9"/>
      <c r="P2467" s="9"/>
      <c r="Q2467" s="9"/>
    </row>
    <row r="2468" spans="8:17" s="22" customFormat="1" ht="15" hidden="1" customHeight="1" x14ac:dyDescent="0.25">
      <c r="H2468" s="9"/>
      <c r="I2468" s="9"/>
      <c r="J2468" s="9"/>
      <c r="K2468" s="9"/>
      <c r="L2468" s="9"/>
      <c r="M2468" s="9"/>
      <c r="N2468" s="9"/>
      <c r="O2468" s="9"/>
      <c r="P2468" s="9"/>
      <c r="Q2468" s="9"/>
    </row>
    <row r="2469" spans="8:17" s="22" customFormat="1" ht="15" hidden="1" customHeight="1" x14ac:dyDescent="0.25">
      <c r="H2469" s="9"/>
      <c r="I2469" s="9"/>
      <c r="J2469" s="9"/>
      <c r="K2469" s="9"/>
      <c r="L2469" s="9"/>
      <c r="M2469" s="9"/>
      <c r="N2469" s="9"/>
      <c r="O2469" s="9"/>
      <c r="P2469" s="9"/>
      <c r="Q2469" s="9"/>
    </row>
    <row r="2470" spans="8:17" s="22" customFormat="1" ht="15" hidden="1" customHeight="1" x14ac:dyDescent="0.25">
      <c r="H2470" s="9"/>
      <c r="I2470" s="9"/>
      <c r="J2470" s="9"/>
      <c r="K2470" s="9"/>
      <c r="L2470" s="9"/>
      <c r="M2470" s="9"/>
      <c r="N2470" s="9"/>
      <c r="O2470" s="9"/>
      <c r="P2470" s="9"/>
      <c r="Q2470" s="9"/>
    </row>
    <row r="2471" spans="8:17" s="22" customFormat="1" ht="15" hidden="1" customHeight="1" x14ac:dyDescent="0.25">
      <c r="H2471" s="9"/>
      <c r="I2471" s="9"/>
      <c r="J2471" s="9"/>
      <c r="K2471" s="9"/>
      <c r="L2471" s="9"/>
      <c r="M2471" s="9"/>
      <c r="N2471" s="9"/>
      <c r="O2471" s="9"/>
      <c r="P2471" s="9"/>
      <c r="Q2471" s="9"/>
    </row>
    <row r="2472" spans="8:17" s="22" customFormat="1" ht="15" hidden="1" customHeight="1" x14ac:dyDescent="0.25">
      <c r="H2472" s="9"/>
      <c r="I2472" s="9"/>
      <c r="J2472" s="9"/>
      <c r="K2472" s="9"/>
      <c r="L2472" s="9"/>
      <c r="M2472" s="9"/>
      <c r="N2472" s="9"/>
      <c r="O2472" s="9"/>
      <c r="P2472" s="9"/>
      <c r="Q2472" s="9"/>
    </row>
    <row r="2473" spans="8:17" s="22" customFormat="1" ht="15" hidden="1" customHeight="1" x14ac:dyDescent="0.25">
      <c r="H2473" s="9"/>
      <c r="I2473" s="9"/>
      <c r="J2473" s="9"/>
      <c r="K2473" s="9"/>
      <c r="L2473" s="9"/>
      <c r="M2473" s="9"/>
      <c r="N2473" s="9"/>
      <c r="O2473" s="9"/>
      <c r="P2473" s="9"/>
      <c r="Q2473" s="9"/>
    </row>
    <row r="2474" spans="8:17" s="22" customFormat="1" ht="15" hidden="1" customHeight="1" x14ac:dyDescent="0.25">
      <c r="H2474" s="9"/>
      <c r="I2474" s="9"/>
      <c r="J2474" s="9"/>
      <c r="K2474" s="9"/>
      <c r="L2474" s="9"/>
      <c r="M2474" s="9"/>
      <c r="N2474" s="9"/>
      <c r="O2474" s="9"/>
      <c r="P2474" s="9"/>
      <c r="Q2474" s="9"/>
    </row>
    <row r="2475" spans="8:17" s="22" customFormat="1" ht="15" hidden="1" customHeight="1" x14ac:dyDescent="0.25">
      <c r="H2475" s="9"/>
      <c r="I2475" s="9"/>
      <c r="J2475" s="9"/>
      <c r="K2475" s="9"/>
      <c r="L2475" s="9"/>
      <c r="M2475" s="9"/>
      <c r="N2475" s="9"/>
      <c r="O2475" s="9"/>
      <c r="P2475" s="9"/>
      <c r="Q2475" s="9"/>
    </row>
    <row r="2476" spans="8:17" s="22" customFormat="1" ht="15" hidden="1" customHeight="1" x14ac:dyDescent="0.25">
      <c r="H2476" s="9"/>
      <c r="I2476" s="9"/>
      <c r="J2476" s="9"/>
      <c r="K2476" s="9"/>
      <c r="L2476" s="9"/>
      <c r="M2476" s="9"/>
      <c r="N2476" s="9"/>
      <c r="O2476" s="9"/>
      <c r="P2476" s="9"/>
      <c r="Q2476" s="9"/>
    </row>
    <row r="2477" spans="8:17" s="22" customFormat="1" ht="15" hidden="1" customHeight="1" x14ac:dyDescent="0.25">
      <c r="H2477" s="9"/>
      <c r="I2477" s="9"/>
      <c r="J2477" s="9"/>
      <c r="K2477" s="9"/>
      <c r="L2477" s="9"/>
      <c r="M2477" s="9"/>
      <c r="N2477" s="9"/>
      <c r="O2477" s="9"/>
      <c r="P2477" s="9"/>
      <c r="Q2477" s="9"/>
    </row>
    <row r="2478" spans="8:17" s="22" customFormat="1" ht="15" hidden="1" customHeight="1" x14ac:dyDescent="0.25">
      <c r="H2478" s="9"/>
      <c r="I2478" s="9"/>
      <c r="J2478" s="9"/>
      <c r="K2478" s="9"/>
      <c r="L2478" s="9"/>
      <c r="M2478" s="9"/>
      <c r="N2478" s="9"/>
      <c r="O2478" s="9"/>
      <c r="P2478" s="9"/>
      <c r="Q2478" s="9"/>
    </row>
    <row r="2479" spans="8:17" s="22" customFormat="1" ht="15" hidden="1" customHeight="1" x14ac:dyDescent="0.25">
      <c r="H2479" s="9"/>
      <c r="I2479" s="9"/>
      <c r="J2479" s="9"/>
      <c r="K2479" s="9"/>
      <c r="L2479" s="9"/>
      <c r="M2479" s="9"/>
      <c r="N2479" s="9"/>
      <c r="O2479" s="9"/>
      <c r="P2479" s="9"/>
      <c r="Q2479" s="9"/>
    </row>
    <row r="2480" spans="8:17" s="22" customFormat="1" ht="15" hidden="1" customHeight="1" x14ac:dyDescent="0.25">
      <c r="H2480" s="9"/>
      <c r="I2480" s="9"/>
      <c r="J2480" s="9"/>
      <c r="K2480" s="9"/>
      <c r="L2480" s="9"/>
      <c r="M2480" s="9"/>
      <c r="N2480" s="9"/>
      <c r="O2480" s="9"/>
      <c r="P2480" s="9"/>
      <c r="Q2480" s="9"/>
    </row>
    <row r="2481" spans="8:17" s="22" customFormat="1" ht="15" hidden="1" customHeight="1" x14ac:dyDescent="0.25">
      <c r="H2481" s="9"/>
      <c r="I2481" s="9"/>
      <c r="J2481" s="9"/>
      <c r="K2481" s="9"/>
      <c r="L2481" s="9"/>
      <c r="M2481" s="9"/>
      <c r="N2481" s="9"/>
      <c r="O2481" s="9"/>
      <c r="P2481" s="9"/>
      <c r="Q2481" s="9"/>
    </row>
    <row r="2482" spans="8:17" s="22" customFormat="1" ht="15" hidden="1" customHeight="1" x14ac:dyDescent="0.25">
      <c r="H2482" s="9"/>
      <c r="I2482" s="9"/>
      <c r="J2482" s="9"/>
      <c r="K2482" s="9"/>
      <c r="L2482" s="9"/>
      <c r="M2482" s="9"/>
      <c r="N2482" s="9"/>
      <c r="O2482" s="9"/>
      <c r="P2482" s="9"/>
      <c r="Q2482" s="9"/>
    </row>
    <row r="2483" spans="8:17" s="22" customFormat="1" ht="15" hidden="1" customHeight="1" x14ac:dyDescent="0.25">
      <c r="H2483" s="9"/>
      <c r="I2483" s="9"/>
      <c r="J2483" s="9"/>
      <c r="K2483" s="9"/>
      <c r="L2483" s="9"/>
      <c r="M2483" s="9"/>
      <c r="N2483" s="9"/>
      <c r="O2483" s="9"/>
      <c r="P2483" s="9"/>
      <c r="Q2483" s="9"/>
    </row>
    <row r="2484" spans="8:17" s="22" customFormat="1" ht="15" hidden="1" customHeight="1" x14ac:dyDescent="0.25">
      <c r="H2484" s="9"/>
      <c r="I2484" s="9"/>
      <c r="J2484" s="9"/>
      <c r="K2484" s="9"/>
      <c r="L2484" s="9"/>
      <c r="M2484" s="9"/>
      <c r="N2484" s="9"/>
      <c r="O2484" s="9"/>
      <c r="P2484" s="9"/>
      <c r="Q2484" s="9"/>
    </row>
    <row r="2485" spans="8:17" s="22" customFormat="1" ht="15" hidden="1" customHeight="1" x14ac:dyDescent="0.25">
      <c r="H2485" s="9"/>
      <c r="I2485" s="9"/>
      <c r="J2485" s="9"/>
      <c r="K2485" s="9"/>
      <c r="L2485" s="9"/>
      <c r="M2485" s="9"/>
      <c r="N2485" s="9"/>
      <c r="O2485" s="9"/>
      <c r="P2485" s="9"/>
      <c r="Q2485" s="9"/>
    </row>
    <row r="2486" spans="8:17" s="22" customFormat="1" ht="15" hidden="1" customHeight="1" x14ac:dyDescent="0.25">
      <c r="H2486" s="9"/>
      <c r="I2486" s="9"/>
      <c r="J2486" s="9"/>
      <c r="K2486" s="9"/>
      <c r="L2486" s="9"/>
      <c r="M2486" s="9"/>
      <c r="N2486" s="9"/>
      <c r="O2486" s="9"/>
      <c r="P2486" s="9"/>
      <c r="Q2486" s="9"/>
    </row>
    <row r="2487" spans="8:17" s="22" customFormat="1" ht="15" hidden="1" customHeight="1" x14ac:dyDescent="0.25">
      <c r="H2487" s="9"/>
      <c r="I2487" s="9"/>
      <c r="J2487" s="9"/>
      <c r="K2487" s="9"/>
      <c r="L2487" s="9"/>
      <c r="M2487" s="9"/>
      <c r="N2487" s="9"/>
      <c r="O2487" s="9"/>
      <c r="P2487" s="9"/>
      <c r="Q2487" s="9"/>
    </row>
    <row r="2488" spans="8:17" s="22" customFormat="1" ht="15" hidden="1" customHeight="1" x14ac:dyDescent="0.25">
      <c r="H2488" s="9"/>
      <c r="I2488" s="9"/>
      <c r="J2488" s="9"/>
      <c r="K2488" s="9"/>
      <c r="L2488" s="9"/>
      <c r="M2488" s="9"/>
      <c r="N2488" s="9"/>
      <c r="O2488" s="9"/>
      <c r="P2488" s="9"/>
      <c r="Q2488" s="9"/>
    </row>
    <row r="2489" spans="8:17" s="22" customFormat="1" ht="15" hidden="1" customHeight="1" x14ac:dyDescent="0.25">
      <c r="H2489" s="9"/>
      <c r="I2489" s="9"/>
      <c r="J2489" s="9"/>
      <c r="K2489" s="9"/>
      <c r="L2489" s="9"/>
      <c r="M2489" s="9"/>
      <c r="N2489" s="9"/>
      <c r="O2489" s="9"/>
      <c r="P2489" s="9"/>
      <c r="Q2489" s="9"/>
    </row>
    <row r="2490" spans="8:17" s="22" customFormat="1" ht="15" hidden="1" customHeight="1" x14ac:dyDescent="0.25">
      <c r="H2490" s="9"/>
      <c r="I2490" s="9"/>
      <c r="J2490" s="9"/>
      <c r="K2490" s="9"/>
      <c r="L2490" s="9"/>
      <c r="M2490" s="9"/>
      <c r="N2490" s="9"/>
      <c r="O2490" s="9"/>
      <c r="P2490" s="9"/>
      <c r="Q2490" s="9"/>
    </row>
    <row r="2491" spans="8:17" s="22" customFormat="1" ht="15" hidden="1" customHeight="1" x14ac:dyDescent="0.25">
      <c r="H2491" s="9"/>
      <c r="I2491" s="9"/>
      <c r="J2491" s="9"/>
      <c r="K2491" s="9"/>
      <c r="L2491" s="9"/>
      <c r="M2491" s="9"/>
      <c r="N2491" s="9"/>
      <c r="O2491" s="9"/>
      <c r="P2491" s="9"/>
      <c r="Q2491" s="9"/>
    </row>
    <row r="2492" spans="8:17" s="22" customFormat="1" ht="15" hidden="1" customHeight="1" x14ac:dyDescent="0.25">
      <c r="H2492" s="9"/>
      <c r="I2492" s="9"/>
      <c r="J2492" s="9"/>
      <c r="K2492" s="9"/>
      <c r="L2492" s="9"/>
      <c r="M2492" s="9"/>
      <c r="N2492" s="9"/>
      <c r="O2492" s="9"/>
      <c r="P2492" s="9"/>
      <c r="Q2492" s="9"/>
    </row>
    <row r="2493" spans="8:17" s="22" customFormat="1" ht="15" hidden="1" customHeight="1" x14ac:dyDescent="0.25">
      <c r="H2493" s="9"/>
      <c r="I2493" s="9"/>
      <c r="J2493" s="9"/>
      <c r="K2493" s="9"/>
      <c r="L2493" s="9"/>
      <c r="M2493" s="9"/>
      <c r="N2493" s="9"/>
      <c r="O2493" s="9"/>
      <c r="P2493" s="9"/>
      <c r="Q2493" s="9"/>
    </row>
    <row r="2494" spans="8:17" s="22" customFormat="1" ht="15" hidden="1" customHeight="1" x14ac:dyDescent="0.25">
      <c r="H2494" s="9"/>
      <c r="I2494" s="9"/>
      <c r="J2494" s="9"/>
      <c r="K2494" s="9"/>
      <c r="L2494" s="9"/>
      <c r="M2494" s="9"/>
      <c r="N2494" s="9"/>
      <c r="O2494" s="9"/>
      <c r="P2494" s="9"/>
      <c r="Q2494" s="9"/>
    </row>
    <row r="2495" spans="8:17" s="22" customFormat="1" ht="15" hidden="1" customHeight="1" x14ac:dyDescent="0.25">
      <c r="H2495" s="9"/>
      <c r="I2495" s="9"/>
      <c r="J2495" s="9"/>
      <c r="K2495" s="9"/>
      <c r="L2495" s="9"/>
      <c r="M2495" s="9"/>
      <c r="N2495" s="9"/>
      <c r="O2495" s="9"/>
      <c r="P2495" s="9"/>
      <c r="Q2495" s="9"/>
    </row>
    <row r="2496" spans="8:17" s="22" customFormat="1" ht="15" hidden="1" customHeight="1" x14ac:dyDescent="0.25">
      <c r="H2496" s="9"/>
      <c r="I2496" s="9"/>
      <c r="J2496" s="9"/>
      <c r="K2496" s="9"/>
      <c r="L2496" s="9"/>
      <c r="M2496" s="9"/>
      <c r="N2496" s="9"/>
      <c r="O2496" s="9"/>
      <c r="P2496" s="9"/>
      <c r="Q2496" s="9"/>
    </row>
    <row r="2497" spans="8:17" s="22" customFormat="1" ht="15" hidden="1" customHeight="1" x14ac:dyDescent="0.25">
      <c r="H2497" s="9"/>
      <c r="I2497" s="9"/>
      <c r="J2497" s="9"/>
      <c r="K2497" s="9"/>
      <c r="L2497" s="9"/>
      <c r="M2497" s="9"/>
      <c r="N2497" s="9"/>
      <c r="O2497" s="9"/>
      <c r="P2497" s="9"/>
      <c r="Q2497" s="9"/>
    </row>
    <row r="2498" spans="8:17" s="22" customFormat="1" ht="15" hidden="1" customHeight="1" x14ac:dyDescent="0.25">
      <c r="H2498" s="9"/>
      <c r="I2498" s="9"/>
      <c r="J2498" s="9"/>
      <c r="K2498" s="9"/>
      <c r="L2498" s="9"/>
      <c r="M2498" s="9"/>
      <c r="N2498" s="9"/>
      <c r="O2498" s="9"/>
      <c r="P2498" s="9"/>
      <c r="Q2498" s="9"/>
    </row>
    <row r="2499" spans="8:17" s="22" customFormat="1" ht="15" hidden="1" customHeight="1" x14ac:dyDescent="0.25">
      <c r="H2499" s="9"/>
      <c r="I2499" s="9"/>
      <c r="J2499" s="9"/>
      <c r="K2499" s="9"/>
      <c r="L2499" s="9"/>
      <c r="M2499" s="9"/>
      <c r="N2499" s="9"/>
      <c r="O2499" s="9"/>
      <c r="P2499" s="9"/>
      <c r="Q2499" s="9"/>
    </row>
    <row r="2500" spans="8:17" s="22" customFormat="1" ht="15" hidden="1" customHeight="1" x14ac:dyDescent="0.25">
      <c r="H2500" s="9"/>
      <c r="I2500" s="9"/>
      <c r="J2500" s="9"/>
      <c r="K2500" s="9"/>
      <c r="L2500" s="9"/>
      <c r="M2500" s="9"/>
      <c r="N2500" s="9"/>
      <c r="O2500" s="9"/>
      <c r="P2500" s="9"/>
      <c r="Q2500" s="9"/>
    </row>
    <row r="2501" spans="8:17" s="22" customFormat="1" ht="15" hidden="1" customHeight="1" x14ac:dyDescent="0.25">
      <c r="H2501" s="9"/>
      <c r="I2501" s="9"/>
      <c r="J2501" s="9"/>
      <c r="K2501" s="9"/>
      <c r="L2501" s="9"/>
      <c r="M2501" s="9"/>
      <c r="N2501" s="9"/>
      <c r="O2501" s="9"/>
      <c r="P2501" s="9"/>
      <c r="Q2501" s="9"/>
    </row>
    <row r="2502" spans="8:17" s="22" customFormat="1" ht="15" hidden="1" customHeight="1" x14ac:dyDescent="0.25">
      <c r="H2502" s="9"/>
      <c r="I2502" s="9"/>
      <c r="J2502" s="9"/>
      <c r="K2502" s="9"/>
      <c r="L2502" s="9"/>
      <c r="M2502" s="9"/>
      <c r="N2502" s="9"/>
      <c r="O2502" s="9"/>
      <c r="P2502" s="9"/>
      <c r="Q2502" s="9"/>
    </row>
    <row r="2503" spans="8:17" s="22" customFormat="1" ht="15" hidden="1" customHeight="1" x14ac:dyDescent="0.25">
      <c r="H2503" s="9"/>
      <c r="I2503" s="9"/>
      <c r="J2503" s="9"/>
      <c r="K2503" s="9"/>
      <c r="L2503" s="9"/>
      <c r="M2503" s="9"/>
      <c r="N2503" s="9"/>
      <c r="O2503" s="9"/>
      <c r="P2503" s="9"/>
      <c r="Q2503" s="9"/>
    </row>
    <row r="2504" spans="8:17" s="22" customFormat="1" ht="15" hidden="1" customHeight="1" x14ac:dyDescent="0.25">
      <c r="H2504" s="9"/>
      <c r="I2504" s="9"/>
      <c r="J2504" s="9"/>
      <c r="K2504" s="9"/>
      <c r="L2504" s="9"/>
      <c r="M2504" s="9"/>
      <c r="N2504" s="9"/>
      <c r="O2504" s="9"/>
      <c r="P2504" s="9"/>
      <c r="Q2504" s="9"/>
    </row>
    <row r="2505" spans="8:17" s="22" customFormat="1" ht="15" hidden="1" customHeight="1" x14ac:dyDescent="0.25">
      <c r="H2505" s="9"/>
      <c r="I2505" s="9"/>
      <c r="J2505" s="9"/>
      <c r="K2505" s="9"/>
      <c r="L2505" s="9"/>
      <c r="M2505" s="9"/>
      <c r="N2505" s="9"/>
      <c r="O2505" s="9"/>
      <c r="P2505" s="9"/>
      <c r="Q2505" s="9"/>
    </row>
    <row r="2506" spans="8:17" s="22" customFormat="1" ht="15" hidden="1" customHeight="1" x14ac:dyDescent="0.25">
      <c r="H2506" s="9"/>
      <c r="I2506" s="9"/>
      <c r="J2506" s="9"/>
      <c r="K2506" s="9"/>
      <c r="L2506" s="9"/>
      <c r="M2506" s="9"/>
      <c r="N2506" s="9"/>
      <c r="O2506" s="9"/>
      <c r="P2506" s="9"/>
      <c r="Q2506" s="9"/>
    </row>
    <row r="2507" spans="8:17" s="22" customFormat="1" ht="15" hidden="1" customHeight="1" x14ac:dyDescent="0.25">
      <c r="H2507" s="9"/>
      <c r="I2507" s="9"/>
      <c r="J2507" s="9"/>
      <c r="K2507" s="9"/>
      <c r="L2507" s="9"/>
      <c r="M2507" s="9"/>
      <c r="N2507" s="9"/>
      <c r="O2507" s="9"/>
      <c r="P2507" s="9"/>
      <c r="Q2507" s="9"/>
    </row>
    <row r="2508" spans="8:17" s="22" customFormat="1" ht="15" hidden="1" customHeight="1" x14ac:dyDescent="0.25">
      <c r="H2508" s="9"/>
      <c r="I2508" s="9"/>
      <c r="J2508" s="9"/>
      <c r="K2508" s="9"/>
      <c r="L2508" s="9"/>
      <c r="M2508" s="9"/>
      <c r="N2508" s="9"/>
      <c r="O2508" s="9"/>
      <c r="P2508" s="9"/>
      <c r="Q2508" s="9"/>
    </row>
    <row r="2509" spans="8:17" s="22" customFormat="1" ht="15" hidden="1" customHeight="1" x14ac:dyDescent="0.25">
      <c r="H2509" s="9"/>
      <c r="I2509" s="9"/>
      <c r="J2509" s="9"/>
      <c r="K2509" s="9"/>
      <c r="L2509" s="9"/>
      <c r="M2509" s="9"/>
      <c r="N2509" s="9"/>
      <c r="O2509" s="9"/>
      <c r="P2509" s="9"/>
      <c r="Q2509" s="9"/>
    </row>
    <row r="2510" spans="8:17" s="22" customFormat="1" ht="15" hidden="1" customHeight="1" x14ac:dyDescent="0.25">
      <c r="H2510" s="9"/>
      <c r="I2510" s="9"/>
      <c r="J2510" s="9"/>
      <c r="K2510" s="9"/>
      <c r="L2510" s="9"/>
      <c r="M2510" s="9"/>
      <c r="N2510" s="9"/>
      <c r="O2510" s="9"/>
      <c r="P2510" s="9"/>
      <c r="Q2510" s="9"/>
    </row>
    <row r="2511" spans="8:17" s="22" customFormat="1" ht="15" hidden="1" customHeight="1" x14ac:dyDescent="0.25">
      <c r="H2511" s="9"/>
      <c r="I2511" s="9"/>
      <c r="J2511" s="9"/>
      <c r="K2511" s="9"/>
      <c r="L2511" s="9"/>
      <c r="M2511" s="9"/>
      <c r="N2511" s="9"/>
      <c r="O2511" s="9"/>
      <c r="P2511" s="9"/>
      <c r="Q2511" s="9"/>
    </row>
    <row r="2512" spans="8:17" s="22" customFormat="1" ht="15" hidden="1" customHeight="1" x14ac:dyDescent="0.25">
      <c r="H2512" s="9"/>
      <c r="I2512" s="9"/>
      <c r="J2512" s="9"/>
      <c r="K2512" s="9"/>
      <c r="L2512" s="9"/>
      <c r="M2512" s="9"/>
      <c r="N2512" s="9"/>
      <c r="O2512" s="9"/>
      <c r="P2512" s="9"/>
      <c r="Q2512" s="9"/>
    </row>
    <row r="2513" spans="8:17" s="22" customFormat="1" ht="15" hidden="1" customHeight="1" x14ac:dyDescent="0.25">
      <c r="H2513" s="9"/>
      <c r="I2513" s="9"/>
      <c r="J2513" s="9"/>
      <c r="K2513" s="9"/>
      <c r="L2513" s="9"/>
      <c r="M2513" s="9"/>
      <c r="N2513" s="9"/>
      <c r="O2513" s="9"/>
      <c r="P2513" s="9"/>
      <c r="Q2513" s="9"/>
    </row>
    <row r="2514" spans="8:17" s="22" customFormat="1" ht="15" hidden="1" customHeight="1" x14ac:dyDescent="0.25">
      <c r="H2514" s="9"/>
      <c r="I2514" s="9"/>
      <c r="J2514" s="9"/>
      <c r="K2514" s="9"/>
      <c r="L2514" s="9"/>
      <c r="M2514" s="9"/>
      <c r="N2514" s="9"/>
      <c r="O2514" s="9"/>
      <c r="P2514" s="9"/>
      <c r="Q2514" s="9"/>
    </row>
    <row r="2515" spans="8:17" s="22" customFormat="1" ht="15" hidden="1" customHeight="1" x14ac:dyDescent="0.25">
      <c r="H2515" s="9"/>
      <c r="I2515" s="9"/>
      <c r="J2515" s="9"/>
      <c r="K2515" s="9"/>
      <c r="L2515" s="9"/>
      <c r="M2515" s="9"/>
      <c r="N2515" s="9"/>
      <c r="O2515" s="9"/>
      <c r="P2515" s="9"/>
      <c r="Q2515" s="9"/>
    </row>
    <row r="2516" spans="8:17" s="22" customFormat="1" ht="15" hidden="1" customHeight="1" x14ac:dyDescent="0.25">
      <c r="H2516" s="9"/>
      <c r="I2516" s="9"/>
      <c r="J2516" s="9"/>
      <c r="K2516" s="9"/>
      <c r="L2516" s="9"/>
      <c r="M2516" s="9"/>
      <c r="N2516" s="9"/>
      <c r="O2516" s="9"/>
      <c r="P2516" s="9"/>
      <c r="Q2516" s="9"/>
    </row>
    <row r="2517" spans="8:17" s="22" customFormat="1" ht="15" hidden="1" customHeight="1" x14ac:dyDescent="0.25">
      <c r="H2517" s="9"/>
      <c r="I2517" s="9"/>
      <c r="J2517" s="9"/>
      <c r="K2517" s="9"/>
      <c r="L2517" s="9"/>
      <c r="M2517" s="9"/>
      <c r="N2517" s="9"/>
      <c r="O2517" s="9"/>
      <c r="P2517" s="9"/>
      <c r="Q2517" s="9"/>
    </row>
    <row r="2518" spans="8:17" s="22" customFormat="1" ht="15" hidden="1" customHeight="1" x14ac:dyDescent="0.25">
      <c r="H2518" s="9"/>
      <c r="I2518" s="9"/>
      <c r="J2518" s="9"/>
      <c r="K2518" s="9"/>
      <c r="L2518" s="9"/>
      <c r="M2518" s="9"/>
      <c r="N2518" s="9"/>
      <c r="O2518" s="9"/>
      <c r="P2518" s="9"/>
      <c r="Q2518" s="9"/>
    </row>
    <row r="2519" spans="8:17" s="22" customFormat="1" ht="15" hidden="1" customHeight="1" x14ac:dyDescent="0.25">
      <c r="H2519" s="9"/>
      <c r="I2519" s="9"/>
      <c r="J2519" s="9"/>
      <c r="K2519" s="9"/>
      <c r="L2519" s="9"/>
      <c r="M2519" s="9"/>
      <c r="N2519" s="9"/>
      <c r="O2519" s="9"/>
      <c r="P2519" s="9"/>
      <c r="Q2519" s="9"/>
    </row>
    <row r="2520" spans="8:17" s="22" customFormat="1" ht="15" hidden="1" customHeight="1" x14ac:dyDescent="0.25">
      <c r="H2520" s="9"/>
      <c r="I2520" s="9"/>
      <c r="J2520" s="9"/>
      <c r="K2520" s="9"/>
      <c r="L2520" s="9"/>
      <c r="M2520" s="9"/>
      <c r="N2520" s="9"/>
      <c r="O2520" s="9"/>
      <c r="P2520" s="9"/>
      <c r="Q2520" s="9"/>
    </row>
    <row r="2521" spans="8:17" s="22" customFormat="1" ht="15" hidden="1" customHeight="1" x14ac:dyDescent="0.25">
      <c r="H2521" s="9"/>
      <c r="I2521" s="9"/>
      <c r="J2521" s="9"/>
      <c r="K2521" s="9"/>
      <c r="L2521" s="9"/>
      <c r="M2521" s="9"/>
      <c r="N2521" s="9"/>
      <c r="O2521" s="9"/>
      <c r="P2521" s="9"/>
      <c r="Q2521" s="9"/>
    </row>
    <row r="2522" spans="8:17" s="22" customFormat="1" ht="15" hidden="1" customHeight="1" x14ac:dyDescent="0.25">
      <c r="H2522" s="9"/>
      <c r="I2522" s="9"/>
      <c r="J2522" s="9"/>
      <c r="K2522" s="9"/>
      <c r="L2522" s="9"/>
      <c r="M2522" s="9"/>
      <c r="N2522" s="9"/>
      <c r="O2522" s="9"/>
      <c r="P2522" s="9"/>
      <c r="Q2522" s="9"/>
    </row>
    <row r="2523" spans="8:17" s="22" customFormat="1" ht="15" hidden="1" customHeight="1" x14ac:dyDescent="0.25">
      <c r="H2523" s="9"/>
      <c r="I2523" s="9"/>
      <c r="J2523" s="9"/>
      <c r="K2523" s="9"/>
      <c r="L2523" s="9"/>
      <c r="M2523" s="9"/>
      <c r="N2523" s="9"/>
      <c r="O2523" s="9"/>
      <c r="P2523" s="9"/>
      <c r="Q2523" s="9"/>
    </row>
    <row r="2524" spans="8:17" s="22" customFormat="1" ht="15" hidden="1" customHeight="1" x14ac:dyDescent="0.25">
      <c r="H2524" s="9"/>
      <c r="I2524" s="9"/>
      <c r="J2524" s="9"/>
      <c r="K2524" s="9"/>
      <c r="L2524" s="9"/>
      <c r="M2524" s="9"/>
      <c r="N2524" s="9"/>
      <c r="O2524" s="9"/>
      <c r="P2524" s="9"/>
      <c r="Q2524" s="9"/>
    </row>
    <row r="2525" spans="8:17" s="22" customFormat="1" ht="15" hidden="1" customHeight="1" x14ac:dyDescent="0.25">
      <c r="H2525" s="9"/>
      <c r="I2525" s="9"/>
      <c r="J2525" s="9"/>
      <c r="K2525" s="9"/>
      <c r="L2525" s="9"/>
      <c r="M2525" s="9"/>
      <c r="N2525" s="9"/>
      <c r="O2525" s="9"/>
      <c r="P2525" s="9"/>
      <c r="Q2525" s="9"/>
    </row>
    <row r="2526" spans="8:17" s="22" customFormat="1" ht="15" hidden="1" customHeight="1" x14ac:dyDescent="0.25">
      <c r="H2526" s="9"/>
      <c r="I2526" s="9"/>
      <c r="J2526" s="9"/>
      <c r="K2526" s="9"/>
      <c r="L2526" s="9"/>
      <c r="M2526" s="9"/>
      <c r="N2526" s="9"/>
      <c r="O2526" s="9"/>
      <c r="P2526" s="9"/>
      <c r="Q2526" s="9"/>
    </row>
    <row r="2527" spans="8:17" s="22" customFormat="1" ht="15" hidden="1" customHeight="1" x14ac:dyDescent="0.25">
      <c r="H2527" s="9"/>
      <c r="I2527" s="9"/>
      <c r="J2527" s="9"/>
      <c r="K2527" s="9"/>
      <c r="L2527" s="9"/>
      <c r="M2527" s="9"/>
      <c r="N2527" s="9"/>
      <c r="O2527" s="9"/>
      <c r="P2527" s="9"/>
      <c r="Q2527" s="9"/>
    </row>
    <row r="2528" spans="8:17" s="22" customFormat="1" ht="15" hidden="1" customHeight="1" x14ac:dyDescent="0.25">
      <c r="H2528" s="9"/>
      <c r="I2528" s="9"/>
      <c r="J2528" s="9"/>
      <c r="K2528" s="9"/>
      <c r="L2528" s="9"/>
      <c r="M2528" s="9"/>
      <c r="N2528" s="9"/>
      <c r="O2528" s="9"/>
      <c r="P2528" s="9"/>
      <c r="Q2528" s="9"/>
    </row>
    <row r="2529" spans="8:17" s="22" customFormat="1" ht="15" hidden="1" customHeight="1" x14ac:dyDescent="0.25">
      <c r="H2529" s="9"/>
      <c r="I2529" s="9"/>
      <c r="J2529" s="9"/>
      <c r="K2529" s="9"/>
      <c r="L2529" s="9"/>
      <c r="M2529" s="9"/>
      <c r="N2529" s="9"/>
      <c r="O2529" s="9"/>
      <c r="P2529" s="9"/>
      <c r="Q2529" s="9"/>
    </row>
    <row r="2530" spans="8:17" s="22" customFormat="1" ht="15" hidden="1" customHeight="1" x14ac:dyDescent="0.25">
      <c r="H2530" s="9"/>
      <c r="I2530" s="9"/>
      <c r="J2530" s="9"/>
      <c r="K2530" s="9"/>
      <c r="L2530" s="9"/>
      <c r="M2530" s="9"/>
      <c r="N2530" s="9"/>
      <c r="O2530" s="9"/>
      <c r="P2530" s="9"/>
      <c r="Q2530" s="9"/>
    </row>
    <row r="2531" spans="8:17" s="22" customFormat="1" ht="15" hidden="1" customHeight="1" x14ac:dyDescent="0.25">
      <c r="H2531" s="9"/>
      <c r="I2531" s="9"/>
      <c r="J2531" s="9"/>
      <c r="K2531" s="9"/>
      <c r="L2531" s="9"/>
      <c r="M2531" s="9"/>
      <c r="N2531" s="9"/>
      <c r="O2531" s="9"/>
      <c r="P2531" s="9"/>
      <c r="Q2531" s="9"/>
    </row>
    <row r="2532" spans="8:17" s="22" customFormat="1" ht="15" hidden="1" customHeight="1" x14ac:dyDescent="0.25">
      <c r="H2532" s="9"/>
      <c r="I2532" s="9"/>
      <c r="J2532" s="9"/>
      <c r="K2532" s="9"/>
      <c r="L2532" s="9"/>
      <c r="M2532" s="9"/>
      <c r="N2532" s="9"/>
      <c r="O2532" s="9"/>
      <c r="P2532" s="9"/>
      <c r="Q2532" s="9"/>
    </row>
    <row r="2533" spans="8:17" s="22" customFormat="1" ht="15" hidden="1" customHeight="1" x14ac:dyDescent="0.25">
      <c r="H2533" s="9"/>
      <c r="I2533" s="9"/>
      <c r="J2533" s="9"/>
      <c r="K2533" s="9"/>
      <c r="L2533" s="9"/>
      <c r="M2533" s="9"/>
      <c r="N2533" s="9"/>
      <c r="O2533" s="9"/>
      <c r="P2533" s="9"/>
      <c r="Q2533" s="9"/>
    </row>
    <row r="2534" spans="8:17" s="22" customFormat="1" ht="15" hidden="1" customHeight="1" x14ac:dyDescent="0.25">
      <c r="H2534" s="9"/>
      <c r="I2534" s="9"/>
      <c r="J2534" s="9"/>
      <c r="K2534" s="9"/>
      <c r="L2534" s="9"/>
      <c r="M2534" s="9"/>
      <c r="N2534" s="9"/>
      <c r="O2534" s="9"/>
      <c r="P2534" s="9"/>
      <c r="Q2534" s="9"/>
    </row>
    <row r="2535" spans="8:17" s="22" customFormat="1" ht="15" hidden="1" customHeight="1" x14ac:dyDescent="0.25">
      <c r="H2535" s="9"/>
      <c r="I2535" s="9"/>
      <c r="J2535" s="9"/>
      <c r="K2535" s="9"/>
      <c r="L2535" s="9"/>
      <c r="M2535" s="9"/>
      <c r="N2535" s="9"/>
      <c r="O2535" s="9"/>
      <c r="P2535" s="9"/>
      <c r="Q2535" s="9"/>
    </row>
    <row r="2536" spans="8:17" s="22" customFormat="1" ht="15" hidden="1" customHeight="1" x14ac:dyDescent="0.25">
      <c r="H2536" s="9"/>
      <c r="I2536" s="9"/>
      <c r="J2536" s="9"/>
      <c r="K2536" s="9"/>
      <c r="L2536" s="9"/>
      <c r="M2536" s="9"/>
      <c r="N2536" s="9"/>
      <c r="O2536" s="9"/>
      <c r="P2536" s="9"/>
      <c r="Q2536" s="9"/>
    </row>
    <row r="2537" spans="8:17" s="22" customFormat="1" ht="15" hidden="1" customHeight="1" x14ac:dyDescent="0.25">
      <c r="H2537" s="9"/>
      <c r="I2537" s="9"/>
      <c r="J2537" s="9"/>
      <c r="K2537" s="9"/>
      <c r="L2537" s="9"/>
      <c r="M2537" s="9"/>
      <c r="N2537" s="9"/>
      <c r="O2537" s="9"/>
      <c r="P2537" s="9"/>
      <c r="Q2537" s="9"/>
    </row>
    <row r="2538" spans="8:17" s="22" customFormat="1" ht="15" hidden="1" customHeight="1" x14ac:dyDescent="0.25">
      <c r="H2538" s="9"/>
      <c r="I2538" s="9"/>
      <c r="J2538" s="9"/>
      <c r="K2538" s="9"/>
      <c r="L2538" s="9"/>
      <c r="M2538" s="9"/>
      <c r="N2538" s="9"/>
      <c r="O2538" s="9"/>
      <c r="P2538" s="9"/>
      <c r="Q2538" s="9"/>
    </row>
    <row r="2539" spans="8:17" s="22" customFormat="1" ht="15" hidden="1" customHeight="1" x14ac:dyDescent="0.25">
      <c r="H2539" s="9"/>
      <c r="I2539" s="9"/>
      <c r="J2539" s="9"/>
      <c r="K2539" s="9"/>
      <c r="L2539" s="9"/>
      <c r="M2539" s="9"/>
      <c r="N2539" s="9"/>
      <c r="O2539" s="9"/>
      <c r="P2539" s="9"/>
      <c r="Q2539" s="9"/>
    </row>
    <row r="2540" spans="8:17" s="22" customFormat="1" ht="15" hidden="1" customHeight="1" x14ac:dyDescent="0.25">
      <c r="H2540" s="9"/>
      <c r="I2540" s="9"/>
      <c r="J2540" s="9"/>
      <c r="K2540" s="9"/>
      <c r="L2540" s="9"/>
      <c r="M2540" s="9"/>
      <c r="N2540" s="9"/>
      <c r="O2540" s="9"/>
      <c r="P2540" s="9"/>
      <c r="Q2540" s="9"/>
    </row>
    <row r="2541" spans="8:17" s="22" customFormat="1" ht="15" hidden="1" customHeight="1" x14ac:dyDescent="0.25">
      <c r="H2541" s="9"/>
      <c r="I2541" s="9"/>
      <c r="J2541" s="9"/>
      <c r="K2541" s="9"/>
      <c r="L2541" s="9"/>
      <c r="M2541" s="9"/>
      <c r="N2541" s="9"/>
      <c r="O2541" s="9"/>
      <c r="P2541" s="9"/>
      <c r="Q2541" s="9"/>
    </row>
    <row r="2542" spans="8:17" s="22" customFormat="1" ht="15" hidden="1" customHeight="1" x14ac:dyDescent="0.25">
      <c r="H2542" s="9"/>
      <c r="I2542" s="9"/>
      <c r="J2542" s="9"/>
      <c r="K2542" s="9"/>
      <c r="L2542" s="9"/>
      <c r="M2542" s="9"/>
      <c r="N2542" s="9"/>
      <c r="O2542" s="9"/>
      <c r="P2542" s="9"/>
      <c r="Q2542" s="9"/>
    </row>
    <row r="2543" spans="8:17" s="22" customFormat="1" ht="15" hidden="1" customHeight="1" x14ac:dyDescent="0.25">
      <c r="H2543" s="9"/>
      <c r="I2543" s="9"/>
      <c r="J2543" s="9"/>
      <c r="K2543" s="9"/>
      <c r="L2543" s="9"/>
      <c r="M2543" s="9"/>
      <c r="N2543" s="9"/>
      <c r="O2543" s="9"/>
      <c r="P2543" s="9"/>
      <c r="Q2543" s="9"/>
    </row>
    <row r="2544" spans="8:17" s="22" customFormat="1" ht="15" hidden="1" customHeight="1" x14ac:dyDescent="0.25">
      <c r="H2544" s="9"/>
      <c r="I2544" s="9"/>
      <c r="J2544" s="9"/>
      <c r="K2544" s="9"/>
      <c r="L2544" s="9"/>
      <c r="M2544" s="9"/>
      <c r="N2544" s="9"/>
      <c r="O2544" s="9"/>
      <c r="P2544" s="9"/>
      <c r="Q2544" s="9"/>
    </row>
    <row r="2545" spans="8:17" s="22" customFormat="1" ht="15" hidden="1" customHeight="1" x14ac:dyDescent="0.25">
      <c r="H2545" s="9"/>
      <c r="I2545" s="9"/>
      <c r="J2545" s="9"/>
      <c r="K2545" s="9"/>
      <c r="L2545" s="9"/>
      <c r="M2545" s="9"/>
      <c r="N2545" s="9"/>
      <c r="O2545" s="9"/>
      <c r="P2545" s="9"/>
      <c r="Q2545" s="9"/>
    </row>
    <row r="2546" spans="8:17" s="22" customFormat="1" ht="15" hidden="1" customHeight="1" x14ac:dyDescent="0.25">
      <c r="H2546" s="9"/>
      <c r="I2546" s="9"/>
      <c r="J2546" s="9"/>
      <c r="K2546" s="9"/>
      <c r="L2546" s="9"/>
      <c r="M2546" s="9"/>
      <c r="N2546" s="9"/>
      <c r="O2546" s="9"/>
      <c r="P2546" s="9"/>
      <c r="Q2546" s="9"/>
    </row>
    <row r="2547" spans="8:17" s="22" customFormat="1" ht="15" hidden="1" customHeight="1" x14ac:dyDescent="0.25">
      <c r="H2547" s="9"/>
      <c r="I2547" s="9"/>
      <c r="J2547" s="9"/>
      <c r="K2547" s="9"/>
      <c r="L2547" s="9"/>
      <c r="M2547" s="9"/>
      <c r="N2547" s="9"/>
      <c r="O2547" s="9"/>
      <c r="P2547" s="9"/>
      <c r="Q2547" s="9"/>
    </row>
    <row r="2548" spans="8:17" s="22" customFormat="1" ht="15" hidden="1" customHeight="1" x14ac:dyDescent="0.25">
      <c r="H2548" s="9"/>
      <c r="I2548" s="9"/>
      <c r="J2548" s="9"/>
      <c r="K2548" s="9"/>
      <c r="L2548" s="9"/>
      <c r="M2548" s="9"/>
      <c r="N2548" s="9"/>
      <c r="O2548" s="9"/>
      <c r="P2548" s="9"/>
      <c r="Q2548" s="9"/>
    </row>
    <row r="2549" spans="8:17" s="22" customFormat="1" ht="15" hidden="1" customHeight="1" x14ac:dyDescent="0.25">
      <c r="H2549" s="9"/>
      <c r="I2549" s="9"/>
      <c r="J2549" s="9"/>
      <c r="K2549" s="9"/>
      <c r="L2549" s="9"/>
      <c r="M2549" s="9"/>
      <c r="N2549" s="9"/>
      <c r="O2549" s="9"/>
      <c r="P2549" s="9"/>
      <c r="Q2549" s="9"/>
    </row>
    <row r="2550" spans="8:17" s="22" customFormat="1" ht="15" hidden="1" customHeight="1" x14ac:dyDescent="0.25">
      <c r="H2550" s="9"/>
      <c r="I2550" s="9"/>
      <c r="J2550" s="9"/>
      <c r="K2550" s="9"/>
      <c r="L2550" s="9"/>
      <c r="M2550" s="9"/>
      <c r="N2550" s="9"/>
      <c r="O2550" s="9"/>
      <c r="P2550" s="9"/>
      <c r="Q2550" s="9"/>
    </row>
    <row r="2551" spans="8:17" s="22" customFormat="1" ht="15" hidden="1" customHeight="1" x14ac:dyDescent="0.25">
      <c r="H2551" s="9"/>
      <c r="I2551" s="9"/>
      <c r="J2551" s="9"/>
      <c r="K2551" s="9"/>
      <c r="L2551" s="9"/>
      <c r="M2551" s="9"/>
      <c r="N2551" s="9"/>
      <c r="O2551" s="9"/>
      <c r="P2551" s="9"/>
      <c r="Q2551" s="9"/>
    </row>
    <row r="2552" spans="8:17" s="22" customFormat="1" ht="15" hidden="1" customHeight="1" x14ac:dyDescent="0.25">
      <c r="H2552" s="9"/>
      <c r="I2552" s="9"/>
      <c r="J2552" s="9"/>
      <c r="K2552" s="9"/>
      <c r="L2552" s="9"/>
      <c r="M2552" s="9"/>
      <c r="N2552" s="9"/>
      <c r="O2552" s="9"/>
      <c r="P2552" s="9"/>
      <c r="Q2552" s="9"/>
    </row>
    <row r="2553" spans="8:17" s="22" customFormat="1" ht="15" hidden="1" customHeight="1" x14ac:dyDescent="0.25">
      <c r="H2553" s="9"/>
      <c r="I2553" s="9"/>
      <c r="J2553" s="9"/>
      <c r="K2553" s="9"/>
      <c r="L2553" s="9"/>
      <c r="M2553" s="9"/>
      <c r="N2553" s="9"/>
      <c r="O2553" s="9"/>
      <c r="P2553" s="9"/>
      <c r="Q2553" s="9"/>
    </row>
    <row r="2554" spans="8:17" s="22" customFormat="1" ht="15" hidden="1" customHeight="1" x14ac:dyDescent="0.25">
      <c r="H2554" s="9"/>
      <c r="I2554" s="9"/>
      <c r="J2554" s="9"/>
      <c r="K2554" s="9"/>
      <c r="L2554" s="9"/>
      <c r="M2554" s="9"/>
      <c r="N2554" s="9"/>
      <c r="O2554" s="9"/>
      <c r="P2554" s="9"/>
      <c r="Q2554" s="9"/>
    </row>
    <row r="2555" spans="8:17" s="22" customFormat="1" ht="15" hidden="1" customHeight="1" x14ac:dyDescent="0.25">
      <c r="H2555" s="9"/>
      <c r="I2555" s="9"/>
      <c r="J2555" s="9"/>
      <c r="K2555" s="9"/>
      <c r="L2555" s="9"/>
      <c r="M2555" s="9"/>
      <c r="N2555" s="9"/>
      <c r="O2555" s="9"/>
      <c r="P2555" s="9"/>
      <c r="Q2555" s="9"/>
    </row>
    <row r="2556" spans="8:17" s="22" customFormat="1" ht="15" hidden="1" customHeight="1" x14ac:dyDescent="0.25">
      <c r="H2556" s="9"/>
      <c r="I2556" s="9"/>
      <c r="J2556" s="9"/>
      <c r="K2556" s="9"/>
      <c r="L2556" s="9"/>
      <c r="M2556" s="9"/>
      <c r="N2556" s="9"/>
      <c r="O2556" s="9"/>
      <c r="P2556" s="9"/>
      <c r="Q2556" s="9"/>
    </row>
    <row r="2557" spans="8:17" s="22" customFormat="1" ht="15" hidden="1" customHeight="1" x14ac:dyDescent="0.25">
      <c r="H2557" s="9"/>
      <c r="I2557" s="9"/>
      <c r="J2557" s="9"/>
      <c r="K2557" s="9"/>
      <c r="L2557" s="9"/>
      <c r="M2557" s="9"/>
      <c r="N2557" s="9"/>
      <c r="O2557" s="9"/>
      <c r="P2557" s="9"/>
      <c r="Q2557" s="9"/>
    </row>
    <row r="2558" spans="8:17" s="22" customFormat="1" ht="15" hidden="1" customHeight="1" x14ac:dyDescent="0.25">
      <c r="H2558" s="9"/>
      <c r="I2558" s="9"/>
      <c r="J2558" s="9"/>
      <c r="K2558" s="9"/>
      <c r="L2558" s="9"/>
      <c r="M2558" s="9"/>
      <c r="N2558" s="9"/>
      <c r="O2558" s="9"/>
      <c r="P2558" s="9"/>
      <c r="Q2558" s="9"/>
    </row>
    <row r="2559" spans="8:17" s="22" customFormat="1" ht="15" hidden="1" customHeight="1" x14ac:dyDescent="0.25">
      <c r="H2559" s="9"/>
      <c r="I2559" s="9"/>
      <c r="J2559" s="9"/>
      <c r="K2559" s="9"/>
      <c r="L2559" s="9"/>
      <c r="M2559" s="9"/>
      <c r="N2559" s="9"/>
      <c r="O2559" s="9"/>
      <c r="P2559" s="9"/>
      <c r="Q2559" s="9"/>
    </row>
    <row r="2560" spans="8:17" s="22" customFormat="1" ht="15" hidden="1" customHeight="1" x14ac:dyDescent="0.25">
      <c r="H2560" s="9"/>
      <c r="I2560" s="9"/>
      <c r="J2560" s="9"/>
      <c r="K2560" s="9"/>
      <c r="L2560" s="9"/>
      <c r="M2560" s="9"/>
      <c r="N2560" s="9"/>
      <c r="O2560" s="9"/>
      <c r="P2560" s="9"/>
      <c r="Q2560" s="9"/>
    </row>
    <row r="2561" spans="8:17" s="22" customFormat="1" ht="15" hidden="1" customHeight="1" x14ac:dyDescent="0.25">
      <c r="H2561" s="9"/>
      <c r="I2561" s="9"/>
      <c r="J2561" s="9"/>
      <c r="K2561" s="9"/>
      <c r="L2561" s="9"/>
      <c r="M2561" s="9"/>
      <c r="N2561" s="9"/>
      <c r="O2561" s="9"/>
      <c r="P2561" s="9"/>
      <c r="Q2561" s="9"/>
    </row>
    <row r="2562" spans="8:17" s="22" customFormat="1" ht="15" hidden="1" customHeight="1" x14ac:dyDescent="0.25">
      <c r="H2562" s="9"/>
      <c r="I2562" s="9"/>
      <c r="J2562" s="9"/>
      <c r="K2562" s="9"/>
      <c r="L2562" s="9"/>
      <c r="M2562" s="9"/>
      <c r="N2562" s="9"/>
      <c r="O2562" s="9"/>
      <c r="P2562" s="9"/>
      <c r="Q2562" s="9"/>
    </row>
    <row r="2563" spans="8:17" s="22" customFormat="1" ht="15" hidden="1" customHeight="1" x14ac:dyDescent="0.25">
      <c r="H2563" s="9"/>
      <c r="I2563" s="9"/>
      <c r="J2563" s="9"/>
      <c r="K2563" s="9"/>
      <c r="L2563" s="9"/>
      <c r="M2563" s="9"/>
      <c r="N2563" s="9"/>
      <c r="O2563" s="9"/>
      <c r="P2563" s="9"/>
      <c r="Q2563" s="9"/>
    </row>
    <row r="2564" spans="8:17" s="22" customFormat="1" ht="15" hidden="1" customHeight="1" x14ac:dyDescent="0.25">
      <c r="H2564" s="9"/>
      <c r="I2564" s="9"/>
      <c r="J2564" s="9"/>
      <c r="K2564" s="9"/>
      <c r="L2564" s="9"/>
      <c r="M2564" s="9"/>
      <c r="N2564" s="9"/>
      <c r="O2564" s="9"/>
      <c r="P2564" s="9"/>
      <c r="Q2564" s="9"/>
    </row>
    <row r="2565" spans="8:17" s="22" customFormat="1" ht="15" hidden="1" customHeight="1" x14ac:dyDescent="0.25">
      <c r="H2565" s="9"/>
      <c r="I2565" s="9"/>
      <c r="J2565" s="9"/>
      <c r="K2565" s="9"/>
      <c r="L2565" s="9"/>
      <c r="M2565" s="9"/>
      <c r="N2565" s="9"/>
      <c r="O2565" s="9"/>
      <c r="P2565" s="9"/>
      <c r="Q2565" s="9"/>
    </row>
    <row r="2566" spans="8:17" s="22" customFormat="1" ht="15" hidden="1" customHeight="1" x14ac:dyDescent="0.25">
      <c r="H2566" s="9"/>
      <c r="I2566" s="9"/>
      <c r="J2566" s="9"/>
      <c r="K2566" s="9"/>
      <c r="L2566" s="9"/>
      <c r="M2566" s="9"/>
      <c r="N2566" s="9"/>
      <c r="O2566" s="9"/>
      <c r="P2566" s="9"/>
      <c r="Q2566" s="9"/>
    </row>
    <row r="2567" spans="8:17" s="22" customFormat="1" ht="15" hidden="1" customHeight="1" x14ac:dyDescent="0.25">
      <c r="H2567" s="9"/>
      <c r="I2567" s="9"/>
      <c r="J2567" s="9"/>
      <c r="K2567" s="9"/>
      <c r="L2567" s="9"/>
      <c r="M2567" s="9"/>
      <c r="N2567" s="9"/>
      <c r="O2567" s="9"/>
      <c r="P2567" s="9"/>
      <c r="Q2567" s="9"/>
    </row>
    <row r="2568" spans="8:17" s="22" customFormat="1" ht="15" hidden="1" customHeight="1" x14ac:dyDescent="0.25">
      <c r="H2568" s="9"/>
      <c r="I2568" s="9"/>
      <c r="J2568" s="9"/>
      <c r="K2568" s="9"/>
      <c r="L2568" s="9"/>
      <c r="M2568" s="9"/>
      <c r="N2568" s="9"/>
      <c r="O2568" s="9"/>
      <c r="P2568" s="9"/>
      <c r="Q2568" s="9"/>
    </row>
    <row r="2569" spans="8:17" s="22" customFormat="1" ht="15" hidden="1" customHeight="1" x14ac:dyDescent="0.25">
      <c r="H2569" s="9"/>
      <c r="I2569" s="9"/>
      <c r="J2569" s="9"/>
      <c r="K2569" s="9"/>
      <c r="L2569" s="9"/>
      <c r="M2569" s="9"/>
      <c r="N2569" s="9"/>
      <c r="O2569" s="9"/>
      <c r="P2569" s="9"/>
      <c r="Q2569" s="9"/>
    </row>
    <row r="2570" spans="8:17" s="22" customFormat="1" ht="15" hidden="1" customHeight="1" x14ac:dyDescent="0.25">
      <c r="H2570" s="9"/>
      <c r="I2570" s="9"/>
      <c r="J2570" s="9"/>
      <c r="K2570" s="9"/>
      <c r="L2570" s="9"/>
      <c r="M2570" s="9"/>
      <c r="N2570" s="9"/>
      <c r="O2570" s="9"/>
      <c r="P2570" s="9"/>
      <c r="Q2570" s="9"/>
    </row>
    <row r="2571" spans="8:17" s="22" customFormat="1" ht="15" hidden="1" customHeight="1" x14ac:dyDescent="0.25">
      <c r="H2571" s="9"/>
      <c r="I2571" s="9"/>
      <c r="J2571" s="9"/>
      <c r="K2571" s="9"/>
      <c r="L2571" s="9"/>
      <c r="M2571" s="9"/>
      <c r="N2571" s="9"/>
      <c r="O2571" s="9"/>
      <c r="P2571" s="9"/>
      <c r="Q2571" s="9"/>
    </row>
    <row r="2572" spans="8:17" s="22" customFormat="1" ht="15" hidden="1" customHeight="1" x14ac:dyDescent="0.25">
      <c r="H2572" s="9"/>
      <c r="I2572" s="9"/>
      <c r="J2572" s="9"/>
      <c r="K2572" s="9"/>
      <c r="L2572" s="9"/>
      <c r="M2572" s="9"/>
      <c r="N2572" s="9"/>
      <c r="O2572" s="9"/>
      <c r="P2572" s="9"/>
      <c r="Q2572" s="9"/>
    </row>
    <row r="2573" spans="8:17" s="22" customFormat="1" ht="15" hidden="1" customHeight="1" x14ac:dyDescent="0.25">
      <c r="H2573" s="9"/>
      <c r="I2573" s="9"/>
      <c r="J2573" s="9"/>
      <c r="K2573" s="9"/>
      <c r="L2573" s="9"/>
      <c r="M2573" s="9"/>
      <c r="N2573" s="9"/>
      <c r="O2573" s="9"/>
      <c r="P2573" s="9"/>
      <c r="Q2573" s="9"/>
    </row>
    <row r="2574" spans="8:17" s="22" customFormat="1" ht="15" hidden="1" customHeight="1" x14ac:dyDescent="0.25">
      <c r="H2574" s="9"/>
      <c r="I2574" s="9"/>
      <c r="J2574" s="9"/>
      <c r="K2574" s="9"/>
      <c r="L2574" s="9"/>
      <c r="M2574" s="9"/>
      <c r="N2574" s="9"/>
      <c r="O2574" s="9"/>
      <c r="P2574" s="9"/>
      <c r="Q2574" s="9"/>
    </row>
    <row r="2575" spans="8:17" s="22" customFormat="1" ht="15" hidden="1" customHeight="1" x14ac:dyDescent="0.25">
      <c r="H2575" s="9"/>
      <c r="I2575" s="9"/>
      <c r="J2575" s="9"/>
      <c r="K2575" s="9"/>
      <c r="L2575" s="9"/>
      <c r="M2575" s="9"/>
      <c r="N2575" s="9"/>
      <c r="O2575" s="9"/>
      <c r="P2575" s="9"/>
      <c r="Q2575" s="9"/>
    </row>
    <row r="2576" spans="8:17" s="22" customFormat="1" ht="15" hidden="1" customHeight="1" x14ac:dyDescent="0.25">
      <c r="H2576" s="9"/>
      <c r="I2576" s="9"/>
      <c r="J2576" s="9"/>
      <c r="K2576" s="9"/>
      <c r="L2576" s="9"/>
      <c r="M2576" s="9"/>
      <c r="N2576" s="9"/>
      <c r="O2576" s="9"/>
      <c r="P2576" s="9"/>
      <c r="Q2576" s="9"/>
    </row>
    <row r="2577" spans="8:17" s="22" customFormat="1" ht="15" hidden="1" customHeight="1" x14ac:dyDescent="0.25">
      <c r="H2577" s="9"/>
      <c r="I2577" s="9"/>
      <c r="J2577" s="9"/>
      <c r="K2577" s="9"/>
      <c r="L2577" s="9"/>
      <c r="M2577" s="9"/>
      <c r="N2577" s="9"/>
      <c r="O2577" s="9"/>
      <c r="P2577" s="9"/>
      <c r="Q2577" s="9"/>
    </row>
    <row r="2578" spans="8:17" s="22" customFormat="1" ht="15" hidden="1" customHeight="1" x14ac:dyDescent="0.25">
      <c r="H2578" s="9"/>
      <c r="I2578" s="9"/>
      <c r="J2578" s="9"/>
      <c r="K2578" s="9"/>
      <c r="L2578" s="9"/>
      <c r="M2578" s="9"/>
      <c r="N2578" s="9"/>
      <c r="O2578" s="9"/>
      <c r="P2578" s="9"/>
      <c r="Q2578" s="9"/>
    </row>
    <row r="2579" spans="8:17" s="22" customFormat="1" ht="15" hidden="1" customHeight="1" x14ac:dyDescent="0.25">
      <c r="H2579" s="9"/>
      <c r="I2579" s="9"/>
      <c r="J2579" s="9"/>
      <c r="K2579" s="9"/>
      <c r="L2579" s="9"/>
      <c r="M2579" s="9"/>
      <c r="N2579" s="9"/>
      <c r="O2579" s="9"/>
      <c r="P2579" s="9"/>
      <c r="Q2579" s="9"/>
    </row>
    <row r="2580" spans="8:17" s="22" customFormat="1" ht="15" hidden="1" customHeight="1" x14ac:dyDescent="0.25">
      <c r="H2580" s="9"/>
      <c r="I2580" s="9"/>
      <c r="J2580" s="9"/>
      <c r="K2580" s="9"/>
      <c r="L2580" s="9"/>
      <c r="M2580" s="9"/>
      <c r="N2580" s="9"/>
      <c r="O2580" s="9"/>
      <c r="P2580" s="9"/>
      <c r="Q2580" s="9"/>
    </row>
    <row r="2581" spans="8:17" s="22" customFormat="1" ht="15" hidden="1" customHeight="1" x14ac:dyDescent="0.25">
      <c r="H2581" s="9"/>
      <c r="I2581" s="9"/>
      <c r="J2581" s="9"/>
      <c r="K2581" s="9"/>
      <c r="L2581" s="9"/>
      <c r="M2581" s="9"/>
      <c r="N2581" s="9"/>
      <c r="O2581" s="9"/>
      <c r="P2581" s="9"/>
      <c r="Q2581" s="9"/>
    </row>
    <row r="2582" spans="8:17" s="22" customFormat="1" ht="15" hidden="1" customHeight="1" x14ac:dyDescent="0.25">
      <c r="H2582" s="9"/>
      <c r="I2582" s="9"/>
      <c r="J2582" s="9"/>
      <c r="K2582" s="9"/>
      <c r="L2582" s="9"/>
      <c r="M2582" s="9"/>
      <c r="N2582" s="9"/>
      <c r="O2582" s="9"/>
      <c r="P2582" s="9"/>
      <c r="Q2582" s="9"/>
    </row>
    <row r="2583" spans="8:17" s="22" customFormat="1" ht="15" hidden="1" customHeight="1" x14ac:dyDescent="0.25">
      <c r="H2583" s="9"/>
      <c r="I2583" s="9"/>
      <c r="J2583" s="9"/>
      <c r="K2583" s="9"/>
      <c r="L2583" s="9"/>
      <c r="M2583" s="9"/>
      <c r="N2583" s="9"/>
      <c r="O2583" s="9"/>
      <c r="P2583" s="9"/>
      <c r="Q2583" s="9"/>
    </row>
    <row r="2584" spans="8:17" s="22" customFormat="1" ht="15" hidden="1" customHeight="1" x14ac:dyDescent="0.25">
      <c r="H2584" s="9"/>
      <c r="I2584" s="9"/>
      <c r="J2584" s="9"/>
      <c r="K2584" s="9"/>
      <c r="L2584" s="9"/>
      <c r="M2584" s="9"/>
      <c r="N2584" s="9"/>
      <c r="O2584" s="9"/>
      <c r="P2584" s="9"/>
      <c r="Q2584" s="9"/>
    </row>
    <row r="2585" spans="8:17" s="22" customFormat="1" ht="15" hidden="1" customHeight="1" x14ac:dyDescent="0.25">
      <c r="H2585" s="9"/>
      <c r="I2585" s="9"/>
      <c r="J2585" s="9"/>
      <c r="K2585" s="9"/>
      <c r="L2585" s="9"/>
      <c r="M2585" s="9"/>
      <c r="N2585" s="9"/>
      <c r="O2585" s="9"/>
      <c r="P2585" s="9"/>
      <c r="Q2585" s="9"/>
    </row>
    <row r="2586" spans="8:17" s="22" customFormat="1" ht="15" hidden="1" customHeight="1" x14ac:dyDescent="0.25">
      <c r="H2586" s="9"/>
      <c r="I2586" s="9"/>
      <c r="J2586" s="9"/>
      <c r="K2586" s="9"/>
      <c r="L2586" s="9"/>
      <c r="M2586" s="9"/>
      <c r="N2586" s="9"/>
      <c r="O2586" s="9"/>
      <c r="P2586" s="9"/>
      <c r="Q2586" s="9"/>
    </row>
    <row r="2587" spans="8:17" s="22" customFormat="1" ht="15" hidden="1" customHeight="1" x14ac:dyDescent="0.25">
      <c r="H2587" s="9"/>
      <c r="I2587" s="9"/>
      <c r="J2587" s="9"/>
      <c r="K2587" s="9"/>
      <c r="L2587" s="9"/>
      <c r="M2587" s="9"/>
      <c r="N2587" s="9"/>
      <c r="O2587" s="9"/>
      <c r="P2587" s="9"/>
      <c r="Q2587" s="9"/>
    </row>
    <row r="2588" spans="8:17" s="22" customFormat="1" ht="15" hidden="1" customHeight="1" x14ac:dyDescent="0.25">
      <c r="H2588" s="9"/>
      <c r="I2588" s="9"/>
      <c r="J2588" s="9"/>
      <c r="K2588" s="9"/>
      <c r="L2588" s="9"/>
      <c r="M2588" s="9"/>
      <c r="N2588" s="9"/>
      <c r="O2588" s="9"/>
      <c r="P2588" s="9"/>
      <c r="Q2588" s="9"/>
    </row>
    <row r="2589" spans="8:17" s="22" customFormat="1" ht="15" hidden="1" customHeight="1" x14ac:dyDescent="0.25">
      <c r="H2589" s="9"/>
      <c r="I2589" s="9"/>
      <c r="J2589" s="9"/>
      <c r="K2589" s="9"/>
      <c r="L2589" s="9"/>
      <c r="M2589" s="9"/>
      <c r="N2589" s="9"/>
      <c r="O2589" s="9"/>
      <c r="P2589" s="9"/>
      <c r="Q2589" s="9"/>
    </row>
    <row r="2590" spans="8:17" s="22" customFormat="1" ht="15" hidden="1" customHeight="1" x14ac:dyDescent="0.25">
      <c r="H2590" s="9"/>
      <c r="I2590" s="9"/>
      <c r="J2590" s="9"/>
      <c r="K2590" s="9"/>
      <c r="L2590" s="9"/>
      <c r="M2590" s="9"/>
      <c r="N2590" s="9"/>
      <c r="O2590" s="9"/>
      <c r="P2590" s="9"/>
      <c r="Q2590" s="9"/>
    </row>
    <row r="2591" spans="8:17" s="22" customFormat="1" ht="15" hidden="1" customHeight="1" x14ac:dyDescent="0.25">
      <c r="H2591" s="9"/>
      <c r="I2591" s="9"/>
      <c r="J2591" s="9"/>
      <c r="K2591" s="9"/>
      <c r="L2591" s="9"/>
      <c r="M2591" s="9"/>
      <c r="N2591" s="9"/>
      <c r="O2591" s="9"/>
      <c r="P2591" s="9"/>
      <c r="Q2591" s="9"/>
    </row>
    <row r="2592" spans="8:17" s="22" customFormat="1" ht="15" hidden="1" customHeight="1" x14ac:dyDescent="0.25">
      <c r="H2592" s="9"/>
      <c r="I2592" s="9"/>
      <c r="J2592" s="9"/>
      <c r="K2592" s="9"/>
      <c r="L2592" s="9"/>
      <c r="M2592" s="9"/>
      <c r="N2592" s="9"/>
      <c r="O2592" s="9"/>
      <c r="P2592" s="9"/>
      <c r="Q2592" s="9"/>
    </row>
    <row r="2593" spans="8:17" s="22" customFormat="1" ht="15" hidden="1" customHeight="1" x14ac:dyDescent="0.25">
      <c r="H2593" s="9"/>
      <c r="I2593" s="9"/>
      <c r="J2593" s="9"/>
      <c r="K2593" s="9"/>
      <c r="L2593" s="9"/>
      <c r="M2593" s="9"/>
      <c r="N2593" s="9"/>
      <c r="O2593" s="9"/>
      <c r="P2593" s="9"/>
      <c r="Q2593" s="9"/>
    </row>
    <row r="2594" spans="8:17" s="22" customFormat="1" ht="15" hidden="1" customHeight="1" x14ac:dyDescent="0.25">
      <c r="H2594" s="9"/>
      <c r="I2594" s="9"/>
      <c r="J2594" s="9"/>
      <c r="K2594" s="9"/>
      <c r="L2594" s="9"/>
      <c r="M2594" s="9"/>
      <c r="N2594" s="9"/>
      <c r="O2594" s="9"/>
      <c r="P2594" s="9"/>
      <c r="Q2594" s="9"/>
    </row>
    <row r="2595" spans="8:17" s="22" customFormat="1" ht="15" hidden="1" customHeight="1" x14ac:dyDescent="0.25">
      <c r="H2595" s="9"/>
      <c r="I2595" s="9"/>
      <c r="J2595" s="9"/>
      <c r="K2595" s="9"/>
      <c r="L2595" s="9"/>
      <c r="M2595" s="9"/>
      <c r="N2595" s="9"/>
      <c r="O2595" s="9"/>
      <c r="P2595" s="9"/>
      <c r="Q2595" s="9"/>
    </row>
    <row r="2596" spans="8:17" s="22" customFormat="1" ht="15" hidden="1" customHeight="1" x14ac:dyDescent="0.25">
      <c r="H2596" s="9"/>
      <c r="I2596" s="9"/>
      <c r="J2596" s="9"/>
      <c r="K2596" s="9"/>
      <c r="L2596" s="9"/>
      <c r="M2596" s="9"/>
      <c r="N2596" s="9"/>
      <c r="O2596" s="9"/>
      <c r="P2596" s="9"/>
      <c r="Q2596" s="9"/>
    </row>
    <row r="2597" spans="8:17" s="22" customFormat="1" ht="15" hidden="1" customHeight="1" x14ac:dyDescent="0.25">
      <c r="H2597" s="9"/>
      <c r="I2597" s="9"/>
      <c r="J2597" s="9"/>
      <c r="K2597" s="9"/>
      <c r="L2597" s="9"/>
      <c r="M2597" s="9"/>
      <c r="N2597" s="9"/>
      <c r="O2597" s="9"/>
      <c r="P2597" s="9"/>
      <c r="Q2597" s="9"/>
    </row>
    <row r="2598" spans="8:17" s="22" customFormat="1" ht="15" hidden="1" customHeight="1" x14ac:dyDescent="0.25">
      <c r="H2598" s="9"/>
      <c r="I2598" s="9"/>
      <c r="J2598" s="9"/>
      <c r="K2598" s="9"/>
      <c r="L2598" s="9"/>
      <c r="M2598" s="9"/>
      <c r="N2598" s="9"/>
      <c r="O2598" s="9"/>
      <c r="P2598" s="9"/>
      <c r="Q2598" s="9"/>
    </row>
    <row r="2599" spans="8:17" s="22" customFormat="1" ht="15" hidden="1" customHeight="1" x14ac:dyDescent="0.25">
      <c r="H2599" s="9"/>
      <c r="I2599" s="9"/>
      <c r="J2599" s="9"/>
      <c r="K2599" s="9"/>
      <c r="L2599" s="9"/>
      <c r="M2599" s="9"/>
      <c r="N2599" s="9"/>
      <c r="O2599" s="9"/>
      <c r="P2599" s="9"/>
      <c r="Q2599" s="9"/>
    </row>
    <row r="2600" spans="8:17" s="22" customFormat="1" ht="15" hidden="1" customHeight="1" x14ac:dyDescent="0.25">
      <c r="H2600" s="9"/>
      <c r="I2600" s="9"/>
      <c r="J2600" s="9"/>
      <c r="K2600" s="9"/>
      <c r="L2600" s="9"/>
      <c r="M2600" s="9"/>
      <c r="N2600" s="9"/>
      <c r="O2600" s="9"/>
      <c r="P2600" s="9"/>
      <c r="Q2600" s="9"/>
    </row>
    <row r="2601" spans="8:17" s="22" customFormat="1" ht="15" hidden="1" customHeight="1" x14ac:dyDescent="0.25">
      <c r="H2601" s="9"/>
      <c r="I2601" s="9"/>
      <c r="J2601" s="9"/>
      <c r="K2601" s="9"/>
      <c r="L2601" s="9"/>
      <c r="M2601" s="9"/>
      <c r="N2601" s="9"/>
      <c r="O2601" s="9"/>
      <c r="P2601" s="9"/>
      <c r="Q2601" s="9"/>
    </row>
    <row r="2602" spans="8:17" s="22" customFormat="1" ht="15" hidden="1" customHeight="1" x14ac:dyDescent="0.25">
      <c r="H2602" s="9"/>
      <c r="I2602" s="9"/>
      <c r="J2602" s="9"/>
      <c r="K2602" s="9"/>
      <c r="L2602" s="9"/>
      <c r="M2602" s="9"/>
      <c r="N2602" s="9"/>
      <c r="O2602" s="9"/>
      <c r="P2602" s="9"/>
      <c r="Q2602" s="9"/>
    </row>
    <row r="2603" spans="8:17" s="22" customFormat="1" ht="15" hidden="1" customHeight="1" x14ac:dyDescent="0.25">
      <c r="H2603" s="9"/>
      <c r="I2603" s="9"/>
      <c r="J2603" s="9"/>
      <c r="K2603" s="9"/>
      <c r="L2603" s="9"/>
      <c r="M2603" s="9"/>
      <c r="N2603" s="9"/>
      <c r="O2603" s="9"/>
      <c r="P2603" s="9"/>
      <c r="Q2603" s="9"/>
    </row>
    <row r="2604" spans="8:17" s="22" customFormat="1" ht="15" hidden="1" customHeight="1" x14ac:dyDescent="0.25">
      <c r="H2604" s="9"/>
      <c r="I2604" s="9"/>
      <c r="J2604" s="9"/>
      <c r="K2604" s="9"/>
      <c r="L2604" s="9"/>
      <c r="M2604" s="9"/>
      <c r="N2604" s="9"/>
      <c r="O2604" s="9"/>
      <c r="P2604" s="9"/>
      <c r="Q2604" s="9"/>
    </row>
    <row r="2605" spans="8:17" s="22" customFormat="1" ht="15" hidden="1" customHeight="1" x14ac:dyDescent="0.25">
      <c r="H2605" s="9"/>
      <c r="I2605" s="9"/>
      <c r="J2605" s="9"/>
      <c r="K2605" s="9"/>
      <c r="L2605" s="9"/>
      <c r="M2605" s="9"/>
      <c r="N2605" s="9"/>
      <c r="O2605" s="9"/>
      <c r="P2605" s="9"/>
      <c r="Q2605" s="9"/>
    </row>
    <row r="2606" spans="8:17" s="22" customFormat="1" ht="15" hidden="1" customHeight="1" x14ac:dyDescent="0.25">
      <c r="H2606" s="9"/>
      <c r="I2606" s="9"/>
      <c r="J2606" s="9"/>
      <c r="K2606" s="9"/>
      <c r="L2606" s="9"/>
      <c r="M2606" s="9"/>
      <c r="N2606" s="9"/>
      <c r="O2606" s="9"/>
      <c r="P2606" s="9"/>
      <c r="Q2606" s="9"/>
    </row>
    <row r="2607" spans="8:17" s="22" customFormat="1" ht="15" hidden="1" customHeight="1" x14ac:dyDescent="0.25">
      <c r="H2607" s="9"/>
      <c r="I2607" s="9"/>
      <c r="J2607" s="9"/>
      <c r="K2607" s="9"/>
      <c r="L2607" s="9"/>
      <c r="M2607" s="9"/>
      <c r="N2607" s="9"/>
      <c r="O2607" s="9"/>
      <c r="P2607" s="9"/>
      <c r="Q2607" s="9"/>
    </row>
    <row r="2608" spans="8:17" s="22" customFormat="1" ht="15" hidden="1" customHeight="1" x14ac:dyDescent="0.25">
      <c r="H2608" s="9"/>
      <c r="I2608" s="9"/>
      <c r="J2608" s="9"/>
      <c r="K2608" s="9"/>
      <c r="L2608" s="9"/>
      <c r="M2608" s="9"/>
      <c r="N2608" s="9"/>
      <c r="O2608" s="9"/>
      <c r="P2608" s="9"/>
      <c r="Q2608" s="9"/>
    </row>
    <row r="2609" spans="8:17" s="22" customFormat="1" ht="15" hidden="1" customHeight="1" x14ac:dyDescent="0.25">
      <c r="H2609" s="9"/>
      <c r="I2609" s="9"/>
      <c r="J2609" s="9"/>
      <c r="K2609" s="9"/>
      <c r="L2609" s="9"/>
      <c r="M2609" s="9"/>
      <c r="N2609" s="9"/>
      <c r="O2609" s="9"/>
      <c r="P2609" s="9"/>
      <c r="Q2609" s="9"/>
    </row>
    <row r="2610" spans="8:17" s="22" customFormat="1" ht="15" hidden="1" customHeight="1" x14ac:dyDescent="0.25">
      <c r="H2610" s="9"/>
      <c r="I2610" s="9"/>
      <c r="J2610" s="9"/>
      <c r="K2610" s="9"/>
      <c r="L2610" s="9"/>
      <c r="M2610" s="9"/>
      <c r="N2610" s="9"/>
      <c r="O2610" s="9"/>
      <c r="P2610" s="9"/>
      <c r="Q2610" s="9"/>
    </row>
    <row r="2611" spans="8:17" s="22" customFormat="1" ht="15" hidden="1" customHeight="1" x14ac:dyDescent="0.25">
      <c r="H2611" s="9"/>
      <c r="I2611" s="9"/>
      <c r="J2611" s="9"/>
      <c r="K2611" s="9"/>
      <c r="L2611" s="9"/>
      <c r="M2611" s="9"/>
      <c r="N2611" s="9"/>
      <c r="O2611" s="9"/>
      <c r="P2611" s="9"/>
      <c r="Q2611" s="9"/>
    </row>
    <row r="2612" spans="8:17" s="22" customFormat="1" ht="15" hidden="1" customHeight="1" x14ac:dyDescent="0.25">
      <c r="H2612" s="9"/>
      <c r="I2612" s="9"/>
      <c r="J2612" s="9"/>
      <c r="K2612" s="9"/>
      <c r="L2612" s="9"/>
      <c r="M2612" s="9"/>
      <c r="N2612" s="9"/>
      <c r="O2612" s="9"/>
      <c r="P2612" s="9"/>
      <c r="Q2612" s="9"/>
    </row>
    <row r="2613" spans="8:17" s="22" customFormat="1" ht="15" hidden="1" customHeight="1" x14ac:dyDescent="0.25">
      <c r="H2613" s="9"/>
      <c r="I2613" s="9"/>
      <c r="J2613" s="9"/>
      <c r="K2613" s="9"/>
      <c r="L2613" s="9"/>
      <c r="M2613" s="9"/>
      <c r="N2613" s="9"/>
      <c r="O2613" s="9"/>
      <c r="P2613" s="9"/>
      <c r="Q2613" s="9"/>
    </row>
    <row r="2614" spans="8:17" s="22" customFormat="1" ht="15" hidden="1" customHeight="1" x14ac:dyDescent="0.25">
      <c r="H2614" s="9"/>
      <c r="I2614" s="9"/>
      <c r="J2614" s="9"/>
      <c r="K2614" s="9"/>
      <c r="L2614" s="9"/>
      <c r="M2614" s="9"/>
      <c r="N2614" s="9"/>
      <c r="O2614" s="9"/>
      <c r="P2614" s="9"/>
      <c r="Q2614" s="9"/>
    </row>
    <row r="2615" spans="8:17" s="22" customFormat="1" ht="15" hidden="1" customHeight="1" x14ac:dyDescent="0.25">
      <c r="H2615" s="9"/>
      <c r="I2615" s="9"/>
      <c r="J2615" s="9"/>
      <c r="K2615" s="9"/>
      <c r="L2615" s="9"/>
      <c r="M2615" s="9"/>
      <c r="N2615" s="9"/>
      <c r="O2615" s="9"/>
      <c r="P2615" s="9"/>
      <c r="Q2615" s="9"/>
    </row>
    <row r="2616" spans="8:17" s="22" customFormat="1" ht="15" hidden="1" customHeight="1" x14ac:dyDescent="0.25">
      <c r="H2616" s="9"/>
      <c r="I2616" s="9"/>
      <c r="J2616" s="9"/>
      <c r="K2616" s="9"/>
      <c r="L2616" s="9"/>
      <c r="M2616" s="9"/>
      <c r="N2616" s="9"/>
      <c r="O2616" s="9"/>
      <c r="P2616" s="9"/>
      <c r="Q2616" s="9"/>
    </row>
    <row r="2617" spans="8:17" s="22" customFormat="1" ht="15" hidden="1" customHeight="1" x14ac:dyDescent="0.25">
      <c r="H2617" s="9"/>
      <c r="I2617" s="9"/>
      <c r="J2617" s="9"/>
      <c r="K2617" s="9"/>
      <c r="L2617" s="9"/>
      <c r="M2617" s="9"/>
      <c r="N2617" s="9"/>
      <c r="O2617" s="9"/>
      <c r="P2617" s="9"/>
      <c r="Q2617" s="9"/>
    </row>
    <row r="2618" spans="8:17" s="22" customFormat="1" ht="15" hidden="1" customHeight="1" x14ac:dyDescent="0.25">
      <c r="H2618" s="9"/>
      <c r="I2618" s="9"/>
      <c r="J2618" s="9"/>
      <c r="K2618" s="9"/>
      <c r="L2618" s="9"/>
      <c r="M2618" s="9"/>
      <c r="N2618" s="9"/>
      <c r="O2618" s="9"/>
      <c r="P2618" s="9"/>
      <c r="Q2618" s="9"/>
    </row>
    <row r="2619" spans="8:17" s="22" customFormat="1" ht="15" hidden="1" customHeight="1" x14ac:dyDescent="0.25">
      <c r="H2619" s="9"/>
      <c r="I2619" s="9"/>
      <c r="J2619" s="9"/>
      <c r="K2619" s="9"/>
      <c r="L2619" s="9"/>
      <c r="M2619" s="9"/>
      <c r="N2619" s="9"/>
      <c r="O2619" s="9"/>
      <c r="P2619" s="9"/>
      <c r="Q2619" s="9"/>
    </row>
    <row r="2620" spans="8:17" s="22" customFormat="1" ht="15" hidden="1" customHeight="1" x14ac:dyDescent="0.25">
      <c r="H2620" s="9"/>
      <c r="I2620" s="9"/>
      <c r="J2620" s="9"/>
      <c r="K2620" s="9"/>
      <c r="L2620" s="9"/>
      <c r="M2620" s="9"/>
      <c r="N2620" s="9"/>
      <c r="O2620" s="9"/>
      <c r="P2620" s="9"/>
      <c r="Q2620" s="9"/>
    </row>
    <row r="2621" spans="8:17" s="22" customFormat="1" ht="15" hidden="1" customHeight="1" x14ac:dyDescent="0.25">
      <c r="H2621" s="9"/>
      <c r="I2621" s="9"/>
      <c r="J2621" s="9"/>
      <c r="K2621" s="9"/>
      <c r="L2621" s="9"/>
      <c r="M2621" s="9"/>
      <c r="N2621" s="9"/>
      <c r="O2621" s="9"/>
      <c r="P2621" s="9"/>
      <c r="Q2621" s="9"/>
    </row>
    <row r="2622" spans="8:17" s="22" customFormat="1" ht="15" hidden="1" customHeight="1" x14ac:dyDescent="0.25">
      <c r="H2622" s="9"/>
      <c r="I2622" s="9"/>
      <c r="J2622" s="9"/>
      <c r="K2622" s="9"/>
      <c r="L2622" s="9"/>
      <c r="M2622" s="9"/>
      <c r="N2622" s="9"/>
      <c r="O2622" s="9"/>
      <c r="P2622" s="9"/>
      <c r="Q2622" s="9"/>
    </row>
    <row r="2623" spans="8:17" s="22" customFormat="1" ht="15" hidden="1" customHeight="1" x14ac:dyDescent="0.25">
      <c r="H2623" s="9"/>
      <c r="I2623" s="9"/>
      <c r="J2623" s="9"/>
      <c r="K2623" s="9"/>
      <c r="L2623" s="9"/>
      <c r="M2623" s="9"/>
      <c r="N2623" s="9"/>
      <c r="O2623" s="9"/>
      <c r="P2623" s="9"/>
      <c r="Q2623" s="9"/>
    </row>
    <row r="2624" spans="8:17" s="22" customFormat="1" ht="15" hidden="1" customHeight="1" x14ac:dyDescent="0.25">
      <c r="H2624" s="9"/>
      <c r="I2624" s="9"/>
      <c r="J2624" s="9"/>
      <c r="K2624" s="9"/>
      <c r="L2624" s="9"/>
      <c r="M2624" s="9"/>
      <c r="N2624" s="9"/>
      <c r="O2624" s="9"/>
      <c r="P2624" s="9"/>
      <c r="Q2624" s="9"/>
    </row>
    <row r="2625" spans="8:17" s="22" customFormat="1" ht="15" hidden="1" customHeight="1" x14ac:dyDescent="0.25">
      <c r="H2625" s="9"/>
      <c r="I2625" s="9"/>
      <c r="J2625" s="9"/>
      <c r="K2625" s="9"/>
      <c r="L2625" s="9"/>
      <c r="M2625" s="9"/>
      <c r="N2625" s="9"/>
      <c r="O2625" s="9"/>
      <c r="P2625" s="9"/>
      <c r="Q2625" s="9"/>
    </row>
    <row r="2626" spans="8:17" s="22" customFormat="1" ht="15" hidden="1" customHeight="1" x14ac:dyDescent="0.25">
      <c r="H2626" s="9"/>
      <c r="I2626" s="9"/>
      <c r="J2626" s="9"/>
      <c r="K2626" s="9"/>
      <c r="L2626" s="9"/>
      <c r="M2626" s="9"/>
      <c r="N2626" s="9"/>
      <c r="O2626" s="9"/>
      <c r="P2626" s="9"/>
      <c r="Q2626" s="9"/>
    </row>
    <row r="2627" spans="8:17" s="22" customFormat="1" ht="15" hidden="1" customHeight="1" x14ac:dyDescent="0.25">
      <c r="H2627" s="9"/>
      <c r="I2627" s="9"/>
      <c r="J2627" s="9"/>
      <c r="K2627" s="9"/>
      <c r="L2627" s="9"/>
      <c r="M2627" s="9"/>
      <c r="N2627" s="9"/>
      <c r="O2627" s="9"/>
      <c r="P2627" s="9"/>
      <c r="Q2627" s="9"/>
    </row>
    <row r="2628" spans="8:17" s="22" customFormat="1" ht="15" hidden="1" customHeight="1" x14ac:dyDescent="0.25">
      <c r="H2628" s="9"/>
      <c r="I2628" s="9"/>
      <c r="J2628" s="9"/>
      <c r="K2628" s="9"/>
      <c r="L2628" s="9"/>
      <c r="M2628" s="9"/>
      <c r="N2628" s="9"/>
      <c r="O2628" s="9"/>
      <c r="P2628" s="9"/>
      <c r="Q2628" s="9"/>
    </row>
    <row r="2629" spans="8:17" s="22" customFormat="1" ht="15" hidden="1" customHeight="1" x14ac:dyDescent="0.25">
      <c r="H2629" s="9"/>
      <c r="I2629" s="9"/>
      <c r="J2629" s="9"/>
      <c r="K2629" s="9"/>
      <c r="L2629" s="9"/>
      <c r="M2629" s="9"/>
      <c r="N2629" s="9"/>
      <c r="O2629" s="9"/>
      <c r="P2629" s="9"/>
      <c r="Q2629" s="9"/>
    </row>
    <row r="2630" spans="8:17" s="22" customFormat="1" ht="15" hidden="1" customHeight="1" x14ac:dyDescent="0.25">
      <c r="H2630" s="9"/>
      <c r="I2630" s="9"/>
      <c r="J2630" s="9"/>
      <c r="K2630" s="9"/>
      <c r="L2630" s="9"/>
      <c r="M2630" s="9"/>
      <c r="N2630" s="9"/>
      <c r="O2630" s="9"/>
      <c r="P2630" s="9"/>
      <c r="Q2630" s="9"/>
    </row>
    <row r="2631" spans="8:17" s="22" customFormat="1" ht="15" hidden="1" customHeight="1" x14ac:dyDescent="0.25">
      <c r="H2631" s="9"/>
      <c r="I2631" s="9"/>
      <c r="J2631" s="9"/>
      <c r="K2631" s="9"/>
      <c r="L2631" s="9"/>
      <c r="M2631" s="9"/>
      <c r="N2631" s="9"/>
      <c r="O2631" s="9"/>
      <c r="P2631" s="9"/>
      <c r="Q2631" s="9"/>
    </row>
    <row r="2632" spans="8:17" s="22" customFormat="1" ht="15" hidden="1" customHeight="1" x14ac:dyDescent="0.25">
      <c r="H2632" s="9"/>
      <c r="I2632" s="9"/>
      <c r="J2632" s="9"/>
      <c r="K2632" s="9"/>
      <c r="L2632" s="9"/>
      <c r="M2632" s="9"/>
      <c r="N2632" s="9"/>
      <c r="O2632" s="9"/>
      <c r="P2632" s="9"/>
      <c r="Q2632" s="9"/>
    </row>
    <row r="2633" spans="8:17" s="22" customFormat="1" ht="15" hidden="1" customHeight="1" x14ac:dyDescent="0.25">
      <c r="H2633" s="9"/>
      <c r="I2633" s="9"/>
      <c r="J2633" s="9"/>
      <c r="K2633" s="9"/>
      <c r="L2633" s="9"/>
      <c r="M2633" s="9"/>
      <c r="N2633" s="9"/>
      <c r="O2633" s="9"/>
      <c r="P2633" s="9"/>
      <c r="Q2633" s="9"/>
    </row>
    <row r="2634" spans="8:17" s="22" customFormat="1" ht="15" hidden="1" customHeight="1" x14ac:dyDescent="0.25">
      <c r="H2634" s="9"/>
      <c r="I2634" s="9"/>
      <c r="J2634" s="9"/>
      <c r="K2634" s="9"/>
      <c r="L2634" s="9"/>
      <c r="M2634" s="9"/>
      <c r="N2634" s="9"/>
      <c r="O2634" s="9"/>
      <c r="P2634" s="9"/>
      <c r="Q2634" s="9"/>
    </row>
    <row r="2635" spans="8:17" s="22" customFormat="1" ht="15" hidden="1" customHeight="1" x14ac:dyDescent="0.25">
      <c r="H2635" s="9"/>
      <c r="I2635" s="9"/>
      <c r="J2635" s="9"/>
      <c r="K2635" s="9"/>
      <c r="L2635" s="9"/>
      <c r="M2635" s="9"/>
      <c r="N2635" s="9"/>
      <c r="O2635" s="9"/>
      <c r="P2635" s="9"/>
      <c r="Q2635" s="9"/>
    </row>
    <row r="2636" spans="8:17" s="22" customFormat="1" ht="15" hidden="1" customHeight="1" x14ac:dyDescent="0.25">
      <c r="H2636" s="9"/>
      <c r="I2636" s="9"/>
      <c r="J2636" s="9"/>
      <c r="K2636" s="9"/>
      <c r="L2636" s="9"/>
      <c r="M2636" s="9"/>
      <c r="N2636" s="9"/>
      <c r="O2636" s="9"/>
      <c r="P2636" s="9"/>
      <c r="Q2636" s="9"/>
    </row>
    <row r="2637" spans="8:17" s="22" customFormat="1" ht="15" hidden="1" customHeight="1" x14ac:dyDescent="0.25">
      <c r="H2637" s="9"/>
      <c r="I2637" s="9"/>
      <c r="J2637" s="9"/>
      <c r="K2637" s="9"/>
      <c r="L2637" s="9"/>
      <c r="M2637" s="9"/>
      <c r="N2637" s="9"/>
      <c r="O2637" s="9"/>
      <c r="P2637" s="9"/>
      <c r="Q2637" s="9"/>
    </row>
    <row r="2638" spans="8:17" s="22" customFormat="1" ht="15" hidden="1" customHeight="1" x14ac:dyDescent="0.25">
      <c r="H2638" s="9"/>
      <c r="I2638" s="9"/>
      <c r="J2638" s="9"/>
      <c r="K2638" s="9"/>
      <c r="L2638" s="9"/>
      <c r="M2638" s="9"/>
      <c r="N2638" s="9"/>
      <c r="O2638" s="9"/>
      <c r="P2638" s="9"/>
      <c r="Q2638" s="9"/>
    </row>
    <row r="2639" spans="8:17" s="22" customFormat="1" ht="15" hidden="1" customHeight="1" x14ac:dyDescent="0.25">
      <c r="H2639" s="9"/>
      <c r="I2639" s="9"/>
      <c r="J2639" s="9"/>
      <c r="K2639" s="9"/>
      <c r="L2639" s="9"/>
      <c r="M2639" s="9"/>
      <c r="N2639" s="9"/>
      <c r="O2639" s="9"/>
      <c r="P2639" s="9"/>
      <c r="Q2639" s="9"/>
    </row>
    <row r="2640" spans="8:17" s="22" customFormat="1" ht="15" hidden="1" customHeight="1" x14ac:dyDescent="0.25">
      <c r="H2640" s="9"/>
      <c r="I2640" s="9"/>
      <c r="J2640" s="9"/>
      <c r="K2640" s="9"/>
      <c r="L2640" s="9"/>
      <c r="M2640" s="9"/>
      <c r="N2640" s="9"/>
      <c r="O2640" s="9"/>
      <c r="P2640" s="9"/>
      <c r="Q2640" s="9"/>
    </row>
    <row r="2641" spans="8:17" s="22" customFormat="1" ht="15" hidden="1" customHeight="1" x14ac:dyDescent="0.25">
      <c r="H2641" s="9"/>
      <c r="I2641" s="9"/>
      <c r="J2641" s="9"/>
      <c r="K2641" s="9"/>
      <c r="L2641" s="9"/>
      <c r="M2641" s="9"/>
      <c r="N2641" s="9"/>
      <c r="O2641" s="9"/>
      <c r="P2641" s="9"/>
      <c r="Q2641" s="9"/>
    </row>
    <row r="2642" spans="8:17" s="22" customFormat="1" ht="15" hidden="1" customHeight="1" x14ac:dyDescent="0.25">
      <c r="H2642" s="9"/>
      <c r="I2642" s="9"/>
      <c r="J2642" s="9"/>
      <c r="K2642" s="9"/>
      <c r="L2642" s="9"/>
      <c r="M2642" s="9"/>
      <c r="N2642" s="9"/>
      <c r="O2642" s="9"/>
      <c r="P2642" s="9"/>
      <c r="Q2642" s="9"/>
    </row>
    <row r="2643" spans="8:17" s="22" customFormat="1" ht="15" hidden="1" customHeight="1" x14ac:dyDescent="0.25">
      <c r="H2643" s="9"/>
      <c r="I2643" s="9"/>
      <c r="J2643" s="9"/>
      <c r="K2643" s="9"/>
      <c r="L2643" s="9"/>
      <c r="M2643" s="9"/>
      <c r="N2643" s="9"/>
      <c r="O2643" s="9"/>
      <c r="P2643" s="9"/>
      <c r="Q2643" s="9"/>
    </row>
    <row r="2644" spans="8:17" s="22" customFormat="1" ht="15" hidden="1" customHeight="1" x14ac:dyDescent="0.25">
      <c r="H2644" s="9"/>
      <c r="I2644" s="9"/>
      <c r="J2644" s="9"/>
      <c r="K2644" s="9"/>
      <c r="L2644" s="9"/>
      <c r="M2644" s="9"/>
      <c r="N2644" s="9"/>
      <c r="O2644" s="9"/>
      <c r="P2644" s="9"/>
      <c r="Q2644" s="9"/>
    </row>
    <row r="2645" spans="8:17" s="22" customFormat="1" ht="15" hidden="1" customHeight="1" x14ac:dyDescent="0.25">
      <c r="H2645" s="9"/>
      <c r="I2645" s="9"/>
      <c r="J2645" s="9"/>
      <c r="K2645" s="9"/>
      <c r="L2645" s="9"/>
      <c r="M2645" s="9"/>
      <c r="N2645" s="9"/>
      <c r="O2645" s="9"/>
      <c r="P2645" s="9"/>
      <c r="Q2645" s="9"/>
    </row>
    <row r="2646" spans="8:17" s="22" customFormat="1" ht="15" hidden="1" customHeight="1" x14ac:dyDescent="0.25">
      <c r="H2646" s="9"/>
      <c r="I2646" s="9"/>
      <c r="J2646" s="9"/>
      <c r="K2646" s="9"/>
      <c r="L2646" s="9"/>
      <c r="M2646" s="9"/>
      <c r="N2646" s="9"/>
      <c r="O2646" s="9"/>
      <c r="P2646" s="9"/>
      <c r="Q2646" s="9"/>
    </row>
    <row r="2647" spans="8:17" s="22" customFormat="1" ht="15" hidden="1" customHeight="1" x14ac:dyDescent="0.25">
      <c r="H2647" s="9"/>
      <c r="I2647" s="9"/>
      <c r="J2647" s="9"/>
      <c r="K2647" s="9"/>
      <c r="L2647" s="9"/>
      <c r="M2647" s="9"/>
      <c r="N2647" s="9"/>
      <c r="O2647" s="9"/>
      <c r="P2647" s="9"/>
      <c r="Q2647" s="9"/>
    </row>
    <row r="2648" spans="8:17" s="22" customFormat="1" ht="15" hidden="1" customHeight="1" x14ac:dyDescent="0.25">
      <c r="H2648" s="9"/>
      <c r="I2648" s="9"/>
      <c r="J2648" s="9"/>
      <c r="K2648" s="9"/>
      <c r="L2648" s="9"/>
      <c r="M2648" s="9"/>
      <c r="N2648" s="9"/>
      <c r="O2648" s="9"/>
      <c r="P2648" s="9"/>
      <c r="Q2648" s="9"/>
    </row>
    <row r="2649" spans="8:17" s="22" customFormat="1" ht="15" hidden="1" customHeight="1" x14ac:dyDescent="0.25">
      <c r="H2649" s="9"/>
      <c r="I2649" s="9"/>
      <c r="J2649" s="9"/>
      <c r="K2649" s="9"/>
      <c r="L2649" s="9"/>
      <c r="M2649" s="9"/>
      <c r="N2649" s="9"/>
      <c r="O2649" s="9"/>
      <c r="P2649" s="9"/>
      <c r="Q2649" s="9"/>
    </row>
    <row r="2650" spans="8:17" s="22" customFormat="1" ht="15" hidden="1" customHeight="1" x14ac:dyDescent="0.25">
      <c r="H2650" s="9"/>
      <c r="I2650" s="9"/>
      <c r="J2650" s="9"/>
      <c r="K2650" s="9"/>
      <c r="L2650" s="9"/>
      <c r="M2650" s="9"/>
      <c r="N2650" s="9"/>
      <c r="O2650" s="9"/>
      <c r="P2650" s="9"/>
      <c r="Q2650" s="9"/>
    </row>
    <row r="2651" spans="8:17" s="22" customFormat="1" ht="15" hidden="1" customHeight="1" x14ac:dyDescent="0.25">
      <c r="H2651" s="9"/>
      <c r="I2651" s="9"/>
      <c r="J2651" s="9"/>
      <c r="K2651" s="9"/>
      <c r="L2651" s="9"/>
      <c r="M2651" s="9"/>
      <c r="N2651" s="9"/>
      <c r="O2651" s="9"/>
      <c r="P2651" s="9"/>
      <c r="Q2651" s="9"/>
    </row>
    <row r="2652" spans="8:17" s="22" customFormat="1" ht="15" hidden="1" customHeight="1" x14ac:dyDescent="0.25">
      <c r="H2652" s="9"/>
      <c r="I2652" s="9"/>
      <c r="J2652" s="9"/>
      <c r="K2652" s="9"/>
      <c r="L2652" s="9"/>
      <c r="M2652" s="9"/>
      <c r="N2652" s="9"/>
      <c r="O2652" s="9"/>
      <c r="P2652" s="9"/>
      <c r="Q2652" s="9"/>
    </row>
    <row r="2653" spans="8:17" s="22" customFormat="1" ht="15" hidden="1" customHeight="1" x14ac:dyDescent="0.25">
      <c r="H2653" s="9"/>
      <c r="I2653" s="9"/>
      <c r="J2653" s="9"/>
      <c r="K2653" s="9"/>
      <c r="L2653" s="9"/>
      <c r="M2653" s="9"/>
      <c r="N2653" s="9"/>
      <c r="O2653" s="9"/>
      <c r="P2653" s="9"/>
      <c r="Q2653" s="9"/>
    </row>
    <row r="2654" spans="8:17" s="22" customFormat="1" ht="15" hidden="1" customHeight="1" x14ac:dyDescent="0.25">
      <c r="H2654" s="9"/>
      <c r="I2654" s="9"/>
      <c r="J2654" s="9"/>
      <c r="K2654" s="9"/>
      <c r="L2654" s="9"/>
      <c r="M2654" s="9"/>
      <c r="N2654" s="9"/>
      <c r="O2654" s="9"/>
      <c r="P2654" s="9"/>
      <c r="Q2654" s="9"/>
    </row>
    <row r="2655" spans="8:17" s="22" customFormat="1" ht="15" hidden="1" customHeight="1" x14ac:dyDescent="0.25">
      <c r="H2655" s="9"/>
      <c r="I2655" s="9"/>
      <c r="J2655" s="9"/>
      <c r="K2655" s="9"/>
      <c r="L2655" s="9"/>
      <c r="M2655" s="9"/>
      <c r="N2655" s="9"/>
      <c r="O2655" s="9"/>
      <c r="P2655" s="9"/>
      <c r="Q2655" s="9"/>
    </row>
    <row r="2656" spans="8:17" s="22" customFormat="1" ht="15" hidden="1" customHeight="1" x14ac:dyDescent="0.25">
      <c r="H2656" s="9"/>
      <c r="I2656" s="9"/>
      <c r="J2656" s="9"/>
      <c r="K2656" s="9"/>
      <c r="L2656" s="9"/>
      <c r="M2656" s="9"/>
      <c r="N2656" s="9"/>
      <c r="O2656" s="9"/>
      <c r="P2656" s="9"/>
      <c r="Q2656" s="9"/>
    </row>
    <row r="2657" spans="8:17" s="22" customFormat="1" ht="15" hidden="1" customHeight="1" x14ac:dyDescent="0.25">
      <c r="H2657" s="9"/>
      <c r="I2657" s="9"/>
      <c r="J2657" s="9"/>
      <c r="K2657" s="9"/>
      <c r="L2657" s="9"/>
      <c r="M2657" s="9"/>
      <c r="N2657" s="9"/>
      <c r="O2657" s="9"/>
      <c r="P2657" s="9"/>
      <c r="Q2657" s="9"/>
    </row>
    <row r="2658" spans="8:17" s="22" customFormat="1" ht="15" hidden="1" customHeight="1" x14ac:dyDescent="0.25">
      <c r="H2658" s="9"/>
      <c r="I2658" s="9"/>
      <c r="J2658" s="9"/>
      <c r="K2658" s="9"/>
      <c r="L2658" s="9"/>
      <c r="M2658" s="9"/>
      <c r="N2658" s="9"/>
      <c r="O2658" s="9"/>
      <c r="P2658" s="9"/>
      <c r="Q2658" s="9"/>
    </row>
    <row r="2659" spans="8:17" s="22" customFormat="1" ht="15" hidden="1" customHeight="1" x14ac:dyDescent="0.25">
      <c r="H2659" s="9"/>
      <c r="I2659" s="9"/>
      <c r="J2659" s="9"/>
      <c r="K2659" s="9"/>
      <c r="L2659" s="9"/>
      <c r="M2659" s="9"/>
      <c r="N2659" s="9"/>
      <c r="O2659" s="9"/>
      <c r="P2659" s="9"/>
      <c r="Q2659" s="9"/>
    </row>
    <row r="2660" spans="8:17" s="22" customFormat="1" ht="15" hidden="1" customHeight="1" x14ac:dyDescent="0.25">
      <c r="H2660" s="9"/>
      <c r="I2660" s="9"/>
      <c r="J2660" s="9"/>
      <c r="K2660" s="9"/>
      <c r="L2660" s="9"/>
      <c r="M2660" s="9"/>
      <c r="N2660" s="9"/>
      <c r="O2660" s="9"/>
      <c r="P2660" s="9"/>
      <c r="Q2660" s="9"/>
    </row>
    <row r="2661" spans="8:17" s="22" customFormat="1" ht="15" hidden="1" customHeight="1" x14ac:dyDescent="0.25">
      <c r="H2661" s="9"/>
      <c r="I2661" s="9"/>
      <c r="J2661" s="9"/>
      <c r="K2661" s="9"/>
      <c r="L2661" s="9"/>
      <c r="M2661" s="9"/>
      <c r="N2661" s="9"/>
      <c r="O2661" s="9"/>
      <c r="P2661" s="9"/>
      <c r="Q2661" s="9"/>
    </row>
    <row r="2662" spans="8:17" s="22" customFormat="1" ht="15" hidden="1" customHeight="1" x14ac:dyDescent="0.25">
      <c r="H2662" s="9"/>
      <c r="I2662" s="9"/>
      <c r="J2662" s="9"/>
      <c r="K2662" s="9"/>
      <c r="L2662" s="9"/>
      <c r="M2662" s="9"/>
      <c r="N2662" s="9"/>
      <c r="O2662" s="9"/>
      <c r="P2662" s="9"/>
      <c r="Q2662" s="9"/>
    </row>
    <row r="2663" spans="8:17" s="22" customFormat="1" ht="15" hidden="1" customHeight="1" x14ac:dyDescent="0.25">
      <c r="H2663" s="9"/>
      <c r="I2663" s="9"/>
      <c r="J2663" s="9"/>
      <c r="K2663" s="9"/>
      <c r="L2663" s="9"/>
      <c r="M2663" s="9"/>
      <c r="N2663" s="9"/>
      <c r="O2663" s="9"/>
      <c r="P2663" s="9"/>
      <c r="Q2663" s="9"/>
    </row>
    <row r="2664" spans="8:17" s="22" customFormat="1" ht="15" hidden="1" customHeight="1" x14ac:dyDescent="0.25">
      <c r="H2664" s="9"/>
      <c r="I2664" s="9"/>
      <c r="J2664" s="9"/>
      <c r="K2664" s="9"/>
      <c r="L2664" s="9"/>
      <c r="M2664" s="9"/>
      <c r="N2664" s="9"/>
      <c r="O2664" s="9"/>
      <c r="P2664" s="9"/>
      <c r="Q2664" s="9"/>
    </row>
    <row r="2665" spans="8:17" s="22" customFormat="1" ht="15" hidden="1" customHeight="1" x14ac:dyDescent="0.25">
      <c r="H2665" s="9"/>
      <c r="I2665" s="9"/>
      <c r="J2665" s="9"/>
      <c r="K2665" s="9"/>
      <c r="L2665" s="9"/>
      <c r="M2665" s="9"/>
      <c r="N2665" s="9"/>
      <c r="O2665" s="9"/>
      <c r="P2665" s="9"/>
      <c r="Q2665" s="9"/>
    </row>
    <row r="2666" spans="8:17" s="22" customFormat="1" ht="15" hidden="1" customHeight="1" x14ac:dyDescent="0.25">
      <c r="H2666" s="9"/>
      <c r="I2666" s="9"/>
      <c r="J2666" s="9"/>
      <c r="K2666" s="9"/>
      <c r="L2666" s="9"/>
      <c r="M2666" s="9"/>
      <c r="N2666" s="9"/>
      <c r="O2666" s="9"/>
      <c r="P2666" s="9"/>
      <c r="Q2666" s="9"/>
    </row>
    <row r="2667" spans="8:17" s="22" customFormat="1" ht="15" hidden="1" customHeight="1" x14ac:dyDescent="0.25">
      <c r="H2667" s="9"/>
      <c r="I2667" s="9"/>
      <c r="J2667" s="9"/>
      <c r="K2667" s="9"/>
      <c r="L2667" s="9"/>
      <c r="M2667" s="9"/>
      <c r="N2667" s="9"/>
      <c r="O2667" s="9"/>
      <c r="P2667" s="9"/>
      <c r="Q2667" s="9"/>
    </row>
    <row r="2668" spans="8:17" s="22" customFormat="1" ht="15" hidden="1" customHeight="1" x14ac:dyDescent="0.25">
      <c r="H2668" s="9"/>
      <c r="I2668" s="9"/>
      <c r="J2668" s="9"/>
      <c r="K2668" s="9"/>
      <c r="L2668" s="9"/>
      <c r="M2668" s="9"/>
      <c r="N2668" s="9"/>
      <c r="O2668" s="9"/>
      <c r="P2668" s="9"/>
      <c r="Q2668" s="9"/>
    </row>
    <row r="2669" spans="8:17" s="22" customFormat="1" ht="15" hidden="1" customHeight="1" x14ac:dyDescent="0.25">
      <c r="H2669" s="9"/>
      <c r="I2669" s="9"/>
      <c r="J2669" s="9"/>
      <c r="K2669" s="9"/>
      <c r="L2669" s="9"/>
      <c r="M2669" s="9"/>
      <c r="N2669" s="9"/>
      <c r="O2669" s="9"/>
      <c r="P2669" s="9"/>
      <c r="Q2669" s="9"/>
    </row>
    <row r="2670" spans="8:17" s="22" customFormat="1" ht="15" hidden="1" customHeight="1" x14ac:dyDescent="0.25">
      <c r="H2670" s="9"/>
      <c r="I2670" s="9"/>
      <c r="J2670" s="9"/>
      <c r="K2670" s="9"/>
      <c r="L2670" s="9"/>
      <c r="M2670" s="9"/>
      <c r="N2670" s="9"/>
      <c r="O2670" s="9"/>
      <c r="P2670" s="9"/>
      <c r="Q2670" s="9"/>
    </row>
    <row r="2671" spans="8:17" s="22" customFormat="1" ht="15" hidden="1" customHeight="1" x14ac:dyDescent="0.25">
      <c r="H2671" s="9"/>
      <c r="I2671" s="9"/>
      <c r="J2671" s="9"/>
      <c r="K2671" s="9"/>
      <c r="L2671" s="9"/>
      <c r="M2671" s="9"/>
      <c r="N2671" s="9"/>
      <c r="O2671" s="9"/>
      <c r="P2671" s="9"/>
      <c r="Q2671" s="9"/>
    </row>
    <row r="2672" spans="8:17" s="22" customFormat="1" ht="15" hidden="1" customHeight="1" x14ac:dyDescent="0.25">
      <c r="H2672" s="9"/>
      <c r="I2672" s="9"/>
      <c r="J2672" s="9"/>
      <c r="K2672" s="9"/>
      <c r="L2672" s="9"/>
      <c r="M2672" s="9"/>
      <c r="N2672" s="9"/>
      <c r="O2672" s="9"/>
      <c r="P2672" s="9"/>
      <c r="Q2672" s="9"/>
    </row>
    <row r="2673" spans="8:17" s="22" customFormat="1" ht="15" hidden="1" customHeight="1" x14ac:dyDescent="0.25">
      <c r="H2673" s="9"/>
      <c r="I2673" s="9"/>
      <c r="J2673" s="9"/>
      <c r="K2673" s="9"/>
      <c r="L2673" s="9"/>
      <c r="M2673" s="9"/>
      <c r="N2673" s="9"/>
      <c r="O2673" s="9"/>
      <c r="P2673" s="9"/>
      <c r="Q2673" s="9"/>
    </row>
    <row r="2674" spans="8:17" s="22" customFormat="1" ht="15" hidden="1" customHeight="1" x14ac:dyDescent="0.25">
      <c r="H2674" s="9"/>
      <c r="I2674" s="9"/>
      <c r="J2674" s="9"/>
      <c r="K2674" s="9"/>
      <c r="L2674" s="9"/>
      <c r="M2674" s="9"/>
      <c r="N2674" s="9"/>
      <c r="O2674" s="9"/>
      <c r="P2674" s="9"/>
      <c r="Q2674" s="9"/>
    </row>
    <row r="2675" spans="8:17" s="22" customFormat="1" ht="15" hidden="1" customHeight="1" x14ac:dyDescent="0.25">
      <c r="H2675" s="9"/>
      <c r="I2675" s="9"/>
      <c r="J2675" s="9"/>
      <c r="K2675" s="9"/>
      <c r="L2675" s="9"/>
      <c r="M2675" s="9"/>
      <c r="N2675" s="9"/>
      <c r="O2675" s="9"/>
      <c r="P2675" s="9"/>
      <c r="Q2675" s="9"/>
    </row>
    <row r="2676" spans="8:17" s="22" customFormat="1" ht="15" hidden="1" customHeight="1" x14ac:dyDescent="0.25">
      <c r="H2676" s="9"/>
      <c r="I2676" s="9"/>
      <c r="J2676" s="9"/>
      <c r="K2676" s="9"/>
      <c r="L2676" s="9"/>
      <c r="M2676" s="9"/>
      <c r="N2676" s="9"/>
      <c r="O2676" s="9"/>
      <c r="P2676" s="9"/>
      <c r="Q2676" s="9"/>
    </row>
    <row r="2677" spans="8:17" s="22" customFormat="1" ht="15" hidden="1" customHeight="1" x14ac:dyDescent="0.25">
      <c r="H2677" s="9"/>
      <c r="I2677" s="9"/>
      <c r="J2677" s="9"/>
      <c r="K2677" s="9"/>
      <c r="L2677" s="9"/>
      <c r="M2677" s="9"/>
      <c r="N2677" s="9"/>
      <c r="O2677" s="9"/>
      <c r="P2677" s="9"/>
      <c r="Q2677" s="9"/>
    </row>
    <row r="2678" spans="8:17" s="22" customFormat="1" ht="15" hidden="1" customHeight="1" x14ac:dyDescent="0.25">
      <c r="H2678" s="9"/>
      <c r="I2678" s="9"/>
      <c r="J2678" s="9"/>
      <c r="K2678" s="9"/>
      <c r="L2678" s="9"/>
      <c r="M2678" s="9"/>
      <c r="N2678" s="9"/>
      <c r="O2678" s="9"/>
      <c r="P2678" s="9"/>
      <c r="Q2678" s="9"/>
    </row>
    <row r="2679" spans="8:17" s="22" customFormat="1" ht="15" hidden="1" customHeight="1" x14ac:dyDescent="0.25">
      <c r="H2679" s="9"/>
      <c r="I2679" s="9"/>
      <c r="J2679" s="9"/>
      <c r="K2679" s="9"/>
      <c r="L2679" s="9"/>
      <c r="M2679" s="9"/>
      <c r="N2679" s="9"/>
      <c r="O2679" s="9"/>
      <c r="P2679" s="9"/>
      <c r="Q2679" s="9"/>
    </row>
    <row r="2680" spans="8:17" s="22" customFormat="1" ht="15" hidden="1" customHeight="1" x14ac:dyDescent="0.25">
      <c r="H2680" s="9"/>
      <c r="I2680" s="9"/>
      <c r="J2680" s="9"/>
      <c r="K2680" s="9"/>
      <c r="L2680" s="9"/>
      <c r="M2680" s="9"/>
      <c r="N2680" s="9"/>
      <c r="O2680" s="9"/>
      <c r="P2680" s="9"/>
      <c r="Q2680" s="9"/>
    </row>
    <row r="2681" spans="8:17" s="22" customFormat="1" ht="15" hidden="1" customHeight="1" x14ac:dyDescent="0.25">
      <c r="H2681" s="9"/>
      <c r="I2681" s="9"/>
      <c r="J2681" s="9"/>
      <c r="K2681" s="9"/>
      <c r="L2681" s="9"/>
      <c r="M2681" s="9"/>
      <c r="N2681" s="9"/>
      <c r="O2681" s="9"/>
      <c r="P2681" s="9"/>
      <c r="Q2681" s="9"/>
    </row>
    <row r="2682" spans="8:17" s="22" customFormat="1" ht="15" hidden="1" customHeight="1" x14ac:dyDescent="0.25">
      <c r="H2682" s="9"/>
      <c r="I2682" s="9"/>
      <c r="J2682" s="9"/>
      <c r="K2682" s="9"/>
      <c r="L2682" s="9"/>
      <c r="M2682" s="9"/>
      <c r="N2682" s="9"/>
      <c r="O2682" s="9"/>
      <c r="P2682" s="9"/>
      <c r="Q2682" s="9"/>
    </row>
    <row r="2683" spans="8:17" s="22" customFormat="1" ht="15" hidden="1" customHeight="1" x14ac:dyDescent="0.25">
      <c r="H2683" s="9"/>
      <c r="I2683" s="9"/>
      <c r="J2683" s="9"/>
      <c r="K2683" s="9"/>
      <c r="L2683" s="9"/>
      <c r="M2683" s="9"/>
      <c r="N2683" s="9"/>
      <c r="O2683" s="9"/>
      <c r="P2683" s="9"/>
      <c r="Q2683" s="9"/>
    </row>
    <row r="2684" spans="8:17" s="22" customFormat="1" ht="15" hidden="1" customHeight="1" x14ac:dyDescent="0.25">
      <c r="H2684" s="9"/>
      <c r="I2684" s="9"/>
      <c r="J2684" s="9"/>
      <c r="K2684" s="9"/>
      <c r="L2684" s="9"/>
      <c r="M2684" s="9"/>
      <c r="N2684" s="9"/>
      <c r="O2684" s="9"/>
      <c r="P2684" s="9"/>
      <c r="Q2684" s="9"/>
    </row>
    <row r="2685" spans="8:17" s="22" customFormat="1" ht="15" hidden="1" customHeight="1" x14ac:dyDescent="0.25">
      <c r="H2685" s="9"/>
      <c r="I2685" s="9"/>
      <c r="J2685" s="9"/>
      <c r="K2685" s="9"/>
      <c r="L2685" s="9"/>
      <c r="M2685" s="9"/>
      <c r="N2685" s="9"/>
      <c r="O2685" s="9"/>
      <c r="P2685" s="9"/>
      <c r="Q2685" s="9"/>
    </row>
    <row r="2686" spans="8:17" s="22" customFormat="1" ht="15" hidden="1" customHeight="1" x14ac:dyDescent="0.25">
      <c r="H2686" s="9"/>
      <c r="I2686" s="9"/>
      <c r="J2686" s="9"/>
      <c r="K2686" s="9"/>
      <c r="L2686" s="9"/>
      <c r="M2686" s="9"/>
      <c r="N2686" s="9"/>
      <c r="O2686" s="9"/>
      <c r="P2686" s="9"/>
      <c r="Q2686" s="9"/>
    </row>
    <row r="2687" spans="8:17" s="22" customFormat="1" ht="15" hidden="1" customHeight="1" x14ac:dyDescent="0.25">
      <c r="H2687" s="9"/>
      <c r="I2687" s="9"/>
      <c r="J2687" s="9"/>
      <c r="K2687" s="9"/>
      <c r="L2687" s="9"/>
      <c r="M2687" s="9"/>
      <c r="N2687" s="9"/>
      <c r="O2687" s="9"/>
      <c r="P2687" s="9"/>
      <c r="Q2687" s="9"/>
    </row>
    <row r="2688" spans="8:17" s="22" customFormat="1" ht="15" hidden="1" customHeight="1" x14ac:dyDescent="0.25">
      <c r="H2688" s="9"/>
      <c r="I2688" s="9"/>
      <c r="J2688" s="9"/>
      <c r="K2688" s="9"/>
      <c r="L2688" s="9"/>
      <c r="M2688" s="9"/>
      <c r="N2688" s="9"/>
      <c r="O2688" s="9"/>
      <c r="P2688" s="9"/>
      <c r="Q2688" s="9"/>
    </row>
    <row r="2689" spans="8:17" s="22" customFormat="1" ht="15" hidden="1" customHeight="1" x14ac:dyDescent="0.25">
      <c r="H2689" s="9"/>
      <c r="I2689" s="9"/>
      <c r="J2689" s="9"/>
      <c r="K2689" s="9"/>
      <c r="L2689" s="9"/>
      <c r="M2689" s="9"/>
      <c r="N2689" s="9"/>
      <c r="O2689" s="9"/>
      <c r="P2689" s="9"/>
      <c r="Q2689" s="9"/>
    </row>
    <row r="2690" spans="8:17" s="22" customFormat="1" ht="15" hidden="1" customHeight="1" x14ac:dyDescent="0.25">
      <c r="H2690" s="9"/>
      <c r="I2690" s="9"/>
      <c r="J2690" s="9"/>
      <c r="K2690" s="9"/>
      <c r="L2690" s="9"/>
      <c r="M2690" s="9"/>
      <c r="N2690" s="9"/>
      <c r="O2690" s="9"/>
      <c r="P2690" s="9"/>
      <c r="Q2690" s="9"/>
    </row>
    <row r="2691" spans="8:17" s="22" customFormat="1" ht="15" hidden="1" customHeight="1" x14ac:dyDescent="0.25">
      <c r="H2691" s="9"/>
      <c r="I2691" s="9"/>
      <c r="J2691" s="9"/>
      <c r="K2691" s="9"/>
      <c r="L2691" s="9"/>
      <c r="M2691" s="9"/>
      <c r="N2691" s="9"/>
      <c r="O2691" s="9"/>
      <c r="P2691" s="9"/>
      <c r="Q2691" s="9"/>
    </row>
    <row r="2692" spans="8:17" s="22" customFormat="1" ht="15" hidden="1" customHeight="1" x14ac:dyDescent="0.25">
      <c r="H2692" s="9"/>
      <c r="I2692" s="9"/>
      <c r="J2692" s="9"/>
      <c r="K2692" s="9"/>
      <c r="L2692" s="9"/>
      <c r="M2692" s="9"/>
      <c r="N2692" s="9"/>
      <c r="O2692" s="9"/>
      <c r="P2692" s="9"/>
      <c r="Q2692" s="9"/>
    </row>
    <row r="2693" spans="8:17" s="22" customFormat="1" ht="15" hidden="1" customHeight="1" x14ac:dyDescent="0.25">
      <c r="H2693" s="9"/>
      <c r="I2693" s="9"/>
      <c r="J2693" s="9"/>
      <c r="K2693" s="9"/>
      <c r="L2693" s="9"/>
      <c r="M2693" s="9"/>
      <c r="N2693" s="9"/>
      <c r="O2693" s="9"/>
      <c r="P2693" s="9"/>
      <c r="Q2693" s="9"/>
    </row>
    <row r="2694" spans="8:17" s="22" customFormat="1" ht="15" hidden="1" customHeight="1" x14ac:dyDescent="0.25">
      <c r="H2694" s="9"/>
      <c r="I2694" s="9"/>
      <c r="J2694" s="9"/>
      <c r="K2694" s="9"/>
      <c r="L2694" s="9"/>
      <c r="M2694" s="9"/>
      <c r="N2694" s="9"/>
      <c r="O2694" s="9"/>
      <c r="P2694" s="9"/>
      <c r="Q2694" s="9"/>
    </row>
    <row r="2695" spans="8:17" s="22" customFormat="1" ht="15" hidden="1" customHeight="1" x14ac:dyDescent="0.25">
      <c r="H2695" s="9"/>
      <c r="I2695" s="9"/>
      <c r="J2695" s="9"/>
      <c r="K2695" s="9"/>
      <c r="L2695" s="9"/>
      <c r="M2695" s="9"/>
      <c r="N2695" s="9"/>
      <c r="O2695" s="9"/>
      <c r="P2695" s="9"/>
      <c r="Q2695" s="9"/>
    </row>
    <row r="2696" spans="8:17" s="22" customFormat="1" ht="15" hidden="1" customHeight="1" x14ac:dyDescent="0.25">
      <c r="H2696" s="9"/>
      <c r="I2696" s="9"/>
      <c r="J2696" s="9"/>
      <c r="K2696" s="9"/>
      <c r="L2696" s="9"/>
      <c r="M2696" s="9"/>
      <c r="N2696" s="9"/>
      <c r="O2696" s="9"/>
      <c r="P2696" s="9"/>
      <c r="Q2696" s="9"/>
    </row>
    <row r="2697" spans="8:17" s="22" customFormat="1" ht="15" hidden="1" customHeight="1" x14ac:dyDescent="0.25">
      <c r="H2697" s="9"/>
      <c r="I2697" s="9"/>
      <c r="J2697" s="9"/>
      <c r="K2697" s="9"/>
      <c r="L2697" s="9"/>
      <c r="M2697" s="9"/>
      <c r="N2697" s="9"/>
      <c r="O2697" s="9"/>
      <c r="P2697" s="9"/>
      <c r="Q2697" s="9"/>
    </row>
    <row r="2698" spans="8:17" s="22" customFormat="1" ht="15" hidden="1" customHeight="1" x14ac:dyDescent="0.25">
      <c r="H2698" s="9"/>
      <c r="I2698" s="9"/>
      <c r="J2698" s="9"/>
      <c r="K2698" s="9"/>
      <c r="L2698" s="9"/>
      <c r="M2698" s="9"/>
      <c r="N2698" s="9"/>
      <c r="O2698" s="9"/>
      <c r="P2698" s="9"/>
      <c r="Q2698" s="9"/>
    </row>
    <row r="2699" spans="8:17" s="22" customFormat="1" ht="15" hidden="1" customHeight="1" x14ac:dyDescent="0.25">
      <c r="H2699" s="9"/>
      <c r="I2699" s="9"/>
      <c r="J2699" s="9"/>
      <c r="K2699" s="9"/>
      <c r="L2699" s="9"/>
      <c r="M2699" s="9"/>
      <c r="N2699" s="9"/>
      <c r="O2699" s="9"/>
      <c r="P2699" s="9"/>
      <c r="Q2699" s="9"/>
    </row>
    <row r="2700" spans="8:17" s="22" customFormat="1" ht="15" hidden="1" customHeight="1" x14ac:dyDescent="0.25">
      <c r="H2700" s="9"/>
      <c r="I2700" s="9"/>
      <c r="J2700" s="9"/>
      <c r="K2700" s="9"/>
      <c r="L2700" s="9"/>
      <c r="M2700" s="9"/>
      <c r="N2700" s="9"/>
      <c r="O2700" s="9"/>
      <c r="P2700" s="9"/>
      <c r="Q2700" s="9"/>
    </row>
    <row r="2701" spans="8:17" s="22" customFormat="1" ht="15" hidden="1" customHeight="1" x14ac:dyDescent="0.25">
      <c r="H2701" s="9"/>
      <c r="I2701" s="9"/>
      <c r="J2701" s="9"/>
      <c r="K2701" s="9"/>
      <c r="L2701" s="9"/>
      <c r="M2701" s="9"/>
      <c r="N2701" s="9"/>
      <c r="O2701" s="9"/>
      <c r="P2701" s="9"/>
      <c r="Q2701" s="9"/>
    </row>
    <row r="2702" spans="8:17" s="22" customFormat="1" ht="15" hidden="1" customHeight="1" x14ac:dyDescent="0.25">
      <c r="H2702" s="9"/>
      <c r="I2702" s="9"/>
      <c r="J2702" s="9"/>
      <c r="K2702" s="9"/>
      <c r="L2702" s="9"/>
      <c r="M2702" s="9"/>
      <c r="N2702" s="9"/>
      <c r="O2702" s="9"/>
      <c r="P2702" s="9"/>
      <c r="Q2702" s="9"/>
    </row>
    <row r="2703" spans="8:17" s="22" customFormat="1" ht="15" hidden="1" customHeight="1" x14ac:dyDescent="0.25">
      <c r="H2703" s="9"/>
      <c r="I2703" s="9"/>
      <c r="J2703" s="9"/>
      <c r="K2703" s="9"/>
      <c r="L2703" s="9"/>
      <c r="M2703" s="9"/>
      <c r="N2703" s="9"/>
      <c r="O2703" s="9"/>
      <c r="P2703" s="9"/>
      <c r="Q2703" s="9"/>
    </row>
    <row r="2704" spans="8:17" s="22" customFormat="1" ht="15" hidden="1" customHeight="1" x14ac:dyDescent="0.25">
      <c r="H2704" s="9"/>
      <c r="I2704" s="9"/>
      <c r="J2704" s="9"/>
      <c r="K2704" s="9"/>
      <c r="L2704" s="9"/>
      <c r="M2704" s="9"/>
      <c r="N2704" s="9"/>
      <c r="O2704" s="9"/>
      <c r="P2704" s="9"/>
      <c r="Q2704" s="9"/>
    </row>
    <row r="2705" spans="8:17" s="22" customFormat="1" ht="15" hidden="1" customHeight="1" x14ac:dyDescent="0.25">
      <c r="H2705" s="9"/>
      <c r="I2705" s="9"/>
      <c r="J2705" s="9"/>
      <c r="K2705" s="9"/>
      <c r="L2705" s="9"/>
      <c r="M2705" s="9"/>
      <c r="N2705" s="9"/>
      <c r="O2705" s="9"/>
      <c r="P2705" s="9"/>
      <c r="Q2705" s="9"/>
    </row>
    <row r="2706" spans="8:17" s="22" customFormat="1" ht="15" hidden="1" customHeight="1" x14ac:dyDescent="0.25">
      <c r="H2706" s="9"/>
      <c r="I2706" s="9"/>
      <c r="J2706" s="9"/>
      <c r="K2706" s="9"/>
      <c r="L2706" s="9"/>
      <c r="M2706" s="9"/>
      <c r="N2706" s="9"/>
      <c r="O2706" s="9"/>
      <c r="P2706" s="9"/>
      <c r="Q2706" s="9"/>
    </row>
    <row r="2707" spans="8:17" s="22" customFormat="1" ht="15" hidden="1" customHeight="1" x14ac:dyDescent="0.25">
      <c r="H2707" s="9"/>
      <c r="I2707" s="9"/>
      <c r="J2707" s="9"/>
      <c r="K2707" s="9"/>
      <c r="L2707" s="9"/>
      <c r="M2707" s="9"/>
      <c r="N2707" s="9"/>
      <c r="O2707" s="9"/>
      <c r="P2707" s="9"/>
      <c r="Q2707" s="9"/>
    </row>
    <row r="2708" spans="8:17" s="22" customFormat="1" ht="15" hidden="1" customHeight="1" x14ac:dyDescent="0.25">
      <c r="H2708" s="9"/>
      <c r="I2708" s="9"/>
      <c r="J2708" s="9"/>
      <c r="K2708" s="9"/>
      <c r="L2708" s="9"/>
      <c r="M2708" s="9"/>
      <c r="N2708" s="9"/>
      <c r="O2708" s="9"/>
      <c r="P2708" s="9"/>
      <c r="Q2708" s="9"/>
    </row>
    <row r="2709" spans="8:17" s="22" customFormat="1" ht="15" hidden="1" customHeight="1" x14ac:dyDescent="0.25">
      <c r="H2709" s="9"/>
      <c r="I2709" s="9"/>
      <c r="J2709" s="9"/>
      <c r="K2709" s="9"/>
      <c r="L2709" s="9"/>
      <c r="M2709" s="9"/>
      <c r="N2709" s="9"/>
      <c r="O2709" s="9"/>
      <c r="P2709" s="9"/>
      <c r="Q2709" s="9"/>
    </row>
    <row r="2710" spans="8:17" s="22" customFormat="1" ht="15" hidden="1" customHeight="1" x14ac:dyDescent="0.25">
      <c r="H2710" s="9"/>
      <c r="I2710" s="9"/>
      <c r="J2710" s="9"/>
      <c r="K2710" s="9"/>
      <c r="L2710" s="9"/>
      <c r="M2710" s="9"/>
      <c r="N2710" s="9"/>
      <c r="O2710" s="9"/>
      <c r="P2710" s="9"/>
      <c r="Q2710" s="9"/>
    </row>
    <row r="2711" spans="8:17" s="22" customFormat="1" ht="15" hidden="1" customHeight="1" x14ac:dyDescent="0.25">
      <c r="H2711" s="9"/>
      <c r="I2711" s="9"/>
      <c r="J2711" s="9"/>
      <c r="K2711" s="9"/>
      <c r="L2711" s="9"/>
      <c r="M2711" s="9"/>
      <c r="N2711" s="9"/>
      <c r="O2711" s="9"/>
      <c r="P2711" s="9"/>
      <c r="Q2711" s="9"/>
    </row>
    <row r="2712" spans="8:17" s="22" customFormat="1" ht="15" hidden="1" customHeight="1" x14ac:dyDescent="0.25">
      <c r="H2712" s="9"/>
      <c r="I2712" s="9"/>
      <c r="J2712" s="9"/>
      <c r="K2712" s="9"/>
      <c r="L2712" s="9"/>
      <c r="M2712" s="9"/>
      <c r="N2712" s="9"/>
      <c r="O2712" s="9"/>
      <c r="P2712" s="9"/>
      <c r="Q2712" s="9"/>
    </row>
    <row r="2713" spans="8:17" s="22" customFormat="1" ht="15" hidden="1" customHeight="1" x14ac:dyDescent="0.25">
      <c r="H2713" s="9"/>
      <c r="I2713" s="9"/>
      <c r="J2713" s="9"/>
      <c r="K2713" s="9"/>
      <c r="L2713" s="9"/>
      <c r="M2713" s="9"/>
      <c r="N2713" s="9"/>
      <c r="O2713" s="9"/>
      <c r="P2713" s="9"/>
      <c r="Q2713" s="9"/>
    </row>
    <row r="2714" spans="8:17" s="22" customFormat="1" ht="15" hidden="1" customHeight="1" x14ac:dyDescent="0.25">
      <c r="H2714" s="9"/>
      <c r="I2714" s="9"/>
      <c r="J2714" s="9"/>
      <c r="K2714" s="9"/>
      <c r="L2714" s="9"/>
      <c r="M2714" s="9"/>
      <c r="N2714" s="9"/>
      <c r="O2714" s="9"/>
      <c r="P2714" s="9"/>
      <c r="Q2714" s="9"/>
    </row>
    <row r="2715" spans="8:17" s="22" customFormat="1" ht="15" hidden="1" customHeight="1" x14ac:dyDescent="0.25">
      <c r="H2715" s="9"/>
      <c r="I2715" s="9"/>
      <c r="J2715" s="9"/>
      <c r="K2715" s="9"/>
      <c r="L2715" s="9"/>
      <c r="M2715" s="9"/>
      <c r="N2715" s="9"/>
      <c r="O2715" s="9"/>
      <c r="P2715" s="9"/>
      <c r="Q2715" s="9"/>
    </row>
    <row r="2716" spans="8:17" s="22" customFormat="1" ht="15" hidden="1" customHeight="1" x14ac:dyDescent="0.25">
      <c r="H2716" s="9"/>
      <c r="I2716" s="9"/>
      <c r="J2716" s="9"/>
      <c r="K2716" s="9"/>
      <c r="L2716" s="9"/>
      <c r="M2716" s="9"/>
      <c r="N2716" s="9"/>
      <c r="O2716" s="9"/>
      <c r="P2716" s="9"/>
      <c r="Q2716" s="9"/>
    </row>
    <row r="2717" spans="8:17" s="22" customFormat="1" ht="15" hidden="1" customHeight="1" x14ac:dyDescent="0.25">
      <c r="H2717" s="9"/>
      <c r="I2717" s="9"/>
      <c r="J2717" s="9"/>
      <c r="K2717" s="9"/>
      <c r="L2717" s="9"/>
      <c r="M2717" s="9"/>
      <c r="N2717" s="9"/>
      <c r="O2717" s="9"/>
      <c r="P2717" s="9"/>
      <c r="Q2717" s="9"/>
    </row>
    <row r="2718" spans="8:17" s="22" customFormat="1" ht="15" hidden="1" customHeight="1" x14ac:dyDescent="0.25">
      <c r="H2718" s="9"/>
      <c r="I2718" s="9"/>
      <c r="J2718" s="9"/>
      <c r="K2718" s="9"/>
      <c r="L2718" s="9"/>
      <c r="M2718" s="9"/>
      <c r="N2718" s="9"/>
      <c r="O2718" s="9"/>
      <c r="P2718" s="9"/>
      <c r="Q2718" s="9"/>
    </row>
    <row r="2719" spans="8:17" s="22" customFormat="1" ht="15" hidden="1" customHeight="1" x14ac:dyDescent="0.25">
      <c r="H2719" s="9"/>
      <c r="I2719" s="9"/>
      <c r="J2719" s="9"/>
      <c r="K2719" s="9"/>
      <c r="L2719" s="9"/>
      <c r="M2719" s="9"/>
      <c r="N2719" s="9"/>
      <c r="O2719" s="9"/>
      <c r="P2719" s="9"/>
      <c r="Q2719" s="9"/>
    </row>
    <row r="2720" spans="8:17" s="22" customFormat="1" ht="15" hidden="1" customHeight="1" x14ac:dyDescent="0.25">
      <c r="H2720" s="9"/>
      <c r="I2720" s="9"/>
      <c r="J2720" s="9"/>
      <c r="K2720" s="9"/>
      <c r="L2720" s="9"/>
      <c r="M2720" s="9"/>
      <c r="N2720" s="9"/>
      <c r="O2720" s="9"/>
      <c r="P2720" s="9"/>
      <c r="Q2720" s="9"/>
    </row>
    <row r="2721" spans="8:17" s="22" customFormat="1" ht="15" hidden="1" customHeight="1" x14ac:dyDescent="0.25">
      <c r="H2721" s="9"/>
      <c r="I2721" s="9"/>
      <c r="J2721" s="9"/>
      <c r="K2721" s="9"/>
      <c r="L2721" s="9"/>
      <c r="M2721" s="9"/>
      <c r="N2721" s="9"/>
      <c r="O2721" s="9"/>
      <c r="P2721" s="9"/>
      <c r="Q2721" s="9"/>
    </row>
    <row r="2722" spans="8:17" s="22" customFormat="1" ht="15" hidden="1" customHeight="1" x14ac:dyDescent="0.25">
      <c r="H2722" s="9"/>
      <c r="I2722" s="9"/>
      <c r="J2722" s="9"/>
      <c r="K2722" s="9"/>
      <c r="L2722" s="9"/>
      <c r="M2722" s="9"/>
      <c r="N2722" s="9"/>
      <c r="O2722" s="9"/>
      <c r="P2722" s="9"/>
      <c r="Q2722" s="9"/>
    </row>
    <row r="2723" spans="8:17" s="22" customFormat="1" ht="15" hidden="1" customHeight="1" x14ac:dyDescent="0.25">
      <c r="H2723" s="9"/>
      <c r="I2723" s="9"/>
      <c r="J2723" s="9"/>
      <c r="K2723" s="9"/>
      <c r="L2723" s="9"/>
      <c r="M2723" s="9"/>
      <c r="N2723" s="9"/>
      <c r="O2723" s="9"/>
      <c r="P2723" s="9"/>
      <c r="Q2723" s="9"/>
    </row>
    <row r="2724" spans="8:17" s="22" customFormat="1" ht="15" hidden="1" customHeight="1" x14ac:dyDescent="0.25">
      <c r="H2724" s="9"/>
      <c r="I2724" s="9"/>
      <c r="J2724" s="9"/>
      <c r="K2724" s="9"/>
      <c r="L2724" s="9"/>
      <c r="M2724" s="9"/>
      <c r="N2724" s="9"/>
      <c r="O2724" s="9"/>
      <c r="P2724" s="9"/>
      <c r="Q2724" s="9"/>
    </row>
    <row r="2725" spans="8:17" s="22" customFormat="1" ht="15" hidden="1" customHeight="1" x14ac:dyDescent="0.25">
      <c r="H2725" s="9"/>
      <c r="I2725" s="9"/>
      <c r="J2725" s="9"/>
      <c r="K2725" s="9"/>
      <c r="L2725" s="9"/>
      <c r="M2725" s="9"/>
      <c r="N2725" s="9"/>
      <c r="O2725" s="9"/>
      <c r="P2725" s="9"/>
      <c r="Q2725" s="9"/>
    </row>
    <row r="2726" spans="8:17" s="22" customFormat="1" ht="15" hidden="1" customHeight="1" x14ac:dyDescent="0.25">
      <c r="H2726" s="9"/>
      <c r="I2726" s="9"/>
      <c r="J2726" s="9"/>
      <c r="K2726" s="9"/>
      <c r="L2726" s="9"/>
      <c r="M2726" s="9"/>
      <c r="N2726" s="9"/>
      <c r="O2726" s="9"/>
      <c r="P2726" s="9"/>
      <c r="Q2726" s="9"/>
    </row>
    <row r="2727" spans="8:17" s="22" customFormat="1" ht="15" hidden="1" customHeight="1" x14ac:dyDescent="0.25">
      <c r="H2727" s="9"/>
      <c r="I2727" s="9"/>
      <c r="J2727" s="9"/>
      <c r="K2727" s="9"/>
      <c r="L2727" s="9"/>
      <c r="M2727" s="9"/>
      <c r="N2727" s="9"/>
      <c r="O2727" s="9"/>
      <c r="P2727" s="9"/>
      <c r="Q2727" s="9"/>
    </row>
    <row r="2728" spans="8:17" s="22" customFormat="1" ht="15" hidden="1" customHeight="1" x14ac:dyDescent="0.25">
      <c r="H2728" s="9"/>
      <c r="I2728" s="9"/>
      <c r="J2728" s="9"/>
      <c r="K2728" s="9"/>
      <c r="L2728" s="9"/>
      <c r="M2728" s="9"/>
      <c r="N2728" s="9"/>
      <c r="O2728" s="9"/>
      <c r="P2728" s="9"/>
      <c r="Q2728" s="9"/>
    </row>
    <row r="2729" spans="8:17" s="22" customFormat="1" ht="15" hidden="1" customHeight="1" x14ac:dyDescent="0.25">
      <c r="H2729" s="9"/>
      <c r="I2729" s="9"/>
      <c r="J2729" s="9"/>
      <c r="K2729" s="9"/>
      <c r="L2729" s="9"/>
      <c r="M2729" s="9"/>
      <c r="N2729" s="9"/>
      <c r="O2729" s="9"/>
      <c r="P2729" s="9"/>
      <c r="Q2729" s="9"/>
    </row>
    <row r="2730" spans="8:17" s="22" customFormat="1" ht="15" hidden="1" customHeight="1" x14ac:dyDescent="0.25">
      <c r="H2730" s="9"/>
      <c r="I2730" s="9"/>
      <c r="J2730" s="9"/>
      <c r="K2730" s="9"/>
      <c r="L2730" s="9"/>
      <c r="M2730" s="9"/>
      <c r="N2730" s="9"/>
      <c r="O2730" s="9"/>
      <c r="P2730" s="9"/>
      <c r="Q2730" s="9"/>
    </row>
    <row r="2731" spans="8:17" s="22" customFormat="1" ht="15" hidden="1" customHeight="1" x14ac:dyDescent="0.25">
      <c r="H2731" s="9"/>
      <c r="I2731" s="9"/>
      <c r="J2731" s="9"/>
      <c r="K2731" s="9"/>
      <c r="L2731" s="9"/>
      <c r="M2731" s="9"/>
      <c r="N2731" s="9"/>
      <c r="O2731" s="9"/>
      <c r="P2731" s="9"/>
      <c r="Q2731" s="9"/>
    </row>
    <row r="2732" spans="8:17" s="22" customFormat="1" ht="15" hidden="1" customHeight="1" x14ac:dyDescent="0.25">
      <c r="H2732" s="9"/>
      <c r="I2732" s="9"/>
      <c r="J2732" s="9"/>
      <c r="K2732" s="9"/>
      <c r="L2732" s="9"/>
      <c r="M2732" s="9"/>
      <c r="N2732" s="9"/>
      <c r="O2732" s="9"/>
      <c r="P2732" s="9"/>
      <c r="Q2732" s="9"/>
    </row>
    <row r="2733" spans="8:17" s="22" customFormat="1" ht="15" hidden="1" customHeight="1" x14ac:dyDescent="0.25">
      <c r="H2733" s="9"/>
      <c r="I2733" s="9"/>
      <c r="J2733" s="9"/>
      <c r="K2733" s="9"/>
      <c r="L2733" s="9"/>
      <c r="M2733" s="9"/>
      <c r="N2733" s="9"/>
      <c r="O2733" s="9"/>
      <c r="P2733" s="9"/>
      <c r="Q2733" s="9"/>
    </row>
    <row r="2734" spans="8:17" s="22" customFormat="1" ht="15" hidden="1" customHeight="1" x14ac:dyDescent="0.25">
      <c r="H2734" s="9"/>
      <c r="I2734" s="9"/>
      <c r="J2734" s="9"/>
      <c r="K2734" s="9"/>
      <c r="L2734" s="9"/>
      <c r="M2734" s="9"/>
      <c r="N2734" s="9"/>
      <c r="O2734" s="9"/>
      <c r="P2734" s="9"/>
      <c r="Q2734" s="9"/>
    </row>
    <row r="2735" spans="8:17" s="22" customFormat="1" ht="15" hidden="1" customHeight="1" x14ac:dyDescent="0.25">
      <c r="H2735" s="9"/>
      <c r="I2735" s="9"/>
      <c r="J2735" s="9"/>
      <c r="K2735" s="9"/>
      <c r="L2735" s="9"/>
      <c r="M2735" s="9"/>
      <c r="N2735" s="9"/>
      <c r="O2735" s="9"/>
      <c r="P2735" s="9"/>
      <c r="Q2735" s="9"/>
    </row>
    <row r="2736" spans="8:17" s="22" customFormat="1" ht="15" hidden="1" customHeight="1" x14ac:dyDescent="0.25">
      <c r="H2736" s="9"/>
      <c r="I2736" s="9"/>
      <c r="J2736" s="9"/>
      <c r="K2736" s="9"/>
      <c r="L2736" s="9"/>
      <c r="M2736" s="9"/>
      <c r="N2736" s="9"/>
      <c r="O2736" s="9"/>
      <c r="P2736" s="9"/>
      <c r="Q2736" s="9"/>
    </row>
    <row r="2737" spans="8:17" s="22" customFormat="1" ht="15" hidden="1" customHeight="1" x14ac:dyDescent="0.25">
      <c r="H2737" s="9"/>
      <c r="I2737" s="9"/>
      <c r="J2737" s="9"/>
      <c r="K2737" s="9"/>
      <c r="L2737" s="9"/>
      <c r="M2737" s="9"/>
      <c r="N2737" s="9"/>
      <c r="O2737" s="9"/>
      <c r="P2737" s="9"/>
      <c r="Q2737" s="9"/>
    </row>
    <row r="2738" spans="8:17" s="22" customFormat="1" ht="15" hidden="1" customHeight="1" x14ac:dyDescent="0.25">
      <c r="H2738" s="9"/>
      <c r="I2738" s="9"/>
      <c r="J2738" s="9"/>
      <c r="K2738" s="9"/>
      <c r="L2738" s="9"/>
      <c r="M2738" s="9"/>
      <c r="N2738" s="9"/>
      <c r="O2738" s="9"/>
      <c r="P2738" s="9"/>
      <c r="Q2738" s="9"/>
    </row>
    <row r="2739" spans="8:17" s="22" customFormat="1" ht="15" hidden="1" customHeight="1" x14ac:dyDescent="0.25">
      <c r="H2739" s="9"/>
      <c r="I2739" s="9"/>
      <c r="J2739" s="9"/>
      <c r="K2739" s="9"/>
      <c r="L2739" s="9"/>
      <c r="M2739" s="9"/>
      <c r="N2739" s="9"/>
      <c r="O2739" s="9"/>
      <c r="P2739" s="9"/>
      <c r="Q2739" s="9"/>
    </row>
    <row r="2740" spans="8:17" s="22" customFormat="1" ht="15" hidden="1" customHeight="1" x14ac:dyDescent="0.25">
      <c r="H2740" s="9"/>
      <c r="I2740" s="9"/>
      <c r="J2740" s="9"/>
      <c r="K2740" s="9"/>
      <c r="L2740" s="9"/>
      <c r="M2740" s="9"/>
      <c r="N2740" s="9"/>
      <c r="O2740" s="9"/>
      <c r="P2740" s="9"/>
      <c r="Q2740" s="9"/>
    </row>
    <row r="2741" spans="8:17" s="22" customFormat="1" ht="15" hidden="1" customHeight="1" x14ac:dyDescent="0.25">
      <c r="H2741" s="9"/>
      <c r="I2741" s="9"/>
      <c r="J2741" s="9"/>
      <c r="K2741" s="9"/>
      <c r="L2741" s="9"/>
      <c r="M2741" s="9"/>
      <c r="N2741" s="9"/>
      <c r="O2741" s="9"/>
      <c r="P2741" s="9"/>
      <c r="Q2741" s="9"/>
    </row>
    <row r="2742" spans="8:17" s="22" customFormat="1" ht="15" hidden="1" customHeight="1" x14ac:dyDescent="0.25">
      <c r="H2742" s="9"/>
      <c r="I2742" s="9"/>
      <c r="J2742" s="9"/>
      <c r="K2742" s="9"/>
      <c r="L2742" s="9"/>
      <c r="M2742" s="9"/>
      <c r="N2742" s="9"/>
      <c r="O2742" s="9"/>
      <c r="P2742" s="9"/>
      <c r="Q2742" s="9"/>
    </row>
    <row r="2743" spans="8:17" s="22" customFormat="1" ht="15" hidden="1" customHeight="1" x14ac:dyDescent="0.25">
      <c r="H2743" s="9"/>
      <c r="I2743" s="9"/>
      <c r="J2743" s="9"/>
      <c r="K2743" s="9"/>
      <c r="L2743" s="9"/>
      <c r="M2743" s="9"/>
      <c r="N2743" s="9"/>
      <c r="O2743" s="9"/>
      <c r="P2743" s="9"/>
      <c r="Q2743" s="9"/>
    </row>
    <row r="2744" spans="8:17" s="22" customFormat="1" ht="15" hidden="1" customHeight="1" x14ac:dyDescent="0.25">
      <c r="H2744" s="9"/>
      <c r="I2744" s="9"/>
      <c r="J2744" s="9"/>
      <c r="K2744" s="9"/>
      <c r="L2744" s="9"/>
      <c r="M2744" s="9"/>
      <c r="N2744" s="9"/>
      <c r="O2744" s="9"/>
      <c r="P2744" s="9"/>
      <c r="Q2744" s="9"/>
    </row>
    <row r="2745" spans="8:17" s="22" customFormat="1" ht="15" hidden="1" customHeight="1" x14ac:dyDescent="0.25">
      <c r="H2745" s="9"/>
      <c r="I2745" s="9"/>
      <c r="J2745" s="9"/>
      <c r="K2745" s="9"/>
      <c r="L2745" s="9"/>
      <c r="M2745" s="9"/>
      <c r="N2745" s="9"/>
      <c r="O2745" s="9"/>
      <c r="P2745" s="9"/>
      <c r="Q2745" s="9"/>
    </row>
    <row r="2746" spans="8:17" s="22" customFormat="1" ht="15" hidden="1" customHeight="1" x14ac:dyDescent="0.25">
      <c r="H2746" s="9"/>
      <c r="I2746" s="9"/>
      <c r="J2746" s="9"/>
      <c r="K2746" s="9"/>
      <c r="L2746" s="9"/>
      <c r="M2746" s="9"/>
      <c r="N2746" s="9"/>
      <c r="O2746" s="9"/>
      <c r="P2746" s="9"/>
      <c r="Q2746" s="9"/>
    </row>
    <row r="2747" spans="8:17" s="22" customFormat="1" ht="15" hidden="1" customHeight="1" x14ac:dyDescent="0.25">
      <c r="H2747" s="9"/>
      <c r="I2747" s="9"/>
      <c r="J2747" s="9"/>
      <c r="K2747" s="9"/>
      <c r="L2747" s="9"/>
      <c r="M2747" s="9"/>
      <c r="N2747" s="9"/>
      <c r="O2747" s="9"/>
      <c r="P2747" s="9"/>
      <c r="Q2747" s="9"/>
    </row>
    <row r="2748" spans="8:17" s="22" customFormat="1" ht="15" hidden="1" customHeight="1" x14ac:dyDescent="0.25">
      <c r="H2748" s="9"/>
      <c r="I2748" s="9"/>
      <c r="J2748" s="9"/>
      <c r="K2748" s="9"/>
      <c r="L2748" s="9"/>
      <c r="M2748" s="9"/>
      <c r="N2748" s="9"/>
      <c r="O2748" s="9"/>
      <c r="P2748" s="9"/>
      <c r="Q2748" s="9"/>
    </row>
    <row r="2749" spans="8:17" s="22" customFormat="1" ht="15" hidden="1" customHeight="1" x14ac:dyDescent="0.25">
      <c r="H2749" s="9"/>
      <c r="I2749" s="9"/>
      <c r="J2749" s="9"/>
      <c r="K2749" s="9"/>
      <c r="L2749" s="9"/>
      <c r="M2749" s="9"/>
      <c r="N2749" s="9"/>
      <c r="O2749" s="9"/>
      <c r="P2749" s="9"/>
      <c r="Q2749" s="9"/>
    </row>
    <row r="2750" spans="8:17" s="22" customFormat="1" ht="15" hidden="1" customHeight="1" x14ac:dyDescent="0.25">
      <c r="H2750" s="9"/>
      <c r="I2750" s="9"/>
      <c r="J2750" s="9"/>
      <c r="K2750" s="9"/>
      <c r="L2750" s="9"/>
      <c r="M2750" s="9"/>
      <c r="N2750" s="9"/>
      <c r="O2750" s="9"/>
      <c r="P2750" s="9"/>
      <c r="Q2750" s="9"/>
    </row>
    <row r="2751" spans="8:17" s="22" customFormat="1" ht="15" hidden="1" customHeight="1" x14ac:dyDescent="0.25">
      <c r="H2751" s="9"/>
      <c r="I2751" s="9"/>
      <c r="J2751" s="9"/>
      <c r="K2751" s="9"/>
      <c r="L2751" s="9"/>
      <c r="M2751" s="9"/>
      <c r="N2751" s="9"/>
      <c r="O2751" s="9"/>
      <c r="P2751" s="9"/>
      <c r="Q2751" s="9"/>
    </row>
    <row r="2752" spans="8:17" s="22" customFormat="1" ht="15" hidden="1" customHeight="1" x14ac:dyDescent="0.25">
      <c r="H2752" s="9"/>
      <c r="I2752" s="9"/>
      <c r="J2752" s="9"/>
      <c r="K2752" s="9"/>
      <c r="L2752" s="9"/>
      <c r="M2752" s="9"/>
      <c r="N2752" s="9"/>
      <c r="O2752" s="9"/>
      <c r="P2752" s="9"/>
      <c r="Q2752" s="9"/>
    </row>
    <row r="2753" spans="8:17" s="22" customFormat="1" ht="15" hidden="1" customHeight="1" x14ac:dyDescent="0.25">
      <c r="H2753" s="9"/>
      <c r="I2753" s="9"/>
      <c r="J2753" s="9"/>
      <c r="K2753" s="9"/>
      <c r="L2753" s="9"/>
      <c r="M2753" s="9"/>
      <c r="N2753" s="9"/>
      <c r="O2753" s="9"/>
      <c r="P2753" s="9"/>
      <c r="Q2753" s="9"/>
    </row>
    <row r="2754" spans="8:17" s="22" customFormat="1" ht="15" hidden="1" customHeight="1" x14ac:dyDescent="0.25">
      <c r="H2754" s="9"/>
      <c r="I2754" s="9"/>
      <c r="J2754" s="9"/>
      <c r="K2754" s="9"/>
      <c r="L2754" s="9"/>
      <c r="M2754" s="9"/>
      <c r="N2754" s="9"/>
      <c r="O2754" s="9"/>
      <c r="P2754" s="9"/>
      <c r="Q2754" s="9"/>
    </row>
    <row r="2755" spans="8:17" s="22" customFormat="1" ht="15" hidden="1" customHeight="1" x14ac:dyDescent="0.25">
      <c r="H2755" s="9"/>
      <c r="I2755" s="9"/>
      <c r="J2755" s="9"/>
      <c r="K2755" s="9"/>
      <c r="L2755" s="9"/>
      <c r="M2755" s="9"/>
      <c r="N2755" s="9"/>
      <c r="O2755" s="9"/>
      <c r="P2755" s="9"/>
      <c r="Q2755" s="9"/>
    </row>
    <row r="2756" spans="8:17" s="22" customFormat="1" ht="15" hidden="1" customHeight="1" x14ac:dyDescent="0.25">
      <c r="H2756" s="9"/>
      <c r="I2756" s="9"/>
      <c r="J2756" s="9"/>
      <c r="K2756" s="9"/>
      <c r="L2756" s="9"/>
      <c r="M2756" s="9"/>
      <c r="N2756" s="9"/>
      <c r="O2756" s="9"/>
      <c r="P2756" s="9"/>
      <c r="Q2756" s="9"/>
    </row>
    <row r="2757" spans="8:17" s="22" customFormat="1" ht="15" hidden="1" customHeight="1" x14ac:dyDescent="0.25">
      <c r="H2757" s="9"/>
      <c r="I2757" s="9"/>
      <c r="J2757" s="9"/>
      <c r="K2757" s="9"/>
      <c r="L2757" s="9"/>
      <c r="M2757" s="9"/>
      <c r="N2757" s="9"/>
      <c r="O2757" s="9"/>
      <c r="P2757" s="9"/>
      <c r="Q2757" s="9"/>
    </row>
    <row r="2758" spans="8:17" s="22" customFormat="1" ht="15" hidden="1" customHeight="1" x14ac:dyDescent="0.25">
      <c r="H2758" s="9"/>
      <c r="I2758" s="9"/>
      <c r="J2758" s="9"/>
      <c r="K2758" s="9"/>
      <c r="L2758" s="9"/>
      <c r="M2758" s="9"/>
      <c r="N2758" s="9"/>
      <c r="O2758" s="9"/>
      <c r="P2758" s="9"/>
      <c r="Q2758" s="9"/>
    </row>
    <row r="2759" spans="8:17" s="22" customFormat="1" ht="15" hidden="1" customHeight="1" x14ac:dyDescent="0.25">
      <c r="H2759" s="9"/>
      <c r="I2759" s="9"/>
      <c r="J2759" s="9"/>
      <c r="K2759" s="9"/>
      <c r="L2759" s="9"/>
      <c r="M2759" s="9"/>
      <c r="N2759" s="9"/>
      <c r="O2759" s="9"/>
      <c r="P2759" s="9"/>
      <c r="Q2759" s="9"/>
    </row>
    <row r="2760" spans="8:17" s="22" customFormat="1" ht="15" hidden="1" customHeight="1" x14ac:dyDescent="0.25">
      <c r="H2760" s="9"/>
      <c r="I2760" s="9"/>
      <c r="J2760" s="9"/>
      <c r="K2760" s="9"/>
      <c r="L2760" s="9"/>
      <c r="M2760" s="9"/>
      <c r="N2760" s="9"/>
      <c r="O2760" s="9"/>
      <c r="P2760" s="9"/>
      <c r="Q2760" s="9"/>
    </row>
    <row r="2761" spans="8:17" s="22" customFormat="1" ht="15" hidden="1" customHeight="1" x14ac:dyDescent="0.25">
      <c r="H2761" s="9"/>
      <c r="I2761" s="9"/>
      <c r="J2761" s="9"/>
      <c r="K2761" s="9"/>
      <c r="L2761" s="9"/>
      <c r="M2761" s="9"/>
      <c r="N2761" s="9"/>
      <c r="O2761" s="9"/>
      <c r="P2761" s="9"/>
      <c r="Q2761" s="9"/>
    </row>
    <row r="2762" spans="8:17" s="22" customFormat="1" ht="15" hidden="1" customHeight="1" x14ac:dyDescent="0.25">
      <c r="H2762" s="9"/>
      <c r="I2762" s="9"/>
      <c r="J2762" s="9"/>
      <c r="K2762" s="9"/>
      <c r="L2762" s="9"/>
      <c r="M2762" s="9"/>
      <c r="N2762" s="9"/>
      <c r="O2762" s="9"/>
      <c r="P2762" s="9"/>
      <c r="Q2762" s="9"/>
    </row>
    <row r="2763" spans="8:17" s="22" customFormat="1" ht="15" hidden="1" customHeight="1" x14ac:dyDescent="0.25">
      <c r="H2763" s="9"/>
      <c r="I2763" s="9"/>
      <c r="J2763" s="9"/>
      <c r="K2763" s="9"/>
      <c r="L2763" s="9"/>
      <c r="M2763" s="9"/>
      <c r="N2763" s="9"/>
      <c r="O2763" s="9"/>
      <c r="P2763" s="9"/>
      <c r="Q2763" s="9"/>
    </row>
    <row r="2764" spans="8:17" s="22" customFormat="1" ht="15" hidden="1" customHeight="1" x14ac:dyDescent="0.25">
      <c r="H2764" s="9"/>
      <c r="I2764" s="9"/>
      <c r="J2764" s="9"/>
      <c r="K2764" s="9"/>
      <c r="L2764" s="9"/>
      <c r="M2764" s="9"/>
      <c r="N2764" s="9"/>
      <c r="O2764" s="9"/>
      <c r="P2764" s="9"/>
      <c r="Q2764" s="9"/>
    </row>
    <row r="2765" spans="8:17" s="22" customFormat="1" ht="15" hidden="1" customHeight="1" x14ac:dyDescent="0.25">
      <c r="H2765" s="9"/>
      <c r="I2765" s="9"/>
      <c r="J2765" s="9"/>
      <c r="K2765" s="9"/>
      <c r="L2765" s="9"/>
      <c r="M2765" s="9"/>
      <c r="N2765" s="9"/>
      <c r="O2765" s="9"/>
      <c r="P2765" s="9"/>
      <c r="Q2765" s="9"/>
    </row>
    <row r="2766" spans="8:17" s="22" customFormat="1" ht="15" hidden="1" customHeight="1" x14ac:dyDescent="0.25">
      <c r="H2766" s="9"/>
      <c r="I2766" s="9"/>
      <c r="J2766" s="9"/>
      <c r="K2766" s="9"/>
      <c r="L2766" s="9"/>
      <c r="M2766" s="9"/>
      <c r="N2766" s="9"/>
      <c r="O2766" s="9"/>
      <c r="P2766" s="9"/>
      <c r="Q2766" s="9"/>
    </row>
    <row r="2767" spans="8:17" s="22" customFormat="1" ht="15" hidden="1" customHeight="1" x14ac:dyDescent="0.25">
      <c r="H2767" s="9"/>
      <c r="I2767" s="9"/>
      <c r="J2767" s="9"/>
      <c r="K2767" s="9"/>
      <c r="L2767" s="9"/>
      <c r="M2767" s="9"/>
      <c r="N2767" s="9"/>
      <c r="O2767" s="9"/>
      <c r="P2767" s="9"/>
      <c r="Q2767" s="9"/>
    </row>
    <row r="2768" spans="8:17" s="22" customFormat="1" ht="15" hidden="1" customHeight="1" x14ac:dyDescent="0.25">
      <c r="H2768" s="9"/>
      <c r="I2768" s="9"/>
      <c r="J2768" s="9"/>
      <c r="K2768" s="9"/>
      <c r="L2768" s="9"/>
      <c r="M2768" s="9"/>
      <c r="N2768" s="9"/>
      <c r="O2768" s="9"/>
      <c r="P2768" s="9"/>
      <c r="Q2768" s="9"/>
    </row>
    <row r="2769" spans="8:17" s="22" customFormat="1" ht="15" hidden="1" customHeight="1" x14ac:dyDescent="0.25">
      <c r="H2769" s="9"/>
      <c r="I2769" s="9"/>
      <c r="J2769" s="9"/>
      <c r="K2769" s="9"/>
      <c r="L2769" s="9"/>
      <c r="M2769" s="9"/>
      <c r="N2769" s="9"/>
      <c r="O2769" s="9"/>
      <c r="P2769" s="9"/>
      <c r="Q2769" s="9"/>
    </row>
    <row r="2770" spans="8:17" s="22" customFormat="1" ht="15" hidden="1" customHeight="1" x14ac:dyDescent="0.25">
      <c r="H2770" s="9"/>
      <c r="I2770" s="9"/>
      <c r="J2770" s="9"/>
      <c r="K2770" s="9"/>
      <c r="L2770" s="9"/>
      <c r="M2770" s="9"/>
      <c r="N2770" s="9"/>
      <c r="O2770" s="9"/>
      <c r="P2770" s="9"/>
      <c r="Q2770" s="9"/>
    </row>
    <row r="2771" spans="8:17" s="22" customFormat="1" ht="15" hidden="1" customHeight="1" x14ac:dyDescent="0.25">
      <c r="H2771" s="9"/>
      <c r="I2771" s="9"/>
      <c r="J2771" s="9"/>
      <c r="K2771" s="9"/>
      <c r="L2771" s="9"/>
      <c r="M2771" s="9"/>
      <c r="N2771" s="9"/>
      <c r="O2771" s="9"/>
      <c r="P2771" s="9"/>
      <c r="Q2771" s="9"/>
    </row>
    <row r="2772" spans="8:17" s="22" customFormat="1" ht="15" hidden="1" customHeight="1" x14ac:dyDescent="0.25">
      <c r="H2772" s="9"/>
      <c r="I2772" s="9"/>
      <c r="J2772" s="9"/>
      <c r="K2772" s="9"/>
      <c r="L2772" s="9"/>
      <c r="M2772" s="9"/>
      <c r="N2772" s="9"/>
      <c r="O2772" s="9"/>
      <c r="P2772" s="9"/>
      <c r="Q2772" s="9"/>
    </row>
    <row r="2773" spans="8:17" s="22" customFormat="1" ht="15" hidden="1" customHeight="1" x14ac:dyDescent="0.25">
      <c r="H2773" s="9"/>
      <c r="I2773" s="9"/>
      <c r="J2773" s="9"/>
      <c r="K2773" s="9"/>
      <c r="L2773" s="9"/>
      <c r="M2773" s="9"/>
      <c r="N2773" s="9"/>
      <c r="O2773" s="9"/>
      <c r="P2773" s="9"/>
      <c r="Q2773" s="9"/>
    </row>
    <row r="2774" spans="8:17" s="22" customFormat="1" ht="15" hidden="1" customHeight="1" x14ac:dyDescent="0.25">
      <c r="H2774" s="9"/>
      <c r="I2774" s="9"/>
      <c r="J2774" s="9"/>
      <c r="K2774" s="9"/>
      <c r="L2774" s="9"/>
      <c r="M2774" s="9"/>
      <c r="N2774" s="9"/>
      <c r="O2774" s="9"/>
      <c r="P2774" s="9"/>
      <c r="Q2774" s="9"/>
    </row>
    <row r="2775" spans="8:17" s="22" customFormat="1" ht="15" hidden="1" customHeight="1" x14ac:dyDescent="0.25">
      <c r="H2775" s="9"/>
      <c r="I2775" s="9"/>
      <c r="J2775" s="9"/>
      <c r="K2775" s="9"/>
      <c r="L2775" s="9"/>
      <c r="M2775" s="9"/>
      <c r="N2775" s="9"/>
      <c r="O2775" s="9"/>
      <c r="P2775" s="9"/>
      <c r="Q2775" s="9"/>
    </row>
    <row r="2776" spans="8:17" s="22" customFormat="1" ht="15" hidden="1" customHeight="1" x14ac:dyDescent="0.25">
      <c r="H2776" s="9"/>
      <c r="I2776" s="9"/>
      <c r="J2776" s="9"/>
      <c r="K2776" s="9"/>
      <c r="L2776" s="9"/>
      <c r="M2776" s="9"/>
      <c r="N2776" s="9"/>
      <c r="O2776" s="9"/>
      <c r="P2776" s="9"/>
      <c r="Q2776" s="9"/>
    </row>
    <row r="2777" spans="8:17" s="22" customFormat="1" ht="15" hidden="1" customHeight="1" x14ac:dyDescent="0.25">
      <c r="H2777" s="9"/>
      <c r="I2777" s="9"/>
      <c r="J2777" s="9"/>
      <c r="K2777" s="9"/>
      <c r="L2777" s="9"/>
      <c r="M2777" s="9"/>
      <c r="N2777" s="9"/>
      <c r="O2777" s="9"/>
      <c r="P2777" s="9"/>
      <c r="Q2777" s="9"/>
    </row>
    <row r="2778" spans="8:17" s="22" customFormat="1" ht="15" hidden="1" customHeight="1" x14ac:dyDescent="0.25">
      <c r="H2778" s="9"/>
      <c r="I2778" s="9"/>
      <c r="J2778" s="9"/>
      <c r="K2778" s="9"/>
      <c r="L2778" s="9"/>
      <c r="M2778" s="9"/>
      <c r="N2778" s="9"/>
      <c r="O2778" s="9"/>
      <c r="P2778" s="9"/>
      <c r="Q2778" s="9"/>
    </row>
    <row r="2779" spans="8:17" s="22" customFormat="1" ht="15" hidden="1" customHeight="1" x14ac:dyDescent="0.25">
      <c r="H2779" s="9"/>
      <c r="I2779" s="9"/>
      <c r="J2779" s="9"/>
      <c r="K2779" s="9"/>
      <c r="L2779" s="9"/>
      <c r="M2779" s="9"/>
      <c r="N2779" s="9"/>
      <c r="O2779" s="9"/>
      <c r="P2779" s="9"/>
      <c r="Q2779" s="9"/>
    </row>
    <row r="2780" spans="8:17" s="22" customFormat="1" ht="15" hidden="1" customHeight="1" x14ac:dyDescent="0.25">
      <c r="H2780" s="9"/>
      <c r="I2780" s="9"/>
      <c r="J2780" s="9"/>
      <c r="K2780" s="9"/>
      <c r="L2780" s="9"/>
      <c r="M2780" s="9"/>
      <c r="N2780" s="9"/>
      <c r="O2780" s="9"/>
      <c r="P2780" s="9"/>
      <c r="Q2780" s="9"/>
    </row>
    <row r="2781" spans="8:17" s="22" customFormat="1" ht="15" hidden="1" customHeight="1" x14ac:dyDescent="0.25">
      <c r="H2781" s="9"/>
      <c r="I2781" s="9"/>
      <c r="J2781" s="9"/>
      <c r="K2781" s="9"/>
      <c r="L2781" s="9"/>
      <c r="M2781" s="9"/>
      <c r="N2781" s="9"/>
      <c r="O2781" s="9"/>
      <c r="P2781" s="9"/>
      <c r="Q2781" s="9"/>
    </row>
    <row r="2782" spans="8:17" s="22" customFormat="1" ht="15" hidden="1" customHeight="1" x14ac:dyDescent="0.25">
      <c r="H2782" s="9"/>
      <c r="I2782" s="9"/>
      <c r="J2782" s="9"/>
      <c r="K2782" s="9"/>
      <c r="L2782" s="9"/>
      <c r="M2782" s="9"/>
      <c r="N2782" s="9"/>
      <c r="O2782" s="9"/>
      <c r="P2782" s="9"/>
      <c r="Q2782" s="9"/>
    </row>
    <row r="2783" spans="8:17" s="22" customFormat="1" ht="15" hidden="1" customHeight="1" x14ac:dyDescent="0.25">
      <c r="H2783" s="9"/>
      <c r="I2783" s="9"/>
      <c r="J2783" s="9"/>
      <c r="K2783" s="9"/>
      <c r="L2783" s="9"/>
      <c r="M2783" s="9"/>
      <c r="N2783" s="9"/>
      <c r="O2783" s="9"/>
      <c r="P2783" s="9"/>
      <c r="Q2783" s="9"/>
    </row>
    <row r="2784" spans="8:17" s="22" customFormat="1" ht="15" hidden="1" customHeight="1" x14ac:dyDescent="0.25">
      <c r="H2784" s="9"/>
      <c r="I2784" s="9"/>
      <c r="J2784" s="9"/>
      <c r="K2784" s="9"/>
      <c r="L2784" s="9"/>
      <c r="M2784" s="9"/>
      <c r="N2784" s="9"/>
      <c r="O2784" s="9"/>
      <c r="P2784" s="9"/>
      <c r="Q2784" s="9"/>
    </row>
    <row r="2785" spans="8:17" s="22" customFormat="1" ht="15" hidden="1" customHeight="1" x14ac:dyDescent="0.25">
      <c r="H2785" s="9"/>
      <c r="I2785" s="9"/>
      <c r="J2785" s="9"/>
      <c r="K2785" s="9"/>
      <c r="L2785" s="9"/>
      <c r="M2785" s="9"/>
      <c r="N2785" s="9"/>
      <c r="O2785" s="9"/>
      <c r="P2785" s="9"/>
      <c r="Q2785" s="9"/>
    </row>
    <row r="2786" spans="8:17" s="22" customFormat="1" ht="15" hidden="1" customHeight="1" x14ac:dyDescent="0.25">
      <c r="H2786" s="9"/>
      <c r="I2786" s="9"/>
      <c r="J2786" s="9"/>
      <c r="K2786" s="9"/>
      <c r="L2786" s="9"/>
      <c r="M2786" s="9"/>
      <c r="N2786" s="9"/>
      <c r="O2786" s="9"/>
      <c r="P2786" s="9"/>
      <c r="Q2786" s="9"/>
    </row>
    <row r="2787" spans="8:17" s="22" customFormat="1" ht="15" hidden="1" customHeight="1" x14ac:dyDescent="0.25">
      <c r="H2787" s="9"/>
      <c r="I2787" s="9"/>
      <c r="J2787" s="9"/>
      <c r="K2787" s="9"/>
      <c r="L2787" s="9"/>
      <c r="M2787" s="9"/>
      <c r="N2787" s="9"/>
      <c r="O2787" s="9"/>
      <c r="P2787" s="9"/>
      <c r="Q2787" s="9"/>
    </row>
    <row r="2788" spans="8:17" s="22" customFormat="1" ht="15" hidden="1" customHeight="1" x14ac:dyDescent="0.25">
      <c r="H2788" s="9"/>
      <c r="I2788" s="9"/>
      <c r="J2788" s="9"/>
      <c r="K2788" s="9"/>
      <c r="L2788" s="9"/>
      <c r="M2788" s="9"/>
      <c r="N2788" s="9"/>
      <c r="O2788" s="9"/>
      <c r="P2788" s="9"/>
      <c r="Q2788" s="9"/>
    </row>
    <row r="2789" spans="8:17" s="22" customFormat="1" ht="15" hidden="1" customHeight="1" x14ac:dyDescent="0.25">
      <c r="H2789" s="9"/>
      <c r="I2789" s="9"/>
      <c r="J2789" s="9"/>
      <c r="K2789" s="9"/>
      <c r="L2789" s="9"/>
      <c r="M2789" s="9"/>
      <c r="N2789" s="9"/>
      <c r="O2789" s="9"/>
      <c r="P2789" s="9"/>
      <c r="Q2789" s="9"/>
    </row>
    <row r="2790" spans="8:17" s="22" customFormat="1" ht="15" hidden="1" customHeight="1" x14ac:dyDescent="0.25">
      <c r="H2790" s="9"/>
      <c r="I2790" s="9"/>
      <c r="J2790" s="9"/>
      <c r="K2790" s="9"/>
      <c r="L2790" s="9"/>
      <c r="M2790" s="9"/>
      <c r="N2790" s="9"/>
      <c r="O2790" s="9"/>
      <c r="P2790" s="9"/>
      <c r="Q2790" s="9"/>
    </row>
    <row r="2791" spans="8:17" s="22" customFormat="1" ht="15" hidden="1" customHeight="1" x14ac:dyDescent="0.25">
      <c r="H2791" s="9"/>
      <c r="I2791" s="9"/>
      <c r="J2791" s="9"/>
      <c r="K2791" s="9"/>
      <c r="L2791" s="9"/>
      <c r="M2791" s="9"/>
      <c r="N2791" s="9"/>
      <c r="O2791" s="9"/>
      <c r="P2791" s="9"/>
      <c r="Q2791" s="9"/>
    </row>
    <row r="2792" spans="8:17" s="22" customFormat="1" ht="15" hidden="1" customHeight="1" x14ac:dyDescent="0.25">
      <c r="H2792" s="9"/>
      <c r="I2792" s="9"/>
      <c r="J2792" s="9"/>
      <c r="K2792" s="9"/>
      <c r="L2792" s="9"/>
      <c r="M2792" s="9"/>
      <c r="N2792" s="9"/>
      <c r="O2792" s="9"/>
      <c r="P2792" s="9"/>
      <c r="Q2792" s="9"/>
    </row>
    <row r="2793" spans="8:17" s="22" customFormat="1" ht="15" hidden="1" customHeight="1" x14ac:dyDescent="0.25">
      <c r="H2793" s="9"/>
      <c r="I2793" s="9"/>
      <c r="J2793" s="9"/>
      <c r="K2793" s="9"/>
      <c r="L2793" s="9"/>
      <c r="M2793" s="9"/>
      <c r="N2793" s="9"/>
      <c r="O2793" s="9"/>
      <c r="P2793" s="9"/>
      <c r="Q2793" s="9"/>
    </row>
    <row r="2794" spans="8:17" s="22" customFormat="1" ht="15" hidden="1" customHeight="1" x14ac:dyDescent="0.25">
      <c r="H2794" s="9"/>
      <c r="I2794" s="9"/>
      <c r="J2794" s="9"/>
      <c r="K2794" s="9"/>
      <c r="L2794" s="9"/>
      <c r="M2794" s="9"/>
      <c r="N2794" s="9"/>
      <c r="O2794" s="9"/>
      <c r="P2794" s="9"/>
      <c r="Q2794" s="9"/>
    </row>
    <row r="2795" spans="8:17" s="22" customFormat="1" ht="15" hidden="1" customHeight="1" x14ac:dyDescent="0.25">
      <c r="H2795" s="9"/>
      <c r="I2795" s="9"/>
      <c r="J2795" s="9"/>
      <c r="K2795" s="9"/>
      <c r="L2795" s="9"/>
      <c r="M2795" s="9"/>
      <c r="N2795" s="9"/>
      <c r="O2795" s="9"/>
      <c r="P2795" s="9"/>
      <c r="Q2795" s="9"/>
    </row>
    <row r="2796" spans="8:17" s="22" customFormat="1" ht="15" hidden="1" customHeight="1" x14ac:dyDescent="0.25">
      <c r="H2796" s="9"/>
      <c r="I2796" s="9"/>
      <c r="J2796" s="9"/>
      <c r="K2796" s="9"/>
      <c r="L2796" s="9"/>
      <c r="M2796" s="9"/>
      <c r="N2796" s="9"/>
      <c r="O2796" s="9"/>
      <c r="P2796" s="9"/>
      <c r="Q2796" s="9"/>
    </row>
    <row r="2797" spans="8:17" s="22" customFormat="1" ht="15" hidden="1" customHeight="1" x14ac:dyDescent="0.25">
      <c r="H2797" s="9"/>
      <c r="I2797" s="9"/>
      <c r="J2797" s="9"/>
      <c r="K2797" s="9"/>
      <c r="L2797" s="9"/>
      <c r="M2797" s="9"/>
      <c r="N2797" s="9"/>
      <c r="O2797" s="9"/>
      <c r="P2797" s="9"/>
      <c r="Q2797" s="9"/>
    </row>
    <row r="2798" spans="8:17" s="22" customFormat="1" ht="15" hidden="1" customHeight="1" x14ac:dyDescent="0.25">
      <c r="H2798" s="9"/>
      <c r="I2798" s="9"/>
      <c r="J2798" s="9"/>
      <c r="K2798" s="9"/>
      <c r="L2798" s="9"/>
      <c r="M2798" s="9"/>
      <c r="N2798" s="9"/>
      <c r="O2798" s="9"/>
      <c r="P2798" s="9"/>
      <c r="Q2798" s="9"/>
    </row>
    <row r="2799" spans="8:17" s="22" customFormat="1" ht="15" hidden="1" customHeight="1" x14ac:dyDescent="0.25">
      <c r="H2799" s="9"/>
      <c r="I2799" s="9"/>
      <c r="J2799" s="9"/>
      <c r="K2799" s="9"/>
      <c r="L2799" s="9"/>
      <c r="M2799" s="9"/>
      <c r="N2799" s="9"/>
      <c r="O2799" s="9"/>
      <c r="P2799" s="9"/>
      <c r="Q2799" s="9"/>
    </row>
    <row r="2800" spans="8:17" s="22" customFormat="1" ht="15" hidden="1" customHeight="1" x14ac:dyDescent="0.25">
      <c r="H2800" s="9"/>
      <c r="I2800" s="9"/>
      <c r="J2800" s="9"/>
      <c r="K2800" s="9"/>
      <c r="L2800" s="9"/>
      <c r="M2800" s="9"/>
      <c r="N2800" s="9"/>
      <c r="O2800" s="9"/>
      <c r="P2800" s="9"/>
      <c r="Q2800" s="9"/>
    </row>
    <row r="2801" spans="8:17" s="22" customFormat="1" ht="15" hidden="1" customHeight="1" x14ac:dyDescent="0.25">
      <c r="H2801" s="9"/>
      <c r="I2801" s="9"/>
      <c r="J2801" s="9"/>
      <c r="K2801" s="9"/>
      <c r="L2801" s="9"/>
      <c r="M2801" s="9"/>
      <c r="N2801" s="9"/>
      <c r="O2801" s="9"/>
      <c r="P2801" s="9"/>
      <c r="Q2801" s="9"/>
    </row>
    <row r="2802" spans="8:17" s="22" customFormat="1" ht="15" hidden="1" customHeight="1" x14ac:dyDescent="0.25">
      <c r="H2802" s="9"/>
      <c r="I2802" s="9"/>
      <c r="J2802" s="9"/>
      <c r="K2802" s="9"/>
      <c r="L2802" s="9"/>
      <c r="M2802" s="9"/>
      <c r="N2802" s="9"/>
      <c r="O2802" s="9"/>
      <c r="P2802" s="9"/>
      <c r="Q2802" s="9"/>
    </row>
    <row r="2803" spans="8:17" s="22" customFormat="1" ht="15" hidden="1" customHeight="1" x14ac:dyDescent="0.25">
      <c r="H2803" s="9"/>
      <c r="I2803" s="9"/>
      <c r="J2803" s="9"/>
      <c r="K2803" s="9"/>
      <c r="L2803" s="9"/>
      <c r="M2803" s="9"/>
      <c r="N2803" s="9"/>
      <c r="O2803" s="9"/>
      <c r="P2803" s="9"/>
      <c r="Q2803" s="9"/>
    </row>
    <row r="2804" spans="8:17" s="22" customFormat="1" ht="15" hidden="1" customHeight="1" x14ac:dyDescent="0.25">
      <c r="H2804" s="9"/>
      <c r="I2804" s="9"/>
      <c r="J2804" s="9"/>
      <c r="K2804" s="9"/>
      <c r="L2804" s="9"/>
      <c r="M2804" s="9"/>
      <c r="N2804" s="9"/>
      <c r="O2804" s="9"/>
      <c r="P2804" s="9"/>
      <c r="Q2804" s="9"/>
    </row>
    <row r="2805" spans="8:17" s="22" customFormat="1" ht="15" hidden="1" customHeight="1" x14ac:dyDescent="0.25">
      <c r="H2805" s="9"/>
      <c r="I2805" s="9"/>
      <c r="J2805" s="9"/>
      <c r="K2805" s="9"/>
      <c r="L2805" s="9"/>
      <c r="M2805" s="9"/>
      <c r="N2805" s="9"/>
      <c r="O2805" s="9"/>
      <c r="P2805" s="9"/>
      <c r="Q2805" s="9"/>
    </row>
    <row r="2806" spans="8:17" s="22" customFormat="1" ht="15" hidden="1" customHeight="1" x14ac:dyDescent="0.25">
      <c r="H2806" s="9"/>
      <c r="I2806" s="9"/>
      <c r="J2806" s="9"/>
      <c r="K2806" s="9"/>
      <c r="L2806" s="9"/>
      <c r="M2806" s="9"/>
      <c r="N2806" s="9"/>
      <c r="O2806" s="9"/>
      <c r="P2806" s="9"/>
      <c r="Q2806" s="9"/>
    </row>
    <row r="2807" spans="8:17" s="22" customFormat="1" ht="15" hidden="1" customHeight="1" x14ac:dyDescent="0.25">
      <c r="H2807" s="9"/>
      <c r="I2807" s="9"/>
      <c r="J2807" s="9"/>
      <c r="K2807" s="9"/>
      <c r="L2807" s="9"/>
      <c r="M2807" s="9"/>
      <c r="N2807" s="9"/>
      <c r="O2807" s="9"/>
      <c r="P2807" s="9"/>
      <c r="Q2807" s="9"/>
    </row>
    <row r="2808" spans="8:17" s="22" customFormat="1" ht="15" hidden="1" customHeight="1" x14ac:dyDescent="0.25">
      <c r="H2808" s="9"/>
      <c r="I2808" s="9"/>
      <c r="J2808" s="9"/>
      <c r="K2808" s="9"/>
      <c r="L2808" s="9"/>
      <c r="M2808" s="9"/>
      <c r="N2808" s="9"/>
      <c r="O2808" s="9"/>
      <c r="P2808" s="9"/>
      <c r="Q2808" s="9"/>
    </row>
    <row r="2809" spans="8:17" s="22" customFormat="1" ht="15" hidden="1" customHeight="1" x14ac:dyDescent="0.25">
      <c r="H2809" s="9"/>
      <c r="I2809" s="9"/>
      <c r="J2809" s="9"/>
      <c r="K2809" s="9"/>
      <c r="L2809" s="9"/>
      <c r="M2809" s="9"/>
      <c r="N2809" s="9"/>
      <c r="O2809" s="9"/>
      <c r="P2809" s="9"/>
      <c r="Q2809" s="9"/>
    </row>
    <row r="2810" spans="8:17" s="22" customFormat="1" ht="15" hidden="1" customHeight="1" x14ac:dyDescent="0.25">
      <c r="H2810" s="9"/>
      <c r="I2810" s="9"/>
      <c r="J2810" s="9"/>
      <c r="K2810" s="9"/>
      <c r="L2810" s="9"/>
      <c r="M2810" s="9"/>
      <c r="N2810" s="9"/>
      <c r="O2810" s="9"/>
      <c r="P2810" s="9"/>
      <c r="Q2810" s="9"/>
    </row>
    <row r="2811" spans="8:17" s="22" customFormat="1" ht="15" hidden="1" customHeight="1" x14ac:dyDescent="0.25">
      <c r="H2811" s="9"/>
      <c r="I2811" s="9"/>
      <c r="J2811" s="9"/>
      <c r="K2811" s="9"/>
      <c r="L2811" s="9"/>
      <c r="M2811" s="9"/>
      <c r="N2811" s="9"/>
      <c r="O2811" s="9"/>
      <c r="P2811" s="9"/>
      <c r="Q2811" s="9"/>
    </row>
    <row r="2812" spans="8:17" s="22" customFormat="1" ht="15" hidden="1" customHeight="1" x14ac:dyDescent="0.25">
      <c r="H2812" s="9"/>
      <c r="I2812" s="9"/>
      <c r="J2812" s="9"/>
      <c r="K2812" s="9"/>
      <c r="L2812" s="9"/>
      <c r="M2812" s="9"/>
      <c r="N2812" s="9"/>
      <c r="O2812" s="9"/>
      <c r="P2812" s="9"/>
      <c r="Q2812" s="9"/>
    </row>
    <row r="2813" spans="8:17" s="22" customFormat="1" ht="15" hidden="1" customHeight="1" x14ac:dyDescent="0.25">
      <c r="H2813" s="9"/>
      <c r="I2813" s="9"/>
      <c r="J2813" s="9"/>
      <c r="K2813" s="9"/>
      <c r="L2813" s="9"/>
      <c r="M2813" s="9"/>
      <c r="N2813" s="9"/>
      <c r="O2813" s="9"/>
      <c r="P2813" s="9"/>
      <c r="Q2813" s="9"/>
    </row>
    <row r="2814" spans="8:17" s="22" customFormat="1" ht="15" hidden="1" customHeight="1" x14ac:dyDescent="0.25">
      <c r="H2814" s="9"/>
      <c r="I2814" s="9"/>
      <c r="J2814" s="9"/>
      <c r="K2814" s="9"/>
      <c r="L2814" s="9"/>
      <c r="M2814" s="9"/>
      <c r="N2814" s="9"/>
      <c r="O2814" s="9"/>
      <c r="P2814" s="9"/>
      <c r="Q2814" s="9"/>
    </row>
    <row r="2815" spans="8:17" s="22" customFormat="1" ht="15" hidden="1" customHeight="1" x14ac:dyDescent="0.25">
      <c r="H2815" s="9"/>
      <c r="I2815" s="9"/>
      <c r="J2815" s="9"/>
      <c r="K2815" s="9"/>
      <c r="L2815" s="9"/>
      <c r="M2815" s="9"/>
      <c r="N2815" s="9"/>
      <c r="O2815" s="9"/>
      <c r="P2815" s="9"/>
      <c r="Q2815" s="9"/>
    </row>
    <row r="2816" spans="8:17" s="22" customFormat="1" ht="15" hidden="1" customHeight="1" x14ac:dyDescent="0.25">
      <c r="H2816" s="9"/>
      <c r="I2816" s="9"/>
      <c r="J2816" s="9"/>
      <c r="K2816" s="9"/>
      <c r="L2816" s="9"/>
      <c r="M2816" s="9"/>
      <c r="N2816" s="9"/>
      <c r="O2816" s="9"/>
      <c r="P2816" s="9"/>
      <c r="Q2816" s="9"/>
    </row>
    <row r="2817" spans="8:17" s="22" customFormat="1" ht="15" hidden="1" customHeight="1" x14ac:dyDescent="0.25">
      <c r="H2817" s="9"/>
      <c r="I2817" s="9"/>
      <c r="J2817" s="9"/>
      <c r="K2817" s="9"/>
      <c r="L2817" s="9"/>
      <c r="M2817" s="9"/>
      <c r="N2817" s="9"/>
      <c r="O2817" s="9"/>
      <c r="P2817" s="9"/>
      <c r="Q2817" s="9"/>
    </row>
    <row r="2818" spans="8:17" s="22" customFormat="1" ht="15" hidden="1" customHeight="1" x14ac:dyDescent="0.25">
      <c r="H2818" s="9"/>
      <c r="I2818" s="9"/>
      <c r="J2818" s="9"/>
      <c r="K2818" s="9"/>
      <c r="L2818" s="9"/>
      <c r="M2818" s="9"/>
      <c r="N2818" s="9"/>
      <c r="O2818" s="9"/>
      <c r="P2818" s="9"/>
      <c r="Q2818" s="9"/>
    </row>
    <row r="2819" spans="8:17" s="22" customFormat="1" ht="15" hidden="1" customHeight="1" x14ac:dyDescent="0.25">
      <c r="H2819" s="9"/>
      <c r="I2819" s="9"/>
      <c r="J2819" s="9"/>
      <c r="K2819" s="9"/>
      <c r="L2819" s="9"/>
      <c r="M2819" s="9"/>
      <c r="N2819" s="9"/>
      <c r="O2819" s="9"/>
      <c r="P2819" s="9"/>
      <c r="Q2819" s="9"/>
    </row>
    <row r="2820" spans="8:17" s="22" customFormat="1" ht="15" hidden="1" customHeight="1" x14ac:dyDescent="0.25">
      <c r="H2820" s="9"/>
      <c r="I2820" s="9"/>
      <c r="J2820" s="9"/>
      <c r="K2820" s="9"/>
      <c r="L2820" s="9"/>
      <c r="M2820" s="9"/>
      <c r="N2820" s="9"/>
      <c r="O2820" s="9"/>
      <c r="P2820" s="9"/>
      <c r="Q2820" s="9"/>
    </row>
    <row r="2821" spans="8:17" s="22" customFormat="1" ht="15" hidden="1" customHeight="1" x14ac:dyDescent="0.25">
      <c r="H2821" s="9"/>
      <c r="I2821" s="9"/>
      <c r="J2821" s="9"/>
      <c r="K2821" s="9"/>
      <c r="L2821" s="9"/>
      <c r="M2821" s="9"/>
      <c r="N2821" s="9"/>
      <c r="O2821" s="9"/>
      <c r="P2821" s="9"/>
      <c r="Q2821" s="9"/>
    </row>
    <row r="2822" spans="8:17" s="22" customFormat="1" ht="15" hidden="1" customHeight="1" x14ac:dyDescent="0.25">
      <c r="H2822" s="9"/>
      <c r="I2822" s="9"/>
      <c r="J2822" s="9"/>
      <c r="K2822" s="9"/>
      <c r="L2822" s="9"/>
      <c r="M2822" s="9"/>
      <c r="N2822" s="9"/>
      <c r="O2822" s="9"/>
      <c r="P2822" s="9"/>
      <c r="Q2822" s="9"/>
    </row>
    <row r="2823" spans="8:17" s="22" customFormat="1" ht="15" hidden="1" customHeight="1" x14ac:dyDescent="0.25">
      <c r="H2823" s="9"/>
      <c r="I2823" s="9"/>
      <c r="J2823" s="9"/>
      <c r="K2823" s="9"/>
      <c r="L2823" s="9"/>
      <c r="M2823" s="9"/>
      <c r="N2823" s="9"/>
      <c r="O2823" s="9"/>
      <c r="P2823" s="9"/>
      <c r="Q2823" s="9"/>
    </row>
    <row r="2824" spans="8:17" s="22" customFormat="1" ht="15" hidden="1" customHeight="1" x14ac:dyDescent="0.25">
      <c r="H2824" s="9"/>
      <c r="I2824" s="9"/>
      <c r="J2824" s="9"/>
      <c r="K2824" s="9"/>
      <c r="L2824" s="9"/>
      <c r="M2824" s="9"/>
      <c r="N2824" s="9"/>
      <c r="O2824" s="9"/>
      <c r="P2824" s="9"/>
      <c r="Q2824" s="9"/>
    </row>
    <row r="2825" spans="8:17" s="22" customFormat="1" ht="15" hidden="1" customHeight="1" x14ac:dyDescent="0.25">
      <c r="H2825" s="9"/>
      <c r="I2825" s="9"/>
      <c r="J2825" s="9"/>
      <c r="K2825" s="9"/>
      <c r="L2825" s="9"/>
      <c r="M2825" s="9"/>
      <c r="N2825" s="9"/>
      <c r="O2825" s="9"/>
      <c r="P2825" s="9"/>
      <c r="Q2825" s="9"/>
    </row>
    <row r="2826" spans="8:17" s="22" customFormat="1" ht="15" hidden="1" customHeight="1" x14ac:dyDescent="0.25">
      <c r="H2826" s="9"/>
      <c r="I2826" s="9"/>
      <c r="J2826" s="9"/>
      <c r="K2826" s="9"/>
      <c r="L2826" s="9"/>
      <c r="M2826" s="9"/>
      <c r="N2826" s="9"/>
      <c r="O2826" s="9"/>
      <c r="P2826" s="9"/>
      <c r="Q2826" s="9"/>
    </row>
    <row r="2827" spans="8:17" s="22" customFormat="1" ht="15" hidden="1" customHeight="1" x14ac:dyDescent="0.25">
      <c r="H2827" s="9"/>
      <c r="I2827" s="9"/>
      <c r="J2827" s="9"/>
      <c r="K2827" s="9"/>
      <c r="L2827" s="9"/>
      <c r="M2827" s="9"/>
      <c r="N2827" s="9"/>
      <c r="O2827" s="9"/>
      <c r="P2827" s="9"/>
      <c r="Q2827" s="9"/>
    </row>
    <row r="2828" spans="8:17" s="22" customFormat="1" ht="15" hidden="1" customHeight="1" x14ac:dyDescent="0.25">
      <c r="H2828" s="9"/>
      <c r="I2828" s="9"/>
      <c r="J2828" s="9"/>
      <c r="K2828" s="9"/>
      <c r="L2828" s="9"/>
      <c r="M2828" s="9"/>
      <c r="N2828" s="9"/>
      <c r="O2828" s="9"/>
      <c r="P2828" s="9"/>
      <c r="Q2828" s="9"/>
    </row>
    <row r="2829" spans="8:17" s="22" customFormat="1" ht="15" hidden="1" customHeight="1" x14ac:dyDescent="0.25">
      <c r="H2829" s="9"/>
      <c r="I2829" s="9"/>
      <c r="J2829" s="9"/>
      <c r="K2829" s="9"/>
      <c r="L2829" s="9"/>
      <c r="M2829" s="9"/>
      <c r="N2829" s="9"/>
      <c r="O2829" s="9"/>
      <c r="P2829" s="9"/>
      <c r="Q2829" s="9"/>
    </row>
    <row r="2830" spans="8:17" s="22" customFormat="1" ht="15" hidden="1" customHeight="1" x14ac:dyDescent="0.25">
      <c r="H2830" s="9"/>
      <c r="I2830" s="9"/>
      <c r="J2830" s="9"/>
      <c r="K2830" s="9"/>
      <c r="L2830" s="9"/>
      <c r="M2830" s="9"/>
      <c r="N2830" s="9"/>
      <c r="O2830" s="9"/>
      <c r="P2830" s="9"/>
      <c r="Q2830" s="9"/>
    </row>
    <row r="2831" spans="8:17" s="22" customFormat="1" ht="15" hidden="1" customHeight="1" x14ac:dyDescent="0.25">
      <c r="H2831" s="9"/>
      <c r="I2831" s="9"/>
      <c r="J2831" s="9"/>
      <c r="K2831" s="9"/>
      <c r="L2831" s="9"/>
      <c r="M2831" s="9"/>
      <c r="N2831" s="9"/>
      <c r="O2831" s="9"/>
      <c r="P2831" s="9"/>
      <c r="Q2831" s="9"/>
    </row>
    <row r="2832" spans="8:17" s="22" customFormat="1" ht="15" hidden="1" customHeight="1" x14ac:dyDescent="0.25">
      <c r="H2832" s="9"/>
      <c r="I2832" s="9"/>
      <c r="J2832" s="9"/>
      <c r="K2832" s="9"/>
      <c r="L2832" s="9"/>
      <c r="M2832" s="9"/>
      <c r="N2832" s="9"/>
      <c r="O2832" s="9"/>
      <c r="P2832" s="9"/>
      <c r="Q2832" s="9"/>
    </row>
    <row r="2833" spans="8:17" s="22" customFormat="1" ht="15" hidden="1" customHeight="1" x14ac:dyDescent="0.25">
      <c r="H2833" s="9"/>
      <c r="I2833" s="9"/>
      <c r="J2833" s="9"/>
      <c r="K2833" s="9"/>
      <c r="L2833" s="9"/>
      <c r="M2833" s="9"/>
      <c r="N2833" s="9"/>
      <c r="O2833" s="9"/>
      <c r="P2833" s="9"/>
      <c r="Q2833" s="9"/>
    </row>
    <row r="2834" spans="8:17" s="22" customFormat="1" ht="15" hidden="1" customHeight="1" x14ac:dyDescent="0.25">
      <c r="H2834" s="9"/>
      <c r="I2834" s="9"/>
      <c r="J2834" s="9"/>
      <c r="K2834" s="9"/>
      <c r="L2834" s="9"/>
      <c r="M2834" s="9"/>
      <c r="N2834" s="9"/>
      <c r="O2834" s="9"/>
      <c r="P2834" s="9"/>
      <c r="Q2834" s="9"/>
    </row>
    <row r="2835" spans="8:17" s="22" customFormat="1" ht="15" hidden="1" customHeight="1" x14ac:dyDescent="0.25">
      <c r="H2835" s="9"/>
      <c r="I2835" s="9"/>
      <c r="J2835" s="9"/>
      <c r="K2835" s="9"/>
      <c r="L2835" s="9"/>
      <c r="M2835" s="9"/>
      <c r="N2835" s="9"/>
      <c r="O2835" s="9"/>
      <c r="P2835" s="9"/>
      <c r="Q2835" s="9"/>
    </row>
    <row r="2836" spans="8:17" s="22" customFormat="1" ht="15" hidden="1" customHeight="1" x14ac:dyDescent="0.25">
      <c r="H2836" s="9"/>
      <c r="I2836" s="9"/>
      <c r="J2836" s="9"/>
      <c r="K2836" s="9"/>
      <c r="L2836" s="9"/>
      <c r="M2836" s="9"/>
      <c r="N2836" s="9"/>
      <c r="O2836" s="9"/>
      <c r="P2836" s="9"/>
      <c r="Q2836" s="9"/>
    </row>
    <row r="2837" spans="8:17" s="22" customFormat="1" ht="15" hidden="1" customHeight="1" x14ac:dyDescent="0.25">
      <c r="H2837" s="9"/>
      <c r="I2837" s="9"/>
      <c r="J2837" s="9"/>
      <c r="K2837" s="9"/>
      <c r="L2837" s="9"/>
      <c r="M2837" s="9"/>
      <c r="N2837" s="9"/>
      <c r="O2837" s="9"/>
      <c r="P2837" s="9"/>
      <c r="Q2837" s="9"/>
    </row>
    <row r="2838" spans="8:17" s="22" customFormat="1" ht="15" hidden="1" customHeight="1" x14ac:dyDescent="0.25">
      <c r="H2838" s="9"/>
      <c r="I2838" s="9"/>
      <c r="J2838" s="9"/>
      <c r="K2838" s="9"/>
      <c r="L2838" s="9"/>
      <c r="M2838" s="9"/>
      <c r="N2838" s="9"/>
      <c r="O2838" s="9"/>
      <c r="P2838" s="9"/>
      <c r="Q2838" s="9"/>
    </row>
    <row r="2839" spans="8:17" s="22" customFormat="1" ht="15" hidden="1" customHeight="1" x14ac:dyDescent="0.25">
      <c r="H2839" s="9"/>
      <c r="I2839" s="9"/>
      <c r="J2839" s="9"/>
      <c r="K2839" s="9"/>
      <c r="L2839" s="9"/>
      <c r="M2839" s="9"/>
      <c r="N2839" s="9"/>
      <c r="O2839" s="9"/>
      <c r="P2839" s="9"/>
      <c r="Q2839" s="9"/>
    </row>
    <row r="2840" spans="8:17" s="22" customFormat="1" ht="15" hidden="1" customHeight="1" x14ac:dyDescent="0.25">
      <c r="H2840" s="9"/>
      <c r="I2840" s="9"/>
      <c r="J2840" s="9"/>
      <c r="K2840" s="9"/>
      <c r="L2840" s="9"/>
      <c r="M2840" s="9"/>
      <c r="N2840" s="9"/>
      <c r="O2840" s="9"/>
      <c r="P2840" s="9"/>
      <c r="Q2840" s="9"/>
    </row>
    <row r="2841" spans="8:17" s="22" customFormat="1" ht="15" hidden="1" customHeight="1" x14ac:dyDescent="0.25">
      <c r="H2841" s="9"/>
      <c r="I2841" s="9"/>
      <c r="J2841" s="9"/>
      <c r="K2841" s="9"/>
      <c r="L2841" s="9"/>
      <c r="M2841" s="9"/>
      <c r="N2841" s="9"/>
      <c r="O2841" s="9"/>
      <c r="P2841" s="9"/>
      <c r="Q2841" s="9"/>
    </row>
    <row r="2842" spans="8:17" s="22" customFormat="1" ht="15" hidden="1" customHeight="1" x14ac:dyDescent="0.25">
      <c r="H2842" s="9"/>
      <c r="I2842" s="9"/>
      <c r="J2842" s="9"/>
      <c r="K2842" s="9"/>
      <c r="L2842" s="9"/>
      <c r="M2842" s="9"/>
      <c r="N2842" s="9"/>
      <c r="O2842" s="9"/>
      <c r="P2842" s="9"/>
      <c r="Q2842" s="9"/>
    </row>
    <row r="2843" spans="8:17" s="22" customFormat="1" ht="15" hidden="1" customHeight="1" x14ac:dyDescent="0.25">
      <c r="H2843" s="9"/>
      <c r="I2843" s="9"/>
      <c r="J2843" s="9"/>
      <c r="K2843" s="9"/>
      <c r="L2843" s="9"/>
      <c r="M2843" s="9"/>
      <c r="N2843" s="9"/>
      <c r="O2843" s="9"/>
      <c r="P2843" s="9"/>
      <c r="Q2843" s="9"/>
    </row>
    <row r="2844" spans="8:17" s="22" customFormat="1" ht="15" hidden="1" customHeight="1" x14ac:dyDescent="0.25">
      <c r="H2844" s="9"/>
      <c r="I2844" s="9"/>
      <c r="J2844" s="9"/>
      <c r="K2844" s="9"/>
      <c r="L2844" s="9"/>
      <c r="M2844" s="9"/>
      <c r="N2844" s="9"/>
      <c r="O2844" s="9"/>
      <c r="P2844" s="9"/>
      <c r="Q2844" s="9"/>
    </row>
    <row r="2845" spans="8:17" s="22" customFormat="1" ht="15" hidden="1" customHeight="1" x14ac:dyDescent="0.25">
      <c r="H2845" s="9"/>
      <c r="I2845" s="9"/>
      <c r="J2845" s="9"/>
      <c r="K2845" s="9"/>
      <c r="L2845" s="9"/>
      <c r="M2845" s="9"/>
      <c r="N2845" s="9"/>
      <c r="O2845" s="9"/>
      <c r="P2845" s="9"/>
      <c r="Q2845" s="9"/>
    </row>
    <row r="2846" spans="8:17" s="22" customFormat="1" ht="15" hidden="1" customHeight="1" x14ac:dyDescent="0.25">
      <c r="H2846" s="9"/>
      <c r="I2846" s="9"/>
      <c r="J2846" s="9"/>
      <c r="K2846" s="9"/>
      <c r="L2846" s="9"/>
      <c r="M2846" s="9"/>
      <c r="N2846" s="9"/>
      <c r="O2846" s="9"/>
      <c r="P2846" s="9"/>
      <c r="Q2846" s="9"/>
    </row>
    <row r="2847" spans="8:17" s="22" customFormat="1" ht="15" hidden="1" customHeight="1" x14ac:dyDescent="0.25">
      <c r="H2847" s="9"/>
      <c r="I2847" s="9"/>
      <c r="J2847" s="9"/>
      <c r="K2847" s="9"/>
      <c r="L2847" s="9"/>
      <c r="M2847" s="9"/>
      <c r="N2847" s="9"/>
      <c r="O2847" s="9"/>
      <c r="P2847" s="9"/>
      <c r="Q2847" s="9"/>
    </row>
    <row r="2848" spans="8:17" s="22" customFormat="1" ht="15" hidden="1" customHeight="1" x14ac:dyDescent="0.25">
      <c r="H2848" s="9"/>
      <c r="I2848" s="9"/>
      <c r="J2848" s="9"/>
      <c r="K2848" s="9"/>
      <c r="L2848" s="9"/>
      <c r="M2848" s="9"/>
      <c r="N2848" s="9"/>
      <c r="O2848" s="9"/>
      <c r="P2848" s="9"/>
      <c r="Q2848" s="9"/>
    </row>
    <row r="2849" spans="8:17" s="22" customFormat="1" ht="15" hidden="1" customHeight="1" x14ac:dyDescent="0.25">
      <c r="H2849" s="9"/>
      <c r="I2849" s="9"/>
      <c r="J2849" s="9"/>
      <c r="K2849" s="9"/>
      <c r="L2849" s="9"/>
      <c r="M2849" s="9"/>
      <c r="N2849" s="9"/>
      <c r="O2849" s="9"/>
      <c r="P2849" s="9"/>
      <c r="Q2849" s="9"/>
    </row>
    <row r="2850" spans="8:17" s="22" customFormat="1" ht="15" hidden="1" customHeight="1" x14ac:dyDescent="0.25">
      <c r="H2850" s="9"/>
      <c r="I2850" s="9"/>
      <c r="J2850" s="9"/>
      <c r="K2850" s="9"/>
      <c r="L2850" s="9"/>
      <c r="M2850" s="9"/>
      <c r="N2850" s="9"/>
      <c r="O2850" s="9"/>
      <c r="P2850" s="9"/>
      <c r="Q2850" s="9"/>
    </row>
    <row r="2851" spans="8:17" s="22" customFormat="1" ht="15" hidden="1" customHeight="1" x14ac:dyDescent="0.25">
      <c r="H2851" s="9"/>
      <c r="I2851" s="9"/>
      <c r="J2851" s="9"/>
      <c r="K2851" s="9"/>
      <c r="L2851" s="9"/>
      <c r="M2851" s="9"/>
      <c r="N2851" s="9"/>
      <c r="O2851" s="9"/>
      <c r="P2851" s="9"/>
      <c r="Q2851" s="9"/>
    </row>
    <row r="2852" spans="8:17" s="22" customFormat="1" ht="15" hidden="1" customHeight="1" x14ac:dyDescent="0.25">
      <c r="H2852" s="9"/>
      <c r="I2852" s="9"/>
      <c r="J2852" s="9"/>
      <c r="K2852" s="9"/>
      <c r="L2852" s="9"/>
      <c r="M2852" s="9"/>
      <c r="N2852" s="9"/>
      <c r="O2852" s="9"/>
      <c r="P2852" s="9"/>
      <c r="Q2852" s="9"/>
    </row>
    <row r="2853" spans="8:17" s="22" customFormat="1" ht="15" hidden="1" customHeight="1" x14ac:dyDescent="0.25">
      <c r="H2853" s="9"/>
      <c r="I2853" s="9"/>
      <c r="J2853" s="9"/>
      <c r="K2853" s="9"/>
      <c r="L2853" s="9"/>
      <c r="M2853" s="9"/>
      <c r="N2853" s="9"/>
      <c r="O2853" s="9"/>
      <c r="P2853" s="9"/>
      <c r="Q2853" s="9"/>
    </row>
    <row r="2854" spans="8:17" s="22" customFormat="1" ht="15" hidden="1" customHeight="1" x14ac:dyDescent="0.25">
      <c r="H2854" s="9"/>
      <c r="I2854" s="9"/>
      <c r="J2854" s="9"/>
      <c r="K2854" s="9"/>
      <c r="L2854" s="9"/>
      <c r="M2854" s="9"/>
      <c r="N2854" s="9"/>
      <c r="O2854" s="9"/>
      <c r="P2854" s="9"/>
      <c r="Q2854" s="9"/>
    </row>
    <row r="2855" spans="8:17" s="22" customFormat="1" ht="15" hidden="1" customHeight="1" x14ac:dyDescent="0.25">
      <c r="H2855" s="9"/>
      <c r="I2855" s="9"/>
      <c r="J2855" s="9"/>
      <c r="K2855" s="9"/>
      <c r="L2855" s="9"/>
      <c r="M2855" s="9"/>
      <c r="N2855" s="9"/>
      <c r="O2855" s="9"/>
      <c r="P2855" s="9"/>
      <c r="Q2855" s="9"/>
    </row>
    <row r="2856" spans="8:17" s="22" customFormat="1" ht="15" hidden="1" customHeight="1" x14ac:dyDescent="0.25">
      <c r="H2856" s="9"/>
      <c r="I2856" s="9"/>
      <c r="J2856" s="9"/>
      <c r="K2856" s="9"/>
      <c r="L2856" s="9"/>
      <c r="M2856" s="9"/>
      <c r="N2856" s="9"/>
      <c r="O2856" s="9"/>
      <c r="P2856" s="9"/>
      <c r="Q2856" s="9"/>
    </row>
    <row r="2857" spans="8:17" s="22" customFormat="1" ht="15" hidden="1" customHeight="1" x14ac:dyDescent="0.25">
      <c r="H2857" s="9"/>
      <c r="I2857" s="9"/>
      <c r="J2857" s="9"/>
      <c r="K2857" s="9"/>
      <c r="L2857" s="9"/>
      <c r="M2857" s="9"/>
      <c r="N2857" s="9"/>
      <c r="O2857" s="9"/>
      <c r="P2857" s="9"/>
      <c r="Q2857" s="9"/>
    </row>
    <row r="2858" spans="8:17" s="22" customFormat="1" ht="15" hidden="1" customHeight="1" x14ac:dyDescent="0.25">
      <c r="H2858" s="9"/>
      <c r="I2858" s="9"/>
      <c r="J2858" s="9"/>
      <c r="K2858" s="9"/>
      <c r="L2858" s="9"/>
      <c r="M2858" s="9"/>
      <c r="N2858" s="9"/>
      <c r="O2858" s="9"/>
      <c r="P2858" s="9"/>
      <c r="Q2858" s="9"/>
    </row>
    <row r="2859" spans="8:17" s="22" customFormat="1" ht="15" hidden="1" customHeight="1" x14ac:dyDescent="0.25">
      <c r="H2859" s="9"/>
      <c r="I2859" s="9"/>
      <c r="J2859" s="9"/>
      <c r="K2859" s="9"/>
      <c r="L2859" s="9"/>
      <c r="M2859" s="9"/>
      <c r="N2859" s="9"/>
      <c r="O2859" s="9"/>
      <c r="P2859" s="9"/>
      <c r="Q2859" s="9"/>
    </row>
    <row r="2860" spans="8:17" s="22" customFormat="1" ht="15" hidden="1" customHeight="1" x14ac:dyDescent="0.25">
      <c r="H2860" s="9"/>
      <c r="I2860" s="9"/>
      <c r="J2860" s="9"/>
      <c r="K2860" s="9"/>
      <c r="L2860" s="9"/>
      <c r="M2860" s="9"/>
      <c r="N2860" s="9"/>
      <c r="O2860" s="9"/>
      <c r="P2860" s="9"/>
      <c r="Q2860" s="9"/>
    </row>
    <row r="2861" spans="8:17" s="22" customFormat="1" ht="15" hidden="1" customHeight="1" x14ac:dyDescent="0.25">
      <c r="H2861" s="9"/>
      <c r="I2861" s="9"/>
      <c r="J2861" s="9"/>
      <c r="K2861" s="9"/>
      <c r="L2861" s="9"/>
      <c r="M2861" s="9"/>
      <c r="N2861" s="9"/>
      <c r="O2861" s="9"/>
      <c r="P2861" s="9"/>
      <c r="Q2861" s="9"/>
    </row>
    <row r="2862" spans="8:17" s="22" customFormat="1" ht="15" hidden="1" customHeight="1" x14ac:dyDescent="0.25">
      <c r="H2862" s="9"/>
      <c r="I2862" s="9"/>
      <c r="J2862" s="9"/>
      <c r="K2862" s="9"/>
      <c r="L2862" s="9"/>
      <c r="M2862" s="9"/>
      <c r="N2862" s="9"/>
      <c r="O2862" s="9"/>
      <c r="P2862" s="9"/>
      <c r="Q2862" s="9"/>
    </row>
    <row r="2863" spans="8:17" s="22" customFormat="1" ht="15" hidden="1" customHeight="1" x14ac:dyDescent="0.25">
      <c r="H2863" s="9"/>
      <c r="I2863" s="9"/>
      <c r="J2863" s="9"/>
      <c r="K2863" s="9"/>
      <c r="L2863" s="9"/>
      <c r="M2863" s="9"/>
      <c r="N2863" s="9"/>
      <c r="O2863" s="9"/>
      <c r="P2863" s="9"/>
      <c r="Q2863" s="9"/>
    </row>
    <row r="2864" spans="8:17" s="22" customFormat="1" ht="15" hidden="1" customHeight="1" x14ac:dyDescent="0.25">
      <c r="H2864" s="9"/>
      <c r="I2864" s="9"/>
      <c r="J2864" s="9"/>
      <c r="K2864" s="9"/>
      <c r="L2864" s="9"/>
      <c r="M2864" s="9"/>
      <c r="N2864" s="9"/>
      <c r="O2864" s="9"/>
      <c r="P2864" s="9"/>
      <c r="Q2864" s="9"/>
    </row>
    <row r="2865" spans="8:17" s="22" customFormat="1" ht="15" hidden="1" customHeight="1" x14ac:dyDescent="0.25">
      <c r="H2865" s="9"/>
      <c r="I2865" s="9"/>
      <c r="J2865" s="9"/>
      <c r="K2865" s="9"/>
      <c r="L2865" s="9"/>
      <c r="M2865" s="9"/>
      <c r="N2865" s="9"/>
      <c r="O2865" s="9"/>
      <c r="P2865" s="9"/>
      <c r="Q2865" s="9"/>
    </row>
    <row r="2866" spans="8:17" s="22" customFormat="1" ht="15" hidden="1" customHeight="1" x14ac:dyDescent="0.25">
      <c r="H2866" s="9"/>
      <c r="I2866" s="9"/>
      <c r="J2866" s="9"/>
      <c r="K2866" s="9"/>
      <c r="L2866" s="9"/>
      <c r="M2866" s="9"/>
      <c r="N2866" s="9"/>
      <c r="O2866" s="9"/>
      <c r="P2866" s="9"/>
      <c r="Q2866" s="9"/>
    </row>
    <row r="2867" spans="8:17" s="22" customFormat="1" ht="15" hidden="1" customHeight="1" x14ac:dyDescent="0.25">
      <c r="H2867" s="9"/>
      <c r="I2867" s="9"/>
      <c r="J2867" s="9"/>
      <c r="K2867" s="9"/>
      <c r="L2867" s="9"/>
      <c r="M2867" s="9"/>
      <c r="N2867" s="9"/>
      <c r="O2867" s="9"/>
      <c r="P2867" s="9"/>
      <c r="Q2867" s="9"/>
    </row>
    <row r="2868" spans="8:17" s="22" customFormat="1" ht="15" hidden="1" customHeight="1" x14ac:dyDescent="0.25">
      <c r="H2868" s="9"/>
      <c r="I2868" s="9"/>
      <c r="J2868" s="9"/>
      <c r="K2868" s="9"/>
      <c r="L2868" s="9"/>
      <c r="M2868" s="9"/>
      <c r="N2868" s="9"/>
      <c r="O2868" s="9"/>
      <c r="P2868" s="9"/>
      <c r="Q2868" s="9"/>
    </row>
    <row r="2869" spans="8:17" s="22" customFormat="1" ht="15" hidden="1" customHeight="1" x14ac:dyDescent="0.25">
      <c r="H2869" s="9"/>
      <c r="I2869" s="9"/>
      <c r="J2869" s="9"/>
      <c r="K2869" s="9"/>
      <c r="L2869" s="9"/>
      <c r="M2869" s="9"/>
      <c r="N2869" s="9"/>
      <c r="O2869" s="9"/>
      <c r="P2869" s="9"/>
      <c r="Q2869" s="9"/>
    </row>
    <row r="2870" spans="8:17" s="22" customFormat="1" ht="15" hidden="1" customHeight="1" x14ac:dyDescent="0.25">
      <c r="H2870" s="9"/>
      <c r="I2870" s="9"/>
      <c r="J2870" s="9"/>
      <c r="K2870" s="9"/>
      <c r="L2870" s="9"/>
      <c r="M2870" s="9"/>
      <c r="N2870" s="9"/>
      <c r="O2870" s="9"/>
      <c r="P2870" s="9"/>
      <c r="Q2870" s="9"/>
    </row>
    <row r="2871" spans="8:17" s="22" customFormat="1" ht="15" hidden="1" customHeight="1" x14ac:dyDescent="0.25">
      <c r="H2871" s="9"/>
      <c r="I2871" s="9"/>
      <c r="J2871" s="9"/>
      <c r="K2871" s="9"/>
      <c r="L2871" s="9"/>
      <c r="M2871" s="9"/>
      <c r="N2871" s="9"/>
      <c r="O2871" s="9"/>
      <c r="P2871" s="9"/>
      <c r="Q2871" s="9"/>
    </row>
    <row r="2872" spans="8:17" s="22" customFormat="1" ht="15" hidden="1" customHeight="1" x14ac:dyDescent="0.25">
      <c r="H2872" s="9"/>
      <c r="I2872" s="9"/>
      <c r="J2872" s="9"/>
      <c r="K2872" s="9"/>
      <c r="L2872" s="9"/>
      <c r="M2872" s="9"/>
      <c r="N2872" s="9"/>
      <c r="O2872" s="9"/>
      <c r="P2872" s="9"/>
      <c r="Q2872" s="9"/>
    </row>
    <row r="2873" spans="8:17" s="22" customFormat="1" ht="15" hidden="1" customHeight="1" x14ac:dyDescent="0.25">
      <c r="H2873" s="9"/>
      <c r="I2873" s="9"/>
      <c r="J2873" s="9"/>
      <c r="K2873" s="9"/>
      <c r="L2873" s="9"/>
      <c r="M2873" s="9"/>
      <c r="N2873" s="9"/>
      <c r="O2873" s="9"/>
      <c r="P2873" s="9"/>
      <c r="Q2873" s="9"/>
    </row>
    <row r="2874" spans="8:17" s="22" customFormat="1" ht="15" hidden="1" customHeight="1" x14ac:dyDescent="0.25">
      <c r="H2874" s="9"/>
      <c r="I2874" s="9"/>
      <c r="J2874" s="9"/>
      <c r="K2874" s="9"/>
      <c r="L2874" s="9"/>
      <c r="M2874" s="9"/>
      <c r="N2874" s="9"/>
      <c r="O2874" s="9"/>
      <c r="P2874" s="9"/>
      <c r="Q2874" s="9"/>
    </row>
    <row r="2875" spans="8:17" s="22" customFormat="1" ht="15" hidden="1" customHeight="1" x14ac:dyDescent="0.25">
      <c r="H2875" s="9"/>
      <c r="I2875" s="9"/>
      <c r="J2875" s="9"/>
      <c r="K2875" s="9"/>
      <c r="L2875" s="9"/>
      <c r="M2875" s="9"/>
      <c r="N2875" s="9"/>
      <c r="O2875" s="9"/>
      <c r="P2875" s="9"/>
      <c r="Q2875" s="9"/>
    </row>
    <row r="2876" spans="8:17" s="22" customFormat="1" ht="15" hidden="1" customHeight="1" x14ac:dyDescent="0.25">
      <c r="H2876" s="9"/>
      <c r="I2876" s="9"/>
      <c r="J2876" s="9"/>
      <c r="K2876" s="9"/>
      <c r="L2876" s="9"/>
      <c r="M2876" s="9"/>
      <c r="N2876" s="9"/>
      <c r="O2876" s="9"/>
      <c r="P2876" s="9"/>
      <c r="Q2876" s="9"/>
    </row>
    <row r="2877" spans="8:17" s="22" customFormat="1" ht="15" hidden="1" customHeight="1" x14ac:dyDescent="0.25">
      <c r="H2877" s="9"/>
      <c r="I2877" s="9"/>
      <c r="J2877" s="9"/>
      <c r="K2877" s="9"/>
      <c r="L2877" s="9"/>
      <c r="M2877" s="9"/>
      <c r="N2877" s="9"/>
      <c r="O2877" s="9"/>
      <c r="P2877" s="9"/>
      <c r="Q2877" s="9"/>
    </row>
    <row r="2878" spans="8:17" s="22" customFormat="1" ht="15" hidden="1" customHeight="1" x14ac:dyDescent="0.25">
      <c r="H2878" s="9"/>
      <c r="I2878" s="9"/>
      <c r="J2878" s="9"/>
      <c r="K2878" s="9"/>
      <c r="L2878" s="9"/>
      <c r="M2878" s="9"/>
      <c r="N2878" s="9"/>
      <c r="O2878" s="9"/>
      <c r="P2878" s="9"/>
      <c r="Q2878" s="9"/>
    </row>
    <row r="2879" spans="8:17" s="22" customFormat="1" ht="15" hidden="1" customHeight="1" x14ac:dyDescent="0.25">
      <c r="H2879" s="9"/>
      <c r="I2879" s="9"/>
      <c r="J2879" s="9"/>
      <c r="K2879" s="9"/>
      <c r="L2879" s="9"/>
      <c r="M2879" s="9"/>
      <c r="N2879" s="9"/>
      <c r="O2879" s="9"/>
      <c r="P2879" s="9"/>
      <c r="Q2879" s="9"/>
    </row>
    <row r="2880" spans="8:17" s="22" customFormat="1" ht="15" hidden="1" customHeight="1" x14ac:dyDescent="0.25">
      <c r="H2880" s="9"/>
      <c r="I2880" s="9"/>
      <c r="J2880" s="9"/>
      <c r="K2880" s="9"/>
      <c r="L2880" s="9"/>
      <c r="M2880" s="9"/>
      <c r="N2880" s="9"/>
      <c r="O2880" s="9"/>
      <c r="P2880" s="9"/>
      <c r="Q2880" s="9"/>
    </row>
    <row r="2881" spans="8:17" s="22" customFormat="1" ht="15" hidden="1" customHeight="1" x14ac:dyDescent="0.25">
      <c r="H2881" s="9"/>
      <c r="I2881" s="9"/>
      <c r="J2881" s="9"/>
      <c r="K2881" s="9"/>
      <c r="L2881" s="9"/>
      <c r="M2881" s="9"/>
      <c r="N2881" s="9"/>
      <c r="O2881" s="9"/>
      <c r="P2881" s="9"/>
      <c r="Q2881" s="9"/>
    </row>
    <row r="2882" spans="8:17" s="22" customFormat="1" ht="15" hidden="1" customHeight="1" x14ac:dyDescent="0.25">
      <c r="H2882" s="9"/>
      <c r="I2882" s="9"/>
      <c r="J2882" s="9"/>
      <c r="K2882" s="9"/>
      <c r="L2882" s="9"/>
      <c r="M2882" s="9"/>
      <c r="N2882" s="9"/>
      <c r="O2882" s="9"/>
      <c r="P2882" s="9"/>
      <c r="Q2882" s="9"/>
    </row>
    <row r="2883" spans="8:17" s="22" customFormat="1" ht="15" hidden="1" customHeight="1" x14ac:dyDescent="0.25">
      <c r="H2883" s="9"/>
      <c r="I2883" s="9"/>
      <c r="J2883" s="9"/>
      <c r="K2883" s="9"/>
      <c r="L2883" s="9"/>
      <c r="M2883" s="9"/>
      <c r="N2883" s="9"/>
      <c r="O2883" s="9"/>
      <c r="P2883" s="9"/>
      <c r="Q2883" s="9"/>
    </row>
    <row r="2884" spans="8:17" s="22" customFormat="1" ht="15" hidden="1" customHeight="1" x14ac:dyDescent="0.25">
      <c r="H2884" s="9"/>
      <c r="I2884" s="9"/>
      <c r="J2884" s="9"/>
      <c r="K2884" s="9"/>
      <c r="L2884" s="9"/>
      <c r="M2884" s="9"/>
      <c r="N2884" s="9"/>
      <c r="O2884" s="9"/>
      <c r="P2884" s="9"/>
      <c r="Q2884" s="9"/>
    </row>
    <row r="2885" spans="8:17" s="22" customFormat="1" ht="15" hidden="1" customHeight="1" x14ac:dyDescent="0.25">
      <c r="H2885" s="9"/>
      <c r="I2885" s="9"/>
      <c r="J2885" s="9"/>
      <c r="K2885" s="9"/>
      <c r="L2885" s="9"/>
      <c r="M2885" s="9"/>
      <c r="N2885" s="9"/>
      <c r="O2885" s="9"/>
      <c r="P2885" s="9"/>
      <c r="Q2885" s="9"/>
    </row>
    <row r="2886" spans="8:17" s="22" customFormat="1" ht="15" hidden="1" customHeight="1" x14ac:dyDescent="0.25">
      <c r="H2886" s="9"/>
      <c r="I2886" s="9"/>
      <c r="J2886" s="9"/>
      <c r="K2886" s="9"/>
      <c r="L2886" s="9"/>
      <c r="M2886" s="9"/>
      <c r="N2886" s="9"/>
      <c r="O2886" s="9"/>
      <c r="P2886" s="9"/>
      <c r="Q2886" s="9"/>
    </row>
    <row r="2887" spans="8:17" s="22" customFormat="1" ht="15" hidden="1" customHeight="1" x14ac:dyDescent="0.25">
      <c r="H2887" s="9"/>
      <c r="I2887" s="9"/>
      <c r="J2887" s="9"/>
      <c r="K2887" s="9"/>
      <c r="L2887" s="9"/>
      <c r="M2887" s="9"/>
      <c r="N2887" s="9"/>
      <c r="O2887" s="9"/>
      <c r="P2887" s="9"/>
      <c r="Q2887" s="9"/>
    </row>
    <row r="2888" spans="8:17" s="22" customFormat="1" ht="15" hidden="1" customHeight="1" x14ac:dyDescent="0.25">
      <c r="H2888" s="9"/>
      <c r="I2888" s="9"/>
      <c r="J2888" s="9"/>
      <c r="K2888" s="9"/>
      <c r="L2888" s="9"/>
      <c r="M2888" s="9"/>
      <c r="N2888" s="9"/>
      <c r="O2888" s="9"/>
      <c r="P2888" s="9"/>
      <c r="Q2888" s="9"/>
    </row>
    <row r="2889" spans="8:17" s="22" customFormat="1" ht="15" hidden="1" customHeight="1" x14ac:dyDescent="0.25">
      <c r="H2889" s="9"/>
      <c r="I2889" s="9"/>
      <c r="J2889" s="9"/>
      <c r="K2889" s="9"/>
      <c r="L2889" s="9"/>
      <c r="M2889" s="9"/>
      <c r="N2889" s="9"/>
      <c r="O2889" s="9"/>
      <c r="P2889" s="9"/>
      <c r="Q2889" s="9"/>
    </row>
    <row r="2890" spans="8:17" s="22" customFormat="1" ht="15" hidden="1" customHeight="1" x14ac:dyDescent="0.25">
      <c r="H2890" s="9"/>
      <c r="I2890" s="9"/>
      <c r="J2890" s="9"/>
      <c r="K2890" s="9"/>
      <c r="L2890" s="9"/>
      <c r="M2890" s="9"/>
      <c r="N2890" s="9"/>
      <c r="O2890" s="9"/>
      <c r="P2890" s="9"/>
      <c r="Q2890" s="9"/>
    </row>
    <row r="2891" spans="8:17" s="22" customFormat="1" ht="15" hidden="1" customHeight="1" x14ac:dyDescent="0.25">
      <c r="H2891" s="9"/>
      <c r="I2891" s="9"/>
      <c r="J2891" s="9"/>
      <c r="K2891" s="9"/>
      <c r="L2891" s="9"/>
      <c r="M2891" s="9"/>
      <c r="N2891" s="9"/>
      <c r="O2891" s="9"/>
      <c r="P2891" s="9"/>
      <c r="Q2891" s="9"/>
    </row>
    <row r="2892" spans="8:17" s="22" customFormat="1" ht="15" hidden="1" customHeight="1" x14ac:dyDescent="0.25">
      <c r="H2892" s="9"/>
      <c r="I2892" s="9"/>
      <c r="J2892" s="9"/>
      <c r="K2892" s="9"/>
      <c r="L2892" s="9"/>
      <c r="M2892" s="9"/>
      <c r="N2892" s="9"/>
      <c r="O2892" s="9"/>
      <c r="P2892" s="9"/>
      <c r="Q2892" s="9"/>
    </row>
    <row r="2893" spans="8:17" s="22" customFormat="1" ht="15" hidden="1" customHeight="1" x14ac:dyDescent="0.25">
      <c r="H2893" s="9"/>
      <c r="I2893" s="9"/>
      <c r="J2893" s="9"/>
      <c r="K2893" s="9"/>
      <c r="L2893" s="9"/>
      <c r="M2893" s="9"/>
      <c r="N2893" s="9"/>
      <c r="O2893" s="9"/>
      <c r="P2893" s="9"/>
      <c r="Q2893" s="9"/>
    </row>
    <row r="2894" spans="8:17" s="22" customFormat="1" ht="15" hidden="1" customHeight="1" x14ac:dyDescent="0.25">
      <c r="H2894" s="9"/>
      <c r="I2894" s="9"/>
      <c r="J2894" s="9"/>
      <c r="K2894" s="9"/>
      <c r="L2894" s="9"/>
      <c r="M2894" s="9"/>
      <c r="N2894" s="9"/>
      <c r="O2894" s="9"/>
      <c r="P2894" s="9"/>
      <c r="Q2894" s="9"/>
    </row>
    <row r="2895" spans="8:17" s="22" customFormat="1" ht="15" hidden="1" customHeight="1" x14ac:dyDescent="0.25">
      <c r="H2895" s="9"/>
      <c r="I2895" s="9"/>
      <c r="J2895" s="9"/>
      <c r="K2895" s="9"/>
      <c r="L2895" s="9"/>
      <c r="M2895" s="9"/>
      <c r="N2895" s="9"/>
      <c r="O2895" s="9"/>
      <c r="P2895" s="9"/>
      <c r="Q2895" s="9"/>
    </row>
    <row r="2896" spans="8:17" s="22" customFormat="1" ht="15" hidden="1" customHeight="1" x14ac:dyDescent="0.25">
      <c r="H2896" s="9"/>
      <c r="I2896" s="9"/>
      <c r="J2896" s="9"/>
      <c r="K2896" s="9"/>
      <c r="L2896" s="9"/>
      <c r="M2896" s="9"/>
      <c r="N2896" s="9"/>
      <c r="O2896" s="9"/>
      <c r="P2896" s="9"/>
      <c r="Q2896" s="9"/>
    </row>
    <row r="2897" spans="8:17" s="22" customFormat="1" ht="15" hidden="1" customHeight="1" x14ac:dyDescent="0.25">
      <c r="H2897" s="9"/>
      <c r="I2897" s="9"/>
      <c r="J2897" s="9"/>
      <c r="K2897" s="9"/>
      <c r="L2897" s="9"/>
      <c r="M2897" s="9"/>
      <c r="N2897" s="9"/>
      <c r="O2897" s="9"/>
      <c r="P2897" s="9"/>
      <c r="Q2897" s="9"/>
    </row>
    <row r="2898" spans="8:17" s="22" customFormat="1" ht="15" hidden="1" customHeight="1" x14ac:dyDescent="0.25">
      <c r="H2898" s="9"/>
      <c r="I2898" s="9"/>
      <c r="J2898" s="9"/>
      <c r="K2898" s="9"/>
      <c r="L2898" s="9"/>
      <c r="M2898" s="9"/>
      <c r="N2898" s="9"/>
      <c r="O2898" s="9"/>
      <c r="P2898" s="9"/>
      <c r="Q2898" s="9"/>
    </row>
    <row r="2899" spans="8:17" s="22" customFormat="1" ht="15" hidden="1" customHeight="1" x14ac:dyDescent="0.25">
      <c r="H2899" s="9"/>
      <c r="I2899" s="9"/>
      <c r="J2899" s="9"/>
      <c r="K2899" s="9"/>
      <c r="L2899" s="9"/>
      <c r="M2899" s="9"/>
      <c r="N2899" s="9"/>
      <c r="O2899" s="9"/>
      <c r="P2899" s="9"/>
      <c r="Q2899" s="9"/>
    </row>
    <row r="2900" spans="8:17" s="22" customFormat="1" ht="15" hidden="1" customHeight="1" x14ac:dyDescent="0.25">
      <c r="H2900" s="9"/>
      <c r="I2900" s="9"/>
      <c r="J2900" s="9"/>
      <c r="K2900" s="9"/>
      <c r="L2900" s="9"/>
      <c r="M2900" s="9"/>
      <c r="N2900" s="9"/>
      <c r="O2900" s="9"/>
      <c r="P2900" s="9"/>
      <c r="Q2900" s="9"/>
    </row>
    <row r="2901" spans="8:17" s="22" customFormat="1" ht="15" hidden="1" customHeight="1" x14ac:dyDescent="0.25">
      <c r="H2901" s="9"/>
      <c r="I2901" s="9"/>
      <c r="J2901" s="9"/>
      <c r="K2901" s="9"/>
      <c r="L2901" s="9"/>
      <c r="M2901" s="9"/>
      <c r="N2901" s="9"/>
      <c r="O2901" s="9"/>
      <c r="P2901" s="9"/>
      <c r="Q2901" s="9"/>
    </row>
    <row r="2902" spans="8:17" s="22" customFormat="1" ht="15" hidden="1" customHeight="1" x14ac:dyDescent="0.25">
      <c r="H2902" s="9"/>
      <c r="I2902" s="9"/>
      <c r="J2902" s="9"/>
      <c r="K2902" s="9"/>
      <c r="L2902" s="9"/>
      <c r="M2902" s="9"/>
      <c r="N2902" s="9"/>
      <c r="O2902" s="9"/>
      <c r="P2902" s="9"/>
      <c r="Q2902" s="9"/>
    </row>
    <row r="2903" spans="8:17" s="22" customFormat="1" ht="15" hidden="1" customHeight="1" x14ac:dyDescent="0.25">
      <c r="H2903" s="9"/>
      <c r="I2903" s="9"/>
      <c r="J2903" s="9"/>
      <c r="K2903" s="9"/>
      <c r="L2903" s="9"/>
      <c r="M2903" s="9"/>
      <c r="N2903" s="9"/>
      <c r="O2903" s="9"/>
      <c r="P2903" s="9"/>
      <c r="Q2903" s="9"/>
    </row>
    <row r="2904" spans="8:17" s="22" customFormat="1" ht="15" hidden="1" customHeight="1" x14ac:dyDescent="0.25">
      <c r="H2904" s="9"/>
      <c r="I2904" s="9"/>
      <c r="J2904" s="9"/>
      <c r="K2904" s="9"/>
      <c r="L2904" s="9"/>
      <c r="M2904" s="9"/>
      <c r="N2904" s="9"/>
      <c r="O2904" s="9"/>
      <c r="P2904" s="9"/>
      <c r="Q2904" s="9"/>
    </row>
    <row r="2905" spans="8:17" s="22" customFormat="1" ht="15" hidden="1" customHeight="1" x14ac:dyDescent="0.25">
      <c r="H2905" s="9"/>
      <c r="I2905" s="9"/>
      <c r="J2905" s="9"/>
      <c r="K2905" s="9"/>
      <c r="L2905" s="9"/>
      <c r="M2905" s="9"/>
      <c r="N2905" s="9"/>
      <c r="O2905" s="9"/>
      <c r="P2905" s="9"/>
      <c r="Q2905" s="9"/>
    </row>
    <row r="2906" spans="8:17" s="22" customFormat="1" ht="15" hidden="1" customHeight="1" x14ac:dyDescent="0.25">
      <c r="H2906" s="9"/>
      <c r="I2906" s="9"/>
      <c r="J2906" s="9"/>
      <c r="K2906" s="9"/>
      <c r="L2906" s="9"/>
      <c r="M2906" s="9"/>
      <c r="N2906" s="9"/>
      <c r="O2906" s="9"/>
      <c r="P2906" s="9"/>
      <c r="Q2906" s="9"/>
    </row>
    <row r="2907" spans="8:17" s="22" customFormat="1" ht="15" hidden="1" customHeight="1" x14ac:dyDescent="0.25">
      <c r="H2907" s="9"/>
      <c r="I2907" s="9"/>
      <c r="J2907" s="9"/>
      <c r="K2907" s="9"/>
      <c r="L2907" s="9"/>
      <c r="M2907" s="9"/>
      <c r="N2907" s="9"/>
      <c r="O2907" s="9"/>
      <c r="P2907" s="9"/>
      <c r="Q2907" s="9"/>
    </row>
    <row r="2908" spans="8:17" s="22" customFormat="1" ht="15" hidden="1" customHeight="1" x14ac:dyDescent="0.25">
      <c r="H2908" s="9"/>
      <c r="I2908" s="9"/>
      <c r="J2908" s="9"/>
      <c r="K2908" s="9"/>
      <c r="L2908" s="9"/>
      <c r="M2908" s="9"/>
      <c r="N2908" s="9"/>
      <c r="O2908" s="9"/>
      <c r="P2908" s="9"/>
      <c r="Q2908" s="9"/>
    </row>
    <row r="2909" spans="8:17" s="22" customFormat="1" ht="15" hidden="1" customHeight="1" x14ac:dyDescent="0.25">
      <c r="H2909" s="9"/>
      <c r="I2909" s="9"/>
      <c r="J2909" s="9"/>
      <c r="K2909" s="9"/>
      <c r="L2909" s="9"/>
      <c r="M2909" s="9"/>
      <c r="N2909" s="9"/>
      <c r="O2909" s="9"/>
      <c r="P2909" s="9"/>
      <c r="Q2909" s="9"/>
    </row>
    <row r="2910" spans="8:17" s="22" customFormat="1" ht="15" hidden="1" customHeight="1" x14ac:dyDescent="0.25">
      <c r="H2910" s="9"/>
      <c r="I2910" s="9"/>
      <c r="J2910" s="9"/>
      <c r="K2910" s="9"/>
      <c r="L2910" s="9"/>
      <c r="M2910" s="9"/>
      <c r="N2910" s="9"/>
      <c r="O2910" s="9"/>
      <c r="P2910" s="9"/>
      <c r="Q2910" s="9"/>
    </row>
    <row r="2911" spans="8:17" s="22" customFormat="1" ht="15" hidden="1" customHeight="1" x14ac:dyDescent="0.25">
      <c r="H2911" s="9"/>
      <c r="I2911" s="9"/>
      <c r="J2911" s="9"/>
      <c r="K2911" s="9"/>
      <c r="L2911" s="9"/>
      <c r="M2911" s="9"/>
      <c r="N2911" s="9"/>
      <c r="O2911" s="9"/>
      <c r="P2911" s="9"/>
      <c r="Q2911" s="9"/>
    </row>
    <row r="2912" spans="8:17" s="22" customFormat="1" ht="15" hidden="1" customHeight="1" x14ac:dyDescent="0.25">
      <c r="H2912" s="9"/>
      <c r="I2912" s="9"/>
      <c r="J2912" s="9"/>
      <c r="K2912" s="9"/>
      <c r="L2912" s="9"/>
      <c r="M2912" s="9"/>
      <c r="N2912" s="9"/>
      <c r="O2912" s="9"/>
      <c r="P2912" s="9"/>
      <c r="Q2912" s="9"/>
    </row>
    <row r="2913" spans="8:17" s="22" customFormat="1" ht="15" hidden="1" customHeight="1" x14ac:dyDescent="0.25">
      <c r="H2913" s="9"/>
      <c r="I2913" s="9"/>
      <c r="J2913" s="9"/>
      <c r="K2913" s="9"/>
      <c r="L2913" s="9"/>
      <c r="M2913" s="9"/>
      <c r="N2913" s="9"/>
      <c r="O2913" s="9"/>
      <c r="P2913" s="9"/>
      <c r="Q2913" s="9"/>
    </row>
    <row r="2914" spans="8:17" s="22" customFormat="1" ht="15" hidden="1" customHeight="1" x14ac:dyDescent="0.25">
      <c r="H2914" s="9"/>
      <c r="I2914" s="9"/>
      <c r="J2914" s="9"/>
      <c r="K2914" s="9"/>
      <c r="L2914" s="9"/>
      <c r="M2914" s="9"/>
      <c r="N2914" s="9"/>
      <c r="O2914" s="9"/>
      <c r="P2914" s="9"/>
      <c r="Q2914" s="9"/>
    </row>
    <row r="2915" spans="8:17" s="22" customFormat="1" ht="15" hidden="1" customHeight="1" x14ac:dyDescent="0.25">
      <c r="H2915" s="9"/>
      <c r="I2915" s="9"/>
      <c r="J2915" s="9"/>
      <c r="K2915" s="9"/>
      <c r="L2915" s="9"/>
      <c r="M2915" s="9"/>
      <c r="N2915" s="9"/>
      <c r="O2915" s="9"/>
      <c r="P2915" s="9"/>
      <c r="Q2915" s="9"/>
    </row>
    <row r="2916" spans="8:17" s="22" customFormat="1" ht="15" hidden="1" customHeight="1" x14ac:dyDescent="0.25">
      <c r="H2916" s="9"/>
      <c r="I2916" s="9"/>
      <c r="J2916" s="9"/>
      <c r="K2916" s="9"/>
      <c r="L2916" s="9"/>
      <c r="M2916" s="9"/>
      <c r="N2916" s="9"/>
      <c r="O2916" s="9"/>
      <c r="P2916" s="9"/>
      <c r="Q2916" s="9"/>
    </row>
    <row r="2917" spans="8:17" s="22" customFormat="1" ht="15" hidden="1" customHeight="1" x14ac:dyDescent="0.25">
      <c r="H2917" s="9"/>
      <c r="I2917" s="9"/>
      <c r="J2917" s="9"/>
      <c r="K2917" s="9"/>
      <c r="L2917" s="9"/>
      <c r="M2917" s="9"/>
      <c r="N2917" s="9"/>
      <c r="O2917" s="9"/>
      <c r="P2917" s="9"/>
      <c r="Q2917" s="9"/>
    </row>
    <row r="2918" spans="8:17" s="22" customFormat="1" ht="15" hidden="1" customHeight="1" x14ac:dyDescent="0.25">
      <c r="H2918" s="9"/>
      <c r="I2918" s="9"/>
      <c r="J2918" s="9"/>
      <c r="K2918" s="9"/>
      <c r="L2918" s="9"/>
      <c r="M2918" s="9"/>
      <c r="N2918" s="9"/>
      <c r="O2918" s="9"/>
      <c r="P2918" s="9"/>
      <c r="Q2918" s="9"/>
    </row>
    <row r="2919" spans="8:17" s="22" customFormat="1" ht="15" hidden="1" customHeight="1" x14ac:dyDescent="0.25">
      <c r="H2919" s="9"/>
      <c r="I2919" s="9"/>
      <c r="J2919" s="9"/>
      <c r="K2919" s="9"/>
      <c r="L2919" s="9"/>
      <c r="M2919" s="9"/>
      <c r="N2919" s="9"/>
      <c r="O2919" s="9"/>
      <c r="P2919" s="9"/>
      <c r="Q2919" s="9"/>
    </row>
    <row r="2920" spans="8:17" s="22" customFormat="1" ht="15" hidden="1" customHeight="1" x14ac:dyDescent="0.25">
      <c r="H2920" s="9"/>
      <c r="I2920" s="9"/>
      <c r="J2920" s="9"/>
      <c r="K2920" s="9"/>
      <c r="L2920" s="9"/>
      <c r="M2920" s="9"/>
      <c r="N2920" s="9"/>
      <c r="O2920" s="9"/>
      <c r="P2920" s="9"/>
      <c r="Q2920" s="9"/>
    </row>
    <row r="2921" spans="8:17" s="22" customFormat="1" ht="15" hidden="1" customHeight="1" x14ac:dyDescent="0.25">
      <c r="H2921" s="9"/>
      <c r="I2921" s="9"/>
      <c r="J2921" s="9"/>
      <c r="K2921" s="9"/>
      <c r="L2921" s="9"/>
      <c r="M2921" s="9"/>
      <c r="N2921" s="9"/>
      <c r="O2921" s="9"/>
      <c r="P2921" s="9"/>
      <c r="Q2921" s="9"/>
    </row>
    <row r="2922" spans="8:17" s="22" customFormat="1" ht="15" hidden="1" customHeight="1" x14ac:dyDescent="0.25">
      <c r="H2922" s="9"/>
      <c r="I2922" s="9"/>
      <c r="J2922" s="9"/>
      <c r="K2922" s="9"/>
      <c r="L2922" s="9"/>
      <c r="M2922" s="9"/>
      <c r="N2922" s="9"/>
      <c r="O2922" s="9"/>
      <c r="P2922" s="9"/>
      <c r="Q2922" s="9"/>
    </row>
    <row r="2923" spans="8:17" s="22" customFormat="1" ht="15" hidden="1" customHeight="1" x14ac:dyDescent="0.25">
      <c r="H2923" s="9"/>
      <c r="I2923" s="9"/>
      <c r="J2923" s="9"/>
      <c r="K2923" s="9"/>
      <c r="L2923" s="9"/>
      <c r="M2923" s="9"/>
      <c r="N2923" s="9"/>
      <c r="O2923" s="9"/>
      <c r="P2923" s="9"/>
      <c r="Q2923" s="9"/>
    </row>
    <row r="2924" spans="8:17" s="22" customFormat="1" ht="15" hidden="1" customHeight="1" x14ac:dyDescent="0.25">
      <c r="H2924" s="9"/>
      <c r="I2924" s="9"/>
      <c r="J2924" s="9"/>
      <c r="K2924" s="9"/>
      <c r="L2924" s="9"/>
      <c r="M2924" s="9"/>
      <c r="N2924" s="9"/>
      <c r="O2924" s="9"/>
      <c r="P2924" s="9"/>
      <c r="Q2924" s="9"/>
    </row>
    <row r="2925" spans="8:17" s="22" customFormat="1" ht="15" hidden="1" customHeight="1" x14ac:dyDescent="0.25">
      <c r="H2925" s="9"/>
      <c r="I2925" s="9"/>
      <c r="J2925" s="9"/>
      <c r="K2925" s="9"/>
      <c r="L2925" s="9"/>
      <c r="M2925" s="9"/>
      <c r="N2925" s="9"/>
      <c r="O2925" s="9"/>
      <c r="P2925" s="9"/>
      <c r="Q2925" s="9"/>
    </row>
    <row r="2926" spans="8:17" s="22" customFormat="1" ht="15" hidden="1" customHeight="1" x14ac:dyDescent="0.25">
      <c r="H2926" s="9"/>
      <c r="I2926" s="9"/>
      <c r="J2926" s="9"/>
      <c r="K2926" s="9"/>
      <c r="L2926" s="9"/>
      <c r="M2926" s="9"/>
      <c r="N2926" s="9"/>
      <c r="O2926" s="9"/>
      <c r="P2926" s="9"/>
      <c r="Q2926" s="9"/>
    </row>
    <row r="2927" spans="8:17" s="22" customFormat="1" ht="15" hidden="1" customHeight="1" x14ac:dyDescent="0.25">
      <c r="H2927" s="9"/>
      <c r="I2927" s="9"/>
      <c r="J2927" s="9"/>
      <c r="K2927" s="9"/>
      <c r="L2927" s="9"/>
      <c r="M2927" s="9"/>
      <c r="N2927" s="9"/>
      <c r="O2927" s="9"/>
      <c r="P2927" s="9"/>
      <c r="Q2927" s="9"/>
    </row>
    <row r="2928" spans="8:17" s="22" customFormat="1" ht="15" hidden="1" customHeight="1" x14ac:dyDescent="0.25">
      <c r="H2928" s="9"/>
      <c r="I2928" s="9"/>
      <c r="J2928" s="9"/>
      <c r="K2928" s="9"/>
      <c r="L2928" s="9"/>
      <c r="M2928" s="9"/>
      <c r="N2928" s="9"/>
      <c r="O2928" s="9"/>
      <c r="P2928" s="9"/>
      <c r="Q2928" s="9"/>
    </row>
    <row r="2929" spans="8:17" s="22" customFormat="1" ht="15" hidden="1" customHeight="1" x14ac:dyDescent="0.25">
      <c r="H2929" s="9"/>
      <c r="I2929" s="9"/>
      <c r="J2929" s="9"/>
      <c r="K2929" s="9"/>
      <c r="L2929" s="9"/>
      <c r="M2929" s="9"/>
      <c r="N2929" s="9"/>
      <c r="O2929" s="9"/>
      <c r="P2929" s="9"/>
      <c r="Q2929" s="9"/>
    </row>
    <row r="2930" spans="8:17" s="22" customFormat="1" ht="15" hidden="1" customHeight="1" x14ac:dyDescent="0.25">
      <c r="H2930" s="9"/>
      <c r="I2930" s="9"/>
      <c r="J2930" s="9"/>
      <c r="K2930" s="9"/>
      <c r="L2930" s="9"/>
      <c r="M2930" s="9"/>
      <c r="N2930" s="9"/>
      <c r="O2930" s="9"/>
      <c r="P2930" s="9"/>
      <c r="Q2930" s="9"/>
    </row>
    <row r="2931" spans="8:17" s="22" customFormat="1" ht="15" hidden="1" customHeight="1" x14ac:dyDescent="0.25">
      <c r="H2931" s="9"/>
      <c r="I2931" s="9"/>
      <c r="J2931" s="9"/>
      <c r="K2931" s="9"/>
      <c r="L2931" s="9"/>
      <c r="M2931" s="9"/>
      <c r="N2931" s="9"/>
      <c r="O2931" s="9"/>
      <c r="P2931" s="9"/>
      <c r="Q2931" s="9"/>
    </row>
    <row r="2932" spans="8:17" s="22" customFormat="1" ht="15" hidden="1" customHeight="1" x14ac:dyDescent="0.25">
      <c r="H2932" s="9"/>
      <c r="I2932" s="9"/>
      <c r="J2932" s="9"/>
      <c r="K2932" s="9"/>
      <c r="L2932" s="9"/>
      <c r="M2932" s="9"/>
      <c r="N2932" s="9"/>
      <c r="O2932" s="9"/>
      <c r="P2932" s="9"/>
      <c r="Q2932" s="9"/>
    </row>
    <row r="2933" spans="8:17" s="22" customFormat="1" ht="15" hidden="1" customHeight="1" x14ac:dyDescent="0.25">
      <c r="H2933" s="9"/>
      <c r="I2933" s="9"/>
      <c r="J2933" s="9"/>
      <c r="K2933" s="9"/>
      <c r="L2933" s="9"/>
      <c r="M2933" s="9"/>
      <c r="N2933" s="9"/>
      <c r="O2933" s="9"/>
      <c r="P2933" s="9"/>
      <c r="Q2933" s="9"/>
    </row>
    <row r="2934" spans="8:17" s="22" customFormat="1" ht="15" hidden="1" customHeight="1" x14ac:dyDescent="0.25">
      <c r="H2934" s="9"/>
      <c r="I2934" s="9"/>
      <c r="J2934" s="9"/>
      <c r="K2934" s="9"/>
      <c r="L2934" s="9"/>
      <c r="M2934" s="9"/>
      <c r="N2934" s="9"/>
      <c r="O2934" s="9"/>
      <c r="P2934" s="9"/>
      <c r="Q2934" s="9"/>
    </row>
    <row r="2935" spans="8:17" s="22" customFormat="1" ht="15" hidden="1" customHeight="1" x14ac:dyDescent="0.25">
      <c r="H2935" s="9"/>
      <c r="I2935" s="9"/>
      <c r="J2935" s="9"/>
      <c r="K2935" s="9"/>
      <c r="L2935" s="9"/>
      <c r="M2935" s="9"/>
      <c r="N2935" s="9"/>
      <c r="O2935" s="9"/>
      <c r="P2935" s="9"/>
      <c r="Q2935" s="9"/>
    </row>
    <row r="2936" spans="8:17" s="22" customFormat="1" ht="15" hidden="1" customHeight="1" x14ac:dyDescent="0.25">
      <c r="H2936" s="9"/>
      <c r="I2936" s="9"/>
      <c r="J2936" s="9"/>
      <c r="K2936" s="9"/>
      <c r="L2936" s="9"/>
      <c r="M2936" s="9"/>
      <c r="N2936" s="9"/>
      <c r="O2936" s="9"/>
      <c r="P2936" s="9"/>
      <c r="Q2936" s="9"/>
    </row>
    <row r="2937" spans="8:17" s="22" customFormat="1" ht="15" hidden="1" customHeight="1" x14ac:dyDescent="0.25">
      <c r="H2937" s="9"/>
      <c r="I2937" s="9"/>
      <c r="J2937" s="9"/>
      <c r="K2937" s="9"/>
      <c r="L2937" s="9"/>
      <c r="M2937" s="9"/>
      <c r="N2937" s="9"/>
      <c r="O2937" s="9"/>
      <c r="P2937" s="9"/>
      <c r="Q2937" s="9"/>
    </row>
    <row r="2938" spans="8:17" s="22" customFormat="1" ht="15" hidden="1" customHeight="1" x14ac:dyDescent="0.25">
      <c r="H2938" s="9"/>
      <c r="I2938" s="9"/>
      <c r="J2938" s="9"/>
      <c r="K2938" s="9"/>
      <c r="L2938" s="9"/>
      <c r="M2938" s="9"/>
      <c r="N2938" s="9"/>
      <c r="O2938" s="9"/>
      <c r="P2938" s="9"/>
      <c r="Q2938" s="9"/>
    </row>
    <row r="2939" spans="8:17" s="22" customFormat="1" ht="15" hidden="1" customHeight="1" x14ac:dyDescent="0.25">
      <c r="H2939" s="9"/>
      <c r="I2939" s="9"/>
      <c r="J2939" s="9"/>
      <c r="K2939" s="9"/>
      <c r="L2939" s="9"/>
      <c r="M2939" s="9"/>
      <c r="N2939" s="9"/>
      <c r="O2939" s="9"/>
      <c r="P2939" s="9"/>
      <c r="Q2939" s="9"/>
    </row>
    <row r="2940" spans="8:17" s="22" customFormat="1" ht="15" hidden="1" customHeight="1" x14ac:dyDescent="0.25">
      <c r="H2940" s="9"/>
      <c r="I2940" s="9"/>
      <c r="J2940" s="9"/>
      <c r="K2940" s="9"/>
      <c r="L2940" s="9"/>
      <c r="M2940" s="9"/>
      <c r="N2940" s="9"/>
      <c r="O2940" s="9"/>
      <c r="P2940" s="9"/>
      <c r="Q2940" s="9"/>
    </row>
    <row r="2941" spans="8:17" s="22" customFormat="1" ht="15" hidden="1" customHeight="1" x14ac:dyDescent="0.25">
      <c r="H2941" s="9"/>
      <c r="I2941" s="9"/>
      <c r="J2941" s="9"/>
      <c r="K2941" s="9"/>
      <c r="L2941" s="9"/>
      <c r="M2941" s="9"/>
      <c r="N2941" s="9"/>
      <c r="O2941" s="9"/>
      <c r="P2941" s="9"/>
      <c r="Q2941" s="9"/>
    </row>
    <row r="2942" spans="8:17" s="22" customFormat="1" ht="15" hidden="1" customHeight="1" x14ac:dyDescent="0.25">
      <c r="H2942" s="9"/>
      <c r="I2942" s="9"/>
      <c r="J2942" s="9"/>
      <c r="K2942" s="9"/>
      <c r="L2942" s="9"/>
      <c r="M2942" s="9"/>
      <c r="N2942" s="9"/>
      <c r="O2942" s="9"/>
      <c r="P2942" s="9"/>
      <c r="Q2942" s="9"/>
    </row>
    <row r="2943" spans="8:17" s="22" customFormat="1" ht="15" hidden="1" customHeight="1" x14ac:dyDescent="0.25">
      <c r="H2943" s="9"/>
      <c r="I2943" s="9"/>
      <c r="J2943" s="9"/>
      <c r="K2943" s="9"/>
      <c r="L2943" s="9"/>
      <c r="M2943" s="9"/>
      <c r="N2943" s="9"/>
      <c r="O2943" s="9"/>
      <c r="P2943" s="9"/>
      <c r="Q2943" s="9"/>
    </row>
    <row r="2944" spans="8:17" s="22" customFormat="1" ht="15" hidden="1" customHeight="1" x14ac:dyDescent="0.25">
      <c r="H2944" s="9"/>
      <c r="I2944" s="9"/>
      <c r="J2944" s="9"/>
      <c r="K2944" s="9"/>
      <c r="L2944" s="9"/>
      <c r="M2944" s="9"/>
      <c r="N2944" s="9"/>
      <c r="O2944" s="9"/>
      <c r="P2944" s="9"/>
      <c r="Q2944" s="9"/>
    </row>
    <row r="2945" spans="8:17" s="22" customFormat="1" ht="15" hidden="1" customHeight="1" x14ac:dyDescent="0.25">
      <c r="H2945" s="9"/>
      <c r="I2945" s="9"/>
      <c r="J2945" s="9"/>
      <c r="K2945" s="9"/>
      <c r="L2945" s="9"/>
      <c r="M2945" s="9"/>
      <c r="N2945" s="9"/>
      <c r="O2945" s="9"/>
      <c r="P2945" s="9"/>
      <c r="Q2945" s="9"/>
    </row>
    <row r="2946" spans="8:17" s="22" customFormat="1" ht="15" hidden="1" customHeight="1" x14ac:dyDescent="0.25">
      <c r="H2946" s="9"/>
      <c r="I2946" s="9"/>
      <c r="J2946" s="9"/>
      <c r="K2946" s="9"/>
      <c r="L2946" s="9"/>
      <c r="M2946" s="9"/>
      <c r="N2946" s="9"/>
      <c r="O2946" s="9"/>
      <c r="P2946" s="9"/>
      <c r="Q2946" s="9"/>
    </row>
    <row r="2947" spans="8:17" s="22" customFormat="1" ht="15" hidden="1" customHeight="1" x14ac:dyDescent="0.25">
      <c r="H2947" s="9"/>
      <c r="I2947" s="9"/>
      <c r="J2947" s="9"/>
      <c r="K2947" s="9"/>
      <c r="L2947" s="9"/>
      <c r="M2947" s="9"/>
      <c r="N2947" s="9"/>
      <c r="O2947" s="9"/>
      <c r="P2947" s="9"/>
      <c r="Q2947" s="9"/>
    </row>
    <row r="2948" spans="8:17" s="22" customFormat="1" ht="15" hidden="1" customHeight="1" x14ac:dyDescent="0.25">
      <c r="H2948" s="9"/>
      <c r="I2948" s="9"/>
      <c r="J2948" s="9"/>
      <c r="K2948" s="9"/>
      <c r="L2948" s="9"/>
      <c r="M2948" s="9"/>
      <c r="N2948" s="9"/>
      <c r="O2948" s="9"/>
      <c r="P2948" s="9"/>
      <c r="Q2948" s="9"/>
    </row>
    <row r="2949" spans="8:17" s="22" customFormat="1" ht="15" hidden="1" customHeight="1" x14ac:dyDescent="0.25">
      <c r="H2949" s="9"/>
      <c r="I2949" s="9"/>
      <c r="J2949" s="9"/>
      <c r="K2949" s="9"/>
      <c r="L2949" s="9"/>
      <c r="M2949" s="9"/>
      <c r="N2949" s="9"/>
      <c r="O2949" s="9"/>
      <c r="P2949" s="9"/>
      <c r="Q2949" s="9"/>
    </row>
    <row r="2950" spans="8:17" s="22" customFormat="1" ht="15" hidden="1" customHeight="1" x14ac:dyDescent="0.25">
      <c r="H2950" s="9"/>
      <c r="I2950" s="9"/>
      <c r="J2950" s="9"/>
      <c r="K2950" s="9"/>
      <c r="L2950" s="9"/>
      <c r="M2950" s="9"/>
      <c r="N2950" s="9"/>
      <c r="O2950" s="9"/>
      <c r="P2950" s="9"/>
      <c r="Q2950" s="9"/>
    </row>
    <row r="2951" spans="8:17" s="22" customFormat="1" ht="15" hidden="1" customHeight="1" x14ac:dyDescent="0.25">
      <c r="H2951" s="9"/>
      <c r="I2951" s="9"/>
      <c r="J2951" s="9"/>
      <c r="K2951" s="9"/>
      <c r="L2951" s="9"/>
      <c r="M2951" s="9"/>
      <c r="N2951" s="9"/>
      <c r="O2951" s="9"/>
      <c r="P2951" s="9"/>
      <c r="Q2951" s="9"/>
    </row>
    <row r="2952" spans="8:17" s="22" customFormat="1" ht="15" hidden="1" customHeight="1" x14ac:dyDescent="0.25">
      <c r="H2952" s="9"/>
      <c r="I2952" s="9"/>
      <c r="J2952" s="9"/>
      <c r="K2952" s="9"/>
      <c r="L2952" s="9"/>
      <c r="M2952" s="9"/>
      <c r="N2952" s="9"/>
      <c r="O2952" s="9"/>
      <c r="P2952" s="9"/>
      <c r="Q2952" s="9"/>
    </row>
    <row r="2953" spans="8:17" s="22" customFormat="1" ht="15" hidden="1" customHeight="1" x14ac:dyDescent="0.25">
      <c r="H2953" s="9"/>
      <c r="I2953" s="9"/>
      <c r="J2953" s="9"/>
      <c r="K2953" s="9"/>
      <c r="L2953" s="9"/>
      <c r="M2953" s="9"/>
      <c r="N2953" s="9"/>
      <c r="O2953" s="9"/>
      <c r="P2953" s="9"/>
      <c r="Q2953" s="9"/>
    </row>
    <row r="2954" spans="8:17" s="22" customFormat="1" ht="15" hidden="1" customHeight="1" x14ac:dyDescent="0.25">
      <c r="H2954" s="9"/>
      <c r="I2954" s="9"/>
      <c r="J2954" s="9"/>
      <c r="K2954" s="9"/>
      <c r="L2954" s="9"/>
      <c r="M2954" s="9"/>
      <c r="N2954" s="9"/>
      <c r="O2954" s="9"/>
      <c r="P2954" s="9"/>
      <c r="Q2954" s="9"/>
    </row>
    <row r="2955" spans="8:17" s="22" customFormat="1" ht="15" hidden="1" customHeight="1" x14ac:dyDescent="0.25">
      <c r="H2955" s="9"/>
      <c r="I2955" s="9"/>
      <c r="J2955" s="9"/>
      <c r="K2955" s="9"/>
      <c r="L2955" s="9"/>
      <c r="M2955" s="9"/>
      <c r="N2955" s="9"/>
      <c r="O2955" s="9"/>
      <c r="P2955" s="9"/>
      <c r="Q2955" s="9"/>
    </row>
    <row r="2956" spans="8:17" s="22" customFormat="1" ht="15" hidden="1" customHeight="1" x14ac:dyDescent="0.25">
      <c r="H2956" s="9"/>
      <c r="I2956" s="9"/>
      <c r="J2956" s="9"/>
      <c r="K2956" s="9"/>
      <c r="L2956" s="9"/>
      <c r="M2956" s="9"/>
      <c r="N2956" s="9"/>
      <c r="O2956" s="9"/>
      <c r="P2956" s="9"/>
      <c r="Q2956" s="9"/>
    </row>
    <row r="2957" spans="8:17" s="22" customFormat="1" ht="15" hidden="1" customHeight="1" x14ac:dyDescent="0.25">
      <c r="H2957" s="9"/>
      <c r="I2957" s="9"/>
      <c r="J2957" s="9"/>
      <c r="K2957" s="9"/>
      <c r="L2957" s="9"/>
      <c r="M2957" s="9"/>
      <c r="N2957" s="9"/>
      <c r="O2957" s="9"/>
      <c r="P2957" s="9"/>
      <c r="Q2957" s="9"/>
    </row>
    <row r="2958" spans="8:17" s="22" customFormat="1" ht="15" hidden="1" customHeight="1" x14ac:dyDescent="0.25">
      <c r="H2958" s="9"/>
      <c r="I2958" s="9"/>
      <c r="J2958" s="9"/>
      <c r="K2958" s="9"/>
      <c r="L2958" s="9"/>
      <c r="M2958" s="9"/>
      <c r="N2958" s="9"/>
      <c r="O2958" s="9"/>
      <c r="P2958" s="9"/>
      <c r="Q2958" s="9"/>
    </row>
    <row r="2959" spans="8:17" s="22" customFormat="1" ht="15" hidden="1" customHeight="1" x14ac:dyDescent="0.25">
      <c r="H2959" s="9"/>
      <c r="I2959" s="9"/>
      <c r="J2959" s="9"/>
      <c r="K2959" s="9"/>
      <c r="L2959" s="9"/>
      <c r="M2959" s="9"/>
      <c r="N2959" s="9"/>
      <c r="O2959" s="9"/>
      <c r="P2959" s="9"/>
      <c r="Q2959" s="9"/>
    </row>
    <row r="2960" spans="8:17" s="22" customFormat="1" ht="15" hidden="1" customHeight="1" x14ac:dyDescent="0.25">
      <c r="H2960" s="9"/>
      <c r="I2960" s="9"/>
      <c r="J2960" s="9"/>
      <c r="K2960" s="9"/>
      <c r="L2960" s="9"/>
      <c r="M2960" s="9"/>
      <c r="N2960" s="9"/>
      <c r="O2960" s="9"/>
      <c r="P2960" s="9"/>
      <c r="Q2960" s="9"/>
    </row>
    <row r="2961" spans="8:17" s="22" customFormat="1" ht="15" hidden="1" customHeight="1" x14ac:dyDescent="0.25">
      <c r="H2961" s="9"/>
      <c r="I2961" s="9"/>
      <c r="J2961" s="9"/>
      <c r="K2961" s="9"/>
      <c r="L2961" s="9"/>
      <c r="M2961" s="9"/>
      <c r="N2961" s="9"/>
      <c r="O2961" s="9"/>
      <c r="P2961" s="9"/>
      <c r="Q2961" s="9"/>
    </row>
    <row r="2962" spans="8:17" s="22" customFormat="1" ht="15" hidden="1" customHeight="1" x14ac:dyDescent="0.25">
      <c r="H2962" s="9"/>
      <c r="I2962" s="9"/>
      <c r="J2962" s="9"/>
      <c r="K2962" s="9"/>
      <c r="L2962" s="9"/>
      <c r="M2962" s="9"/>
      <c r="N2962" s="9"/>
      <c r="O2962" s="9"/>
      <c r="P2962" s="9"/>
      <c r="Q2962" s="9"/>
    </row>
    <row r="2963" spans="8:17" s="22" customFormat="1" ht="15" hidden="1" customHeight="1" x14ac:dyDescent="0.25">
      <c r="H2963" s="9"/>
      <c r="I2963" s="9"/>
      <c r="J2963" s="9"/>
      <c r="K2963" s="9"/>
      <c r="L2963" s="9"/>
      <c r="M2963" s="9"/>
      <c r="N2963" s="9"/>
      <c r="O2963" s="9"/>
      <c r="P2963" s="9"/>
      <c r="Q2963" s="9"/>
    </row>
    <row r="2964" spans="8:17" s="22" customFormat="1" ht="15" hidden="1" customHeight="1" x14ac:dyDescent="0.25">
      <c r="H2964" s="9"/>
      <c r="I2964" s="9"/>
      <c r="J2964" s="9"/>
      <c r="K2964" s="9"/>
      <c r="L2964" s="9"/>
      <c r="M2964" s="9"/>
      <c r="N2964" s="9"/>
      <c r="O2964" s="9"/>
      <c r="P2964" s="9"/>
      <c r="Q2964" s="9"/>
    </row>
    <row r="2965" spans="8:17" s="22" customFormat="1" ht="15" hidden="1" customHeight="1" x14ac:dyDescent="0.25">
      <c r="H2965" s="9"/>
      <c r="I2965" s="9"/>
      <c r="J2965" s="9"/>
      <c r="K2965" s="9"/>
      <c r="L2965" s="9"/>
      <c r="M2965" s="9"/>
      <c r="N2965" s="9"/>
      <c r="O2965" s="9"/>
      <c r="P2965" s="9"/>
      <c r="Q2965" s="9"/>
    </row>
    <row r="2966" spans="8:17" s="22" customFormat="1" ht="15" hidden="1" customHeight="1" x14ac:dyDescent="0.25">
      <c r="H2966" s="9"/>
      <c r="I2966" s="9"/>
      <c r="J2966" s="9"/>
      <c r="K2966" s="9"/>
      <c r="L2966" s="9"/>
      <c r="M2966" s="9"/>
      <c r="N2966" s="9"/>
      <c r="O2966" s="9"/>
      <c r="P2966" s="9"/>
      <c r="Q2966" s="9"/>
    </row>
    <row r="2967" spans="8:17" s="22" customFormat="1" ht="15" hidden="1" customHeight="1" x14ac:dyDescent="0.25">
      <c r="H2967" s="9"/>
      <c r="I2967" s="9"/>
      <c r="J2967" s="9"/>
      <c r="K2967" s="9"/>
      <c r="L2967" s="9"/>
      <c r="M2967" s="9"/>
      <c r="N2967" s="9"/>
      <c r="O2967" s="9"/>
      <c r="P2967" s="9"/>
      <c r="Q2967" s="9"/>
    </row>
    <row r="2968" spans="8:17" s="22" customFormat="1" ht="15" hidden="1" customHeight="1" x14ac:dyDescent="0.25">
      <c r="H2968" s="9"/>
      <c r="I2968" s="9"/>
      <c r="J2968" s="9"/>
      <c r="K2968" s="9"/>
      <c r="L2968" s="9"/>
      <c r="M2968" s="9"/>
      <c r="N2968" s="9"/>
      <c r="O2968" s="9"/>
      <c r="P2968" s="9"/>
      <c r="Q2968" s="9"/>
    </row>
    <row r="2969" spans="8:17" s="22" customFormat="1" ht="15" hidden="1" customHeight="1" x14ac:dyDescent="0.25">
      <c r="H2969" s="9"/>
      <c r="I2969" s="9"/>
      <c r="J2969" s="9"/>
      <c r="K2969" s="9"/>
      <c r="L2969" s="9"/>
      <c r="M2969" s="9"/>
      <c r="N2969" s="9"/>
      <c r="O2969" s="9"/>
      <c r="P2969" s="9"/>
      <c r="Q2969" s="9"/>
    </row>
    <row r="2970" spans="8:17" s="22" customFormat="1" ht="15" hidden="1" customHeight="1" x14ac:dyDescent="0.25">
      <c r="H2970" s="9"/>
      <c r="I2970" s="9"/>
      <c r="J2970" s="9"/>
      <c r="K2970" s="9"/>
      <c r="L2970" s="9"/>
      <c r="M2970" s="9"/>
      <c r="N2970" s="9"/>
      <c r="O2970" s="9"/>
      <c r="P2970" s="9"/>
      <c r="Q2970" s="9"/>
    </row>
    <row r="2971" spans="8:17" s="22" customFormat="1" ht="15" hidden="1" customHeight="1" x14ac:dyDescent="0.25">
      <c r="H2971" s="9"/>
      <c r="I2971" s="9"/>
      <c r="J2971" s="9"/>
      <c r="K2971" s="9"/>
      <c r="L2971" s="9"/>
      <c r="M2971" s="9"/>
      <c r="N2971" s="9"/>
      <c r="O2971" s="9"/>
      <c r="P2971" s="9"/>
      <c r="Q2971" s="9"/>
    </row>
    <row r="2972" spans="8:17" s="22" customFormat="1" ht="15" hidden="1" customHeight="1" x14ac:dyDescent="0.25">
      <c r="H2972" s="9"/>
      <c r="I2972" s="9"/>
      <c r="J2972" s="9"/>
      <c r="K2972" s="9"/>
      <c r="L2972" s="9"/>
      <c r="M2972" s="9"/>
      <c r="N2972" s="9"/>
      <c r="O2972" s="9"/>
      <c r="P2972" s="9"/>
      <c r="Q2972" s="9"/>
    </row>
    <row r="2973" spans="8:17" s="22" customFormat="1" ht="15" hidden="1" customHeight="1" x14ac:dyDescent="0.25">
      <c r="H2973" s="9"/>
      <c r="I2973" s="9"/>
      <c r="J2973" s="9"/>
      <c r="K2973" s="9"/>
      <c r="L2973" s="9"/>
      <c r="M2973" s="9"/>
      <c r="N2973" s="9"/>
      <c r="O2973" s="9"/>
      <c r="P2973" s="9"/>
      <c r="Q2973" s="9"/>
    </row>
    <row r="2974" spans="8:17" s="22" customFormat="1" ht="15" hidden="1" customHeight="1" x14ac:dyDescent="0.25">
      <c r="H2974" s="9"/>
      <c r="I2974" s="9"/>
      <c r="J2974" s="9"/>
      <c r="K2974" s="9"/>
      <c r="L2974" s="9"/>
      <c r="M2974" s="9"/>
      <c r="N2974" s="9"/>
      <c r="O2974" s="9"/>
      <c r="P2974" s="9"/>
      <c r="Q2974" s="9"/>
    </row>
    <row r="2975" spans="8:17" s="22" customFormat="1" ht="15" hidden="1" customHeight="1" x14ac:dyDescent="0.25">
      <c r="H2975" s="9"/>
      <c r="I2975" s="9"/>
      <c r="J2975" s="9"/>
      <c r="K2975" s="9"/>
      <c r="L2975" s="9"/>
      <c r="M2975" s="9"/>
      <c r="N2975" s="9"/>
      <c r="O2975" s="9"/>
      <c r="P2975" s="9"/>
      <c r="Q2975" s="9"/>
    </row>
    <row r="2976" spans="8:17" s="22" customFormat="1" ht="15" hidden="1" customHeight="1" x14ac:dyDescent="0.25">
      <c r="H2976" s="9"/>
      <c r="I2976" s="9"/>
      <c r="J2976" s="9"/>
      <c r="K2976" s="9"/>
      <c r="L2976" s="9"/>
      <c r="M2976" s="9"/>
      <c r="N2976" s="9"/>
      <c r="O2976" s="9"/>
      <c r="P2976" s="9"/>
      <c r="Q2976" s="9"/>
    </row>
    <row r="2977" spans="8:17" s="22" customFormat="1" ht="15" hidden="1" customHeight="1" x14ac:dyDescent="0.25">
      <c r="H2977" s="9"/>
      <c r="I2977" s="9"/>
      <c r="J2977" s="9"/>
      <c r="K2977" s="9"/>
      <c r="L2977" s="9"/>
      <c r="M2977" s="9"/>
      <c r="N2977" s="9"/>
      <c r="O2977" s="9"/>
      <c r="P2977" s="9"/>
      <c r="Q2977" s="9"/>
    </row>
    <row r="2978" spans="8:17" s="22" customFormat="1" ht="15" hidden="1" customHeight="1" x14ac:dyDescent="0.25">
      <c r="H2978" s="9"/>
      <c r="I2978" s="9"/>
      <c r="J2978" s="9"/>
      <c r="K2978" s="9"/>
      <c r="L2978" s="9"/>
      <c r="M2978" s="9"/>
      <c r="N2978" s="9"/>
      <c r="O2978" s="9"/>
      <c r="P2978" s="9"/>
      <c r="Q2978" s="9"/>
    </row>
    <row r="2979" spans="8:17" s="22" customFormat="1" ht="15" hidden="1" customHeight="1" x14ac:dyDescent="0.25">
      <c r="H2979" s="9"/>
      <c r="I2979" s="9"/>
      <c r="J2979" s="9"/>
      <c r="K2979" s="9"/>
      <c r="L2979" s="9"/>
      <c r="M2979" s="9"/>
      <c r="N2979" s="9"/>
      <c r="O2979" s="9"/>
      <c r="P2979" s="9"/>
      <c r="Q2979" s="9"/>
    </row>
    <row r="2980" spans="8:17" s="22" customFormat="1" ht="15" hidden="1" customHeight="1" x14ac:dyDescent="0.25">
      <c r="H2980" s="9"/>
      <c r="I2980" s="9"/>
      <c r="J2980" s="9"/>
      <c r="K2980" s="9"/>
      <c r="L2980" s="9"/>
      <c r="M2980" s="9"/>
      <c r="N2980" s="9"/>
      <c r="O2980" s="9"/>
      <c r="P2980" s="9"/>
      <c r="Q2980" s="9"/>
    </row>
    <row r="2981" spans="8:17" s="22" customFormat="1" ht="15" hidden="1" customHeight="1" x14ac:dyDescent="0.25">
      <c r="H2981" s="9"/>
      <c r="I2981" s="9"/>
      <c r="J2981" s="9"/>
      <c r="K2981" s="9"/>
      <c r="L2981" s="9"/>
      <c r="M2981" s="9"/>
      <c r="N2981" s="9"/>
      <c r="O2981" s="9"/>
      <c r="P2981" s="9"/>
      <c r="Q2981" s="9"/>
    </row>
    <row r="2982" spans="8:17" s="22" customFormat="1" ht="15" hidden="1" customHeight="1" x14ac:dyDescent="0.25">
      <c r="H2982" s="9"/>
      <c r="I2982" s="9"/>
      <c r="J2982" s="9"/>
      <c r="K2982" s="9"/>
      <c r="L2982" s="9"/>
      <c r="M2982" s="9"/>
      <c r="N2982" s="9"/>
      <c r="O2982" s="9"/>
      <c r="P2982" s="9"/>
      <c r="Q2982" s="9"/>
    </row>
    <row r="2983" spans="8:17" s="22" customFormat="1" ht="15" hidden="1" customHeight="1" x14ac:dyDescent="0.25">
      <c r="H2983" s="9"/>
      <c r="I2983" s="9"/>
      <c r="J2983" s="9"/>
      <c r="K2983" s="9"/>
      <c r="L2983" s="9"/>
      <c r="M2983" s="9"/>
      <c r="N2983" s="9"/>
      <c r="O2983" s="9"/>
      <c r="P2983" s="9"/>
      <c r="Q2983" s="9"/>
    </row>
    <row r="2984" spans="8:17" s="22" customFormat="1" ht="15" hidden="1" customHeight="1" x14ac:dyDescent="0.25">
      <c r="H2984" s="9"/>
      <c r="I2984" s="9"/>
      <c r="J2984" s="9"/>
      <c r="K2984" s="9"/>
      <c r="L2984" s="9"/>
      <c r="M2984" s="9"/>
      <c r="N2984" s="9"/>
      <c r="O2984" s="9"/>
      <c r="P2984" s="9"/>
      <c r="Q2984" s="9"/>
    </row>
    <row r="2985" spans="8:17" s="22" customFormat="1" ht="15" hidden="1" customHeight="1" x14ac:dyDescent="0.25">
      <c r="H2985" s="9"/>
      <c r="I2985" s="9"/>
      <c r="J2985" s="9"/>
      <c r="K2985" s="9"/>
      <c r="L2985" s="9"/>
      <c r="M2985" s="9"/>
      <c r="N2985" s="9"/>
      <c r="O2985" s="9"/>
      <c r="P2985" s="9"/>
      <c r="Q2985" s="9"/>
    </row>
    <row r="2986" spans="8:17" s="22" customFormat="1" ht="15" hidden="1" customHeight="1" x14ac:dyDescent="0.25">
      <c r="H2986" s="9"/>
      <c r="I2986" s="9"/>
      <c r="J2986" s="9"/>
      <c r="K2986" s="9"/>
      <c r="L2986" s="9"/>
      <c r="M2986" s="9"/>
      <c r="N2986" s="9"/>
      <c r="O2986" s="9"/>
      <c r="P2986" s="9"/>
      <c r="Q2986" s="9"/>
    </row>
    <row r="2987" spans="8:17" s="22" customFormat="1" ht="15" hidden="1" customHeight="1" x14ac:dyDescent="0.25">
      <c r="H2987" s="9"/>
      <c r="I2987" s="9"/>
      <c r="J2987" s="9"/>
      <c r="K2987" s="9"/>
      <c r="L2987" s="9"/>
      <c r="M2987" s="9"/>
      <c r="N2987" s="9"/>
      <c r="O2987" s="9"/>
      <c r="P2987" s="9"/>
      <c r="Q2987" s="9"/>
    </row>
    <row r="2988" spans="8:17" s="22" customFormat="1" ht="15" hidden="1" customHeight="1" x14ac:dyDescent="0.25">
      <c r="H2988" s="9"/>
      <c r="I2988" s="9"/>
      <c r="J2988" s="9"/>
      <c r="K2988" s="9"/>
      <c r="L2988" s="9"/>
      <c r="M2988" s="9"/>
      <c r="N2988" s="9"/>
      <c r="O2988" s="9"/>
      <c r="P2988" s="9"/>
      <c r="Q2988" s="9"/>
    </row>
    <row r="2989" spans="8:17" s="22" customFormat="1" ht="15" hidden="1" customHeight="1" x14ac:dyDescent="0.25">
      <c r="H2989" s="9"/>
      <c r="I2989" s="9"/>
      <c r="J2989" s="9"/>
      <c r="K2989" s="9"/>
      <c r="L2989" s="9"/>
      <c r="M2989" s="9"/>
      <c r="N2989" s="9"/>
      <c r="O2989" s="9"/>
      <c r="P2989" s="9"/>
      <c r="Q2989" s="9"/>
    </row>
    <row r="2990" spans="8:17" s="22" customFormat="1" ht="15" hidden="1" customHeight="1" x14ac:dyDescent="0.25">
      <c r="H2990" s="9"/>
      <c r="I2990" s="9"/>
      <c r="J2990" s="9"/>
      <c r="K2990" s="9"/>
      <c r="L2990" s="9"/>
      <c r="M2990" s="9"/>
      <c r="N2990" s="9"/>
      <c r="O2990" s="9"/>
      <c r="P2990" s="9"/>
      <c r="Q2990" s="9"/>
    </row>
    <row r="2991" spans="8:17" s="22" customFormat="1" ht="15" hidden="1" customHeight="1" x14ac:dyDescent="0.25">
      <c r="H2991" s="9"/>
      <c r="I2991" s="9"/>
      <c r="J2991" s="9"/>
      <c r="K2991" s="9"/>
      <c r="L2991" s="9"/>
      <c r="M2991" s="9"/>
      <c r="N2991" s="9"/>
      <c r="O2991" s="9"/>
      <c r="P2991" s="9"/>
      <c r="Q2991" s="9"/>
    </row>
    <row r="2992" spans="8:17" s="22" customFormat="1" ht="15" hidden="1" customHeight="1" x14ac:dyDescent="0.25">
      <c r="H2992" s="9"/>
      <c r="I2992" s="9"/>
      <c r="J2992" s="9"/>
      <c r="K2992" s="9"/>
      <c r="L2992" s="9"/>
      <c r="M2992" s="9"/>
      <c r="N2992" s="9"/>
      <c r="O2992" s="9"/>
      <c r="P2992" s="9"/>
      <c r="Q2992" s="9"/>
    </row>
    <row r="2993" spans="8:17" s="22" customFormat="1" ht="15" hidden="1" customHeight="1" x14ac:dyDescent="0.25">
      <c r="H2993" s="9"/>
      <c r="I2993" s="9"/>
      <c r="J2993" s="9"/>
      <c r="K2993" s="9"/>
      <c r="L2993" s="9"/>
      <c r="M2993" s="9"/>
      <c r="N2993" s="9"/>
      <c r="O2993" s="9"/>
      <c r="P2993" s="9"/>
      <c r="Q2993" s="9"/>
    </row>
    <row r="2994" spans="8:17" s="22" customFormat="1" ht="15" hidden="1" customHeight="1" x14ac:dyDescent="0.25">
      <c r="H2994" s="9"/>
      <c r="I2994" s="9"/>
      <c r="J2994" s="9"/>
      <c r="K2994" s="9"/>
      <c r="L2994" s="9"/>
      <c r="M2994" s="9"/>
      <c r="N2994" s="9"/>
      <c r="O2994" s="9"/>
      <c r="P2994" s="9"/>
      <c r="Q2994" s="9"/>
    </row>
    <row r="2995" spans="8:17" s="22" customFormat="1" ht="15" hidden="1" customHeight="1" x14ac:dyDescent="0.25">
      <c r="H2995" s="9"/>
      <c r="I2995" s="9"/>
      <c r="J2995" s="9"/>
      <c r="K2995" s="9"/>
      <c r="L2995" s="9"/>
      <c r="M2995" s="9"/>
      <c r="N2995" s="9"/>
      <c r="O2995" s="9"/>
      <c r="P2995" s="9"/>
      <c r="Q2995" s="9"/>
    </row>
    <row r="2996" spans="8:17" s="22" customFormat="1" ht="15" hidden="1" customHeight="1" x14ac:dyDescent="0.25">
      <c r="H2996" s="9"/>
      <c r="I2996" s="9"/>
      <c r="J2996" s="9"/>
      <c r="K2996" s="9"/>
      <c r="L2996" s="9"/>
      <c r="M2996" s="9"/>
      <c r="N2996" s="9"/>
      <c r="O2996" s="9"/>
      <c r="P2996" s="9"/>
      <c r="Q2996" s="9"/>
    </row>
    <row r="2997" spans="8:17" s="22" customFormat="1" ht="15" hidden="1" customHeight="1" x14ac:dyDescent="0.25">
      <c r="H2997" s="9"/>
      <c r="I2997" s="9"/>
      <c r="J2997" s="9"/>
      <c r="K2997" s="9"/>
      <c r="L2997" s="9"/>
      <c r="M2997" s="9"/>
      <c r="N2997" s="9"/>
      <c r="O2997" s="9"/>
      <c r="P2997" s="9"/>
      <c r="Q2997" s="9"/>
    </row>
    <row r="2998" spans="8:17" s="22" customFormat="1" ht="15" hidden="1" customHeight="1" x14ac:dyDescent="0.25">
      <c r="H2998" s="9"/>
      <c r="I2998" s="9"/>
      <c r="J2998" s="9"/>
      <c r="K2998" s="9"/>
      <c r="L2998" s="9"/>
      <c r="M2998" s="9"/>
      <c r="N2998" s="9"/>
      <c r="O2998" s="9"/>
      <c r="P2998" s="9"/>
      <c r="Q2998" s="9"/>
    </row>
    <row r="2999" spans="8:17" s="22" customFormat="1" ht="15" hidden="1" customHeight="1" x14ac:dyDescent="0.25">
      <c r="H2999" s="9"/>
      <c r="I2999" s="9"/>
      <c r="J2999" s="9"/>
      <c r="K2999" s="9"/>
      <c r="L2999" s="9"/>
      <c r="M2999" s="9"/>
      <c r="N2999" s="9"/>
      <c r="O2999" s="9"/>
      <c r="P2999" s="9"/>
      <c r="Q2999" s="9"/>
    </row>
    <row r="3000" spans="8:17" s="22" customFormat="1" ht="15" hidden="1" customHeight="1" x14ac:dyDescent="0.25">
      <c r="H3000" s="9"/>
      <c r="I3000" s="9"/>
      <c r="J3000" s="9"/>
      <c r="K3000" s="9"/>
      <c r="L3000" s="9"/>
      <c r="M3000" s="9"/>
      <c r="N3000" s="9"/>
      <c r="O3000" s="9"/>
      <c r="P3000" s="9"/>
      <c r="Q3000" s="9"/>
    </row>
    <row r="3001" spans="8:17" s="22" customFormat="1" ht="15" hidden="1" customHeight="1" x14ac:dyDescent="0.25">
      <c r="H3001" s="9"/>
      <c r="I3001" s="9"/>
      <c r="J3001" s="9"/>
      <c r="K3001" s="9"/>
      <c r="L3001" s="9"/>
      <c r="M3001" s="9"/>
      <c r="N3001" s="9"/>
      <c r="O3001" s="9"/>
      <c r="P3001" s="9"/>
      <c r="Q3001" s="9"/>
    </row>
    <row r="3002" spans="8:17" s="22" customFormat="1" ht="15" hidden="1" customHeight="1" x14ac:dyDescent="0.25">
      <c r="H3002" s="9"/>
      <c r="I3002" s="9"/>
      <c r="J3002" s="9"/>
      <c r="K3002" s="9"/>
      <c r="L3002" s="9"/>
      <c r="M3002" s="9"/>
      <c r="N3002" s="9"/>
      <c r="O3002" s="9"/>
      <c r="P3002" s="9"/>
      <c r="Q3002" s="9"/>
    </row>
    <row r="3003" spans="8:17" s="22" customFormat="1" ht="15" hidden="1" customHeight="1" x14ac:dyDescent="0.25">
      <c r="H3003" s="9"/>
      <c r="I3003" s="9"/>
      <c r="J3003" s="9"/>
      <c r="K3003" s="9"/>
      <c r="L3003" s="9"/>
      <c r="M3003" s="9"/>
      <c r="N3003" s="9"/>
      <c r="O3003" s="9"/>
      <c r="P3003" s="9"/>
      <c r="Q3003" s="9"/>
    </row>
    <row r="3004" spans="8:17" s="22" customFormat="1" ht="15" hidden="1" customHeight="1" x14ac:dyDescent="0.25">
      <c r="H3004" s="9"/>
      <c r="I3004" s="9"/>
      <c r="J3004" s="9"/>
      <c r="K3004" s="9"/>
      <c r="L3004" s="9"/>
      <c r="M3004" s="9"/>
      <c r="N3004" s="9"/>
      <c r="O3004" s="9"/>
      <c r="P3004" s="9"/>
      <c r="Q3004" s="9"/>
    </row>
    <row r="3005" spans="8:17" s="22" customFormat="1" ht="15" hidden="1" customHeight="1" x14ac:dyDescent="0.25">
      <c r="H3005" s="9"/>
      <c r="I3005" s="9"/>
      <c r="J3005" s="9"/>
      <c r="K3005" s="9"/>
      <c r="L3005" s="9"/>
      <c r="M3005" s="9"/>
      <c r="N3005" s="9"/>
      <c r="O3005" s="9"/>
      <c r="P3005" s="9"/>
      <c r="Q3005" s="9"/>
    </row>
    <row r="3006" spans="8:17" s="22" customFormat="1" ht="15" hidden="1" customHeight="1" x14ac:dyDescent="0.25">
      <c r="H3006" s="9"/>
      <c r="I3006" s="9"/>
      <c r="J3006" s="9"/>
      <c r="K3006" s="9"/>
      <c r="L3006" s="9"/>
      <c r="M3006" s="9"/>
      <c r="N3006" s="9"/>
      <c r="O3006" s="9"/>
      <c r="P3006" s="9"/>
      <c r="Q3006" s="9"/>
    </row>
    <row r="3007" spans="8:17" s="22" customFormat="1" ht="15" hidden="1" customHeight="1" x14ac:dyDescent="0.25">
      <c r="H3007" s="9"/>
      <c r="I3007" s="9"/>
      <c r="J3007" s="9"/>
      <c r="K3007" s="9"/>
      <c r="L3007" s="9"/>
      <c r="M3007" s="9"/>
      <c r="N3007" s="9"/>
      <c r="O3007" s="9"/>
      <c r="P3007" s="9"/>
      <c r="Q3007" s="9"/>
    </row>
    <row r="3008" spans="8:17" s="22" customFormat="1" ht="15" hidden="1" customHeight="1" x14ac:dyDescent="0.25">
      <c r="H3008" s="9"/>
      <c r="I3008" s="9"/>
      <c r="J3008" s="9"/>
      <c r="K3008" s="9"/>
      <c r="L3008" s="9"/>
      <c r="M3008" s="9"/>
      <c r="N3008" s="9"/>
      <c r="O3008" s="9"/>
      <c r="P3008" s="9"/>
      <c r="Q3008" s="9"/>
    </row>
    <row r="3009" spans="8:17" s="22" customFormat="1" ht="15" hidden="1" customHeight="1" x14ac:dyDescent="0.25">
      <c r="H3009" s="9"/>
      <c r="I3009" s="9"/>
      <c r="J3009" s="9"/>
      <c r="K3009" s="9"/>
      <c r="L3009" s="9"/>
      <c r="M3009" s="9"/>
      <c r="N3009" s="9"/>
      <c r="O3009" s="9"/>
      <c r="P3009" s="9"/>
      <c r="Q3009" s="9"/>
    </row>
    <row r="3010" spans="8:17" s="22" customFormat="1" ht="15" hidden="1" customHeight="1" x14ac:dyDescent="0.25">
      <c r="H3010" s="9"/>
      <c r="I3010" s="9"/>
      <c r="J3010" s="9"/>
      <c r="K3010" s="9"/>
      <c r="L3010" s="9"/>
      <c r="M3010" s="9"/>
      <c r="N3010" s="9"/>
      <c r="O3010" s="9"/>
      <c r="P3010" s="9"/>
      <c r="Q3010" s="9"/>
    </row>
    <row r="3011" spans="8:17" s="22" customFormat="1" ht="15" hidden="1" customHeight="1" x14ac:dyDescent="0.25">
      <c r="H3011" s="9"/>
      <c r="I3011" s="9"/>
      <c r="J3011" s="9"/>
      <c r="K3011" s="9"/>
      <c r="L3011" s="9"/>
      <c r="M3011" s="9"/>
      <c r="N3011" s="9"/>
      <c r="O3011" s="9"/>
      <c r="P3011" s="9"/>
      <c r="Q3011" s="9"/>
    </row>
    <row r="3012" spans="8:17" s="22" customFormat="1" ht="15" hidden="1" customHeight="1" x14ac:dyDescent="0.25">
      <c r="H3012" s="9"/>
      <c r="I3012" s="9"/>
      <c r="J3012" s="9"/>
      <c r="K3012" s="9"/>
      <c r="L3012" s="9"/>
      <c r="M3012" s="9"/>
      <c r="N3012" s="9"/>
      <c r="O3012" s="9"/>
      <c r="P3012" s="9"/>
      <c r="Q3012" s="9"/>
    </row>
    <row r="3013" spans="8:17" s="22" customFormat="1" ht="15" hidden="1" customHeight="1" x14ac:dyDescent="0.25">
      <c r="H3013" s="9"/>
      <c r="I3013" s="9"/>
      <c r="J3013" s="9"/>
      <c r="K3013" s="9"/>
      <c r="L3013" s="9"/>
      <c r="M3013" s="9"/>
      <c r="N3013" s="9"/>
      <c r="O3013" s="9"/>
      <c r="P3013" s="9"/>
      <c r="Q3013" s="9"/>
    </row>
    <row r="3014" spans="8:17" s="22" customFormat="1" ht="15" hidden="1" customHeight="1" x14ac:dyDescent="0.25">
      <c r="H3014" s="9"/>
      <c r="I3014" s="9"/>
      <c r="J3014" s="9"/>
      <c r="K3014" s="9"/>
      <c r="L3014" s="9"/>
      <c r="M3014" s="9"/>
      <c r="N3014" s="9"/>
      <c r="O3014" s="9"/>
      <c r="P3014" s="9"/>
      <c r="Q3014" s="9"/>
    </row>
    <row r="3015" spans="8:17" s="22" customFormat="1" ht="15" hidden="1" customHeight="1" x14ac:dyDescent="0.25">
      <c r="H3015" s="9"/>
      <c r="I3015" s="9"/>
      <c r="J3015" s="9"/>
      <c r="K3015" s="9"/>
      <c r="L3015" s="9"/>
      <c r="M3015" s="9"/>
      <c r="N3015" s="9"/>
      <c r="O3015" s="9"/>
      <c r="P3015" s="9"/>
      <c r="Q3015" s="9"/>
    </row>
    <row r="3016" spans="8:17" s="22" customFormat="1" ht="15" hidden="1" customHeight="1" x14ac:dyDescent="0.25">
      <c r="H3016" s="9"/>
      <c r="I3016" s="9"/>
      <c r="J3016" s="9"/>
      <c r="K3016" s="9"/>
      <c r="L3016" s="9"/>
      <c r="M3016" s="9"/>
      <c r="N3016" s="9"/>
      <c r="O3016" s="9"/>
      <c r="P3016" s="9"/>
      <c r="Q3016" s="9"/>
    </row>
    <row r="3017" spans="8:17" s="22" customFormat="1" ht="15" hidden="1" customHeight="1" x14ac:dyDescent="0.25">
      <c r="H3017" s="9"/>
      <c r="I3017" s="9"/>
      <c r="J3017" s="9"/>
      <c r="K3017" s="9"/>
      <c r="L3017" s="9"/>
      <c r="M3017" s="9"/>
      <c r="N3017" s="9"/>
      <c r="O3017" s="9"/>
      <c r="P3017" s="9"/>
      <c r="Q3017" s="9"/>
    </row>
    <row r="3018" spans="8:17" s="22" customFormat="1" ht="15" hidden="1" customHeight="1" x14ac:dyDescent="0.25">
      <c r="H3018" s="9"/>
      <c r="I3018" s="9"/>
      <c r="J3018" s="9"/>
      <c r="K3018" s="9"/>
      <c r="L3018" s="9"/>
      <c r="M3018" s="9"/>
      <c r="N3018" s="9"/>
      <c r="O3018" s="9"/>
      <c r="P3018" s="9"/>
      <c r="Q3018" s="9"/>
    </row>
    <row r="3019" spans="8:17" s="22" customFormat="1" ht="15" hidden="1" customHeight="1" x14ac:dyDescent="0.25">
      <c r="H3019" s="9"/>
      <c r="I3019" s="9"/>
      <c r="J3019" s="9"/>
      <c r="K3019" s="9"/>
      <c r="L3019" s="9"/>
      <c r="M3019" s="9"/>
      <c r="N3019" s="9"/>
      <c r="O3019" s="9"/>
      <c r="P3019" s="9"/>
      <c r="Q3019" s="9"/>
    </row>
    <row r="3020" spans="8:17" s="22" customFormat="1" ht="15" hidden="1" customHeight="1" x14ac:dyDescent="0.25">
      <c r="H3020" s="9"/>
      <c r="I3020" s="9"/>
      <c r="J3020" s="9"/>
      <c r="K3020" s="9"/>
      <c r="L3020" s="9"/>
      <c r="M3020" s="9"/>
      <c r="N3020" s="9"/>
      <c r="O3020" s="9"/>
      <c r="P3020" s="9"/>
      <c r="Q3020" s="9"/>
    </row>
    <row r="3021" spans="8:17" s="22" customFormat="1" ht="15" hidden="1" customHeight="1" x14ac:dyDescent="0.25">
      <c r="H3021" s="9"/>
      <c r="I3021" s="9"/>
      <c r="J3021" s="9"/>
      <c r="K3021" s="9"/>
      <c r="L3021" s="9"/>
      <c r="M3021" s="9"/>
      <c r="N3021" s="9"/>
      <c r="O3021" s="9"/>
      <c r="P3021" s="9"/>
      <c r="Q3021" s="9"/>
    </row>
    <row r="3022" spans="8:17" s="22" customFormat="1" ht="15" hidden="1" customHeight="1" x14ac:dyDescent="0.25">
      <c r="H3022" s="9"/>
      <c r="I3022" s="9"/>
      <c r="J3022" s="9"/>
      <c r="K3022" s="9"/>
      <c r="L3022" s="9"/>
      <c r="M3022" s="9"/>
      <c r="N3022" s="9"/>
      <c r="O3022" s="9"/>
      <c r="P3022" s="9"/>
      <c r="Q3022" s="9"/>
    </row>
    <row r="3023" spans="8:17" s="22" customFormat="1" ht="15" hidden="1" customHeight="1" x14ac:dyDescent="0.25">
      <c r="H3023" s="9"/>
      <c r="I3023" s="9"/>
      <c r="J3023" s="9"/>
      <c r="K3023" s="9"/>
      <c r="L3023" s="9"/>
      <c r="M3023" s="9"/>
      <c r="N3023" s="9"/>
      <c r="O3023" s="9"/>
      <c r="P3023" s="9"/>
      <c r="Q3023" s="9"/>
    </row>
    <row r="3024" spans="8:17" s="22" customFormat="1" ht="15" hidden="1" customHeight="1" x14ac:dyDescent="0.25">
      <c r="H3024" s="9"/>
      <c r="I3024" s="9"/>
      <c r="J3024" s="9"/>
      <c r="K3024" s="9"/>
      <c r="L3024" s="9"/>
      <c r="M3024" s="9"/>
      <c r="N3024" s="9"/>
      <c r="O3024" s="9"/>
      <c r="P3024" s="9"/>
      <c r="Q3024" s="9"/>
    </row>
    <row r="3025" spans="8:17" s="22" customFormat="1" ht="15" hidden="1" customHeight="1" x14ac:dyDescent="0.25">
      <c r="H3025" s="9"/>
      <c r="I3025" s="9"/>
      <c r="J3025" s="9"/>
      <c r="K3025" s="9"/>
      <c r="L3025" s="9"/>
      <c r="M3025" s="9"/>
      <c r="N3025" s="9"/>
      <c r="O3025" s="9"/>
      <c r="P3025" s="9"/>
      <c r="Q3025" s="9"/>
    </row>
    <row r="3026" spans="8:17" s="22" customFormat="1" ht="15" hidden="1" customHeight="1" x14ac:dyDescent="0.25">
      <c r="H3026" s="9"/>
      <c r="I3026" s="9"/>
      <c r="J3026" s="9"/>
      <c r="K3026" s="9"/>
      <c r="L3026" s="9"/>
      <c r="M3026" s="9"/>
      <c r="N3026" s="9"/>
      <c r="O3026" s="9"/>
      <c r="P3026" s="9"/>
      <c r="Q3026" s="9"/>
    </row>
    <row r="3027" spans="8:17" s="22" customFormat="1" ht="15" hidden="1" customHeight="1" x14ac:dyDescent="0.25">
      <c r="H3027" s="9"/>
      <c r="I3027" s="9"/>
      <c r="J3027" s="9"/>
      <c r="K3027" s="9"/>
      <c r="L3027" s="9"/>
      <c r="M3027" s="9"/>
      <c r="N3027" s="9"/>
      <c r="O3027" s="9"/>
      <c r="P3027" s="9"/>
      <c r="Q3027" s="9"/>
    </row>
    <row r="3028" spans="8:17" s="22" customFormat="1" ht="15" hidden="1" customHeight="1" x14ac:dyDescent="0.25">
      <c r="H3028" s="9"/>
      <c r="I3028" s="9"/>
      <c r="J3028" s="9"/>
      <c r="K3028" s="9"/>
      <c r="L3028" s="9"/>
      <c r="M3028" s="9"/>
      <c r="N3028" s="9"/>
      <c r="O3028" s="9"/>
      <c r="P3028" s="9"/>
      <c r="Q3028" s="9"/>
    </row>
    <row r="3029" spans="8:17" s="22" customFormat="1" ht="15" hidden="1" customHeight="1" x14ac:dyDescent="0.25">
      <c r="H3029" s="9"/>
      <c r="I3029" s="9"/>
      <c r="J3029" s="9"/>
      <c r="K3029" s="9"/>
      <c r="L3029" s="9"/>
      <c r="M3029" s="9"/>
      <c r="N3029" s="9"/>
      <c r="O3029" s="9"/>
      <c r="P3029" s="9"/>
      <c r="Q3029" s="9"/>
    </row>
    <row r="3030" spans="8:17" s="22" customFormat="1" ht="15" hidden="1" customHeight="1" x14ac:dyDescent="0.25">
      <c r="H3030" s="9"/>
      <c r="I3030" s="9"/>
      <c r="J3030" s="9"/>
      <c r="K3030" s="9"/>
      <c r="L3030" s="9"/>
      <c r="M3030" s="9"/>
      <c r="N3030" s="9"/>
      <c r="O3030" s="9"/>
      <c r="P3030" s="9"/>
      <c r="Q3030" s="9"/>
    </row>
    <row r="3031" spans="8:17" s="22" customFormat="1" ht="15" hidden="1" customHeight="1" x14ac:dyDescent="0.25">
      <c r="H3031" s="9"/>
      <c r="I3031" s="9"/>
      <c r="J3031" s="9"/>
      <c r="K3031" s="9"/>
      <c r="L3031" s="9"/>
      <c r="M3031" s="9"/>
      <c r="N3031" s="9"/>
      <c r="O3031" s="9"/>
      <c r="P3031" s="9"/>
      <c r="Q3031" s="9"/>
    </row>
    <row r="3032" spans="8:17" s="22" customFormat="1" ht="15" hidden="1" customHeight="1" x14ac:dyDescent="0.25">
      <c r="H3032" s="9"/>
      <c r="I3032" s="9"/>
      <c r="J3032" s="9"/>
      <c r="K3032" s="9"/>
      <c r="L3032" s="9"/>
      <c r="M3032" s="9"/>
      <c r="N3032" s="9"/>
      <c r="O3032" s="9"/>
      <c r="P3032" s="9"/>
      <c r="Q3032" s="9"/>
    </row>
    <row r="3033" spans="8:17" s="22" customFormat="1" ht="15" hidden="1" customHeight="1" x14ac:dyDescent="0.25">
      <c r="H3033" s="9"/>
      <c r="I3033" s="9"/>
      <c r="J3033" s="9"/>
      <c r="K3033" s="9"/>
      <c r="L3033" s="9"/>
      <c r="M3033" s="9"/>
      <c r="N3033" s="9"/>
      <c r="O3033" s="9"/>
      <c r="P3033" s="9"/>
      <c r="Q3033" s="9"/>
    </row>
    <row r="3034" spans="8:17" s="22" customFormat="1" ht="15" hidden="1" customHeight="1" x14ac:dyDescent="0.25">
      <c r="H3034" s="9"/>
      <c r="I3034" s="9"/>
      <c r="J3034" s="9"/>
      <c r="K3034" s="9"/>
      <c r="L3034" s="9"/>
      <c r="M3034" s="9"/>
      <c r="N3034" s="9"/>
      <c r="O3034" s="9"/>
      <c r="P3034" s="9"/>
      <c r="Q3034" s="9"/>
    </row>
    <row r="3035" spans="8:17" s="22" customFormat="1" ht="15" hidden="1" customHeight="1" x14ac:dyDescent="0.25">
      <c r="H3035" s="9"/>
      <c r="I3035" s="9"/>
      <c r="J3035" s="9"/>
      <c r="K3035" s="9"/>
      <c r="L3035" s="9"/>
      <c r="M3035" s="9"/>
      <c r="N3035" s="9"/>
      <c r="O3035" s="9"/>
      <c r="P3035" s="9"/>
      <c r="Q3035" s="9"/>
    </row>
    <row r="3036" spans="8:17" s="22" customFormat="1" ht="15" hidden="1" customHeight="1" x14ac:dyDescent="0.25">
      <c r="H3036" s="9"/>
      <c r="I3036" s="9"/>
      <c r="J3036" s="9"/>
      <c r="K3036" s="9"/>
      <c r="L3036" s="9"/>
      <c r="M3036" s="9"/>
      <c r="N3036" s="9"/>
      <c r="O3036" s="9"/>
      <c r="P3036" s="9"/>
      <c r="Q3036" s="9"/>
    </row>
    <row r="3037" spans="8:17" s="22" customFormat="1" ht="15" hidden="1" customHeight="1" x14ac:dyDescent="0.25">
      <c r="H3037" s="9"/>
      <c r="I3037" s="9"/>
      <c r="J3037" s="9"/>
      <c r="K3037" s="9"/>
      <c r="L3037" s="9"/>
      <c r="M3037" s="9"/>
      <c r="N3037" s="9"/>
      <c r="O3037" s="9"/>
      <c r="P3037" s="9"/>
      <c r="Q3037" s="9"/>
    </row>
    <row r="3038" spans="8:17" s="22" customFormat="1" ht="15" hidden="1" customHeight="1" x14ac:dyDescent="0.25">
      <c r="H3038" s="9"/>
      <c r="I3038" s="9"/>
      <c r="J3038" s="9"/>
      <c r="K3038" s="9"/>
      <c r="L3038" s="9"/>
      <c r="M3038" s="9"/>
      <c r="N3038" s="9"/>
      <c r="O3038" s="9"/>
      <c r="P3038" s="9"/>
      <c r="Q3038" s="9"/>
    </row>
    <row r="3039" spans="8:17" s="22" customFormat="1" ht="15" hidden="1" customHeight="1" x14ac:dyDescent="0.25">
      <c r="H3039" s="9"/>
      <c r="I3039" s="9"/>
      <c r="J3039" s="9"/>
      <c r="K3039" s="9"/>
      <c r="L3039" s="9"/>
      <c r="M3039" s="9"/>
      <c r="N3039" s="9"/>
      <c r="O3039" s="9"/>
      <c r="P3039" s="9"/>
      <c r="Q3039" s="9"/>
    </row>
    <row r="3040" spans="8:17" s="22" customFormat="1" ht="15" hidden="1" customHeight="1" x14ac:dyDescent="0.25">
      <c r="H3040" s="9"/>
      <c r="I3040" s="9"/>
      <c r="J3040" s="9"/>
      <c r="K3040" s="9"/>
      <c r="L3040" s="9"/>
      <c r="M3040" s="9"/>
      <c r="N3040" s="9"/>
      <c r="O3040" s="9"/>
      <c r="P3040" s="9"/>
      <c r="Q3040" s="9"/>
    </row>
    <row r="3041" spans="8:17" s="22" customFormat="1" ht="15" hidden="1" customHeight="1" x14ac:dyDescent="0.25">
      <c r="H3041" s="9"/>
      <c r="I3041" s="9"/>
      <c r="J3041" s="9"/>
      <c r="K3041" s="9"/>
      <c r="L3041" s="9"/>
      <c r="M3041" s="9"/>
      <c r="N3041" s="9"/>
      <c r="O3041" s="9"/>
      <c r="P3041" s="9"/>
      <c r="Q3041" s="9"/>
    </row>
    <row r="3042" spans="8:17" s="22" customFormat="1" ht="15" hidden="1" customHeight="1" x14ac:dyDescent="0.25">
      <c r="H3042" s="9"/>
      <c r="I3042" s="9"/>
      <c r="J3042" s="9"/>
      <c r="K3042" s="9"/>
      <c r="L3042" s="9"/>
      <c r="M3042" s="9"/>
      <c r="N3042" s="9"/>
      <c r="O3042" s="9"/>
      <c r="P3042" s="9"/>
      <c r="Q3042" s="9"/>
    </row>
    <row r="3043" spans="8:17" s="22" customFormat="1" ht="15" hidden="1" customHeight="1" x14ac:dyDescent="0.25">
      <c r="H3043" s="9"/>
      <c r="I3043" s="9"/>
      <c r="J3043" s="9"/>
      <c r="K3043" s="9"/>
      <c r="L3043" s="9"/>
      <c r="M3043" s="9"/>
      <c r="N3043" s="9"/>
      <c r="O3043" s="9"/>
      <c r="P3043" s="9"/>
      <c r="Q3043" s="9"/>
    </row>
    <row r="3044" spans="8:17" s="22" customFormat="1" ht="15" hidden="1" customHeight="1" x14ac:dyDescent="0.25">
      <c r="H3044" s="9"/>
      <c r="I3044" s="9"/>
      <c r="J3044" s="9"/>
      <c r="K3044" s="9"/>
      <c r="L3044" s="9"/>
      <c r="M3044" s="9"/>
      <c r="N3044" s="9"/>
      <c r="O3044" s="9"/>
      <c r="P3044" s="9"/>
      <c r="Q3044" s="9"/>
    </row>
    <row r="3045" spans="8:17" s="22" customFormat="1" ht="15" hidden="1" customHeight="1" x14ac:dyDescent="0.25">
      <c r="H3045" s="9"/>
      <c r="I3045" s="9"/>
      <c r="J3045" s="9"/>
      <c r="K3045" s="9"/>
      <c r="L3045" s="9"/>
      <c r="M3045" s="9"/>
      <c r="N3045" s="9"/>
      <c r="O3045" s="9"/>
      <c r="P3045" s="9"/>
      <c r="Q3045" s="9"/>
    </row>
    <row r="3046" spans="8:17" s="22" customFormat="1" ht="15" hidden="1" customHeight="1" x14ac:dyDescent="0.25">
      <c r="H3046" s="9"/>
      <c r="I3046" s="9"/>
      <c r="J3046" s="9"/>
      <c r="K3046" s="9"/>
      <c r="L3046" s="9"/>
      <c r="M3046" s="9"/>
      <c r="N3046" s="9"/>
      <c r="O3046" s="9"/>
      <c r="P3046" s="9"/>
      <c r="Q3046" s="9"/>
    </row>
    <row r="3047" spans="8:17" s="22" customFormat="1" ht="15" hidden="1" customHeight="1" x14ac:dyDescent="0.25">
      <c r="H3047" s="9"/>
      <c r="I3047" s="9"/>
      <c r="J3047" s="9"/>
      <c r="K3047" s="9"/>
      <c r="L3047" s="9"/>
      <c r="M3047" s="9"/>
      <c r="N3047" s="9"/>
      <c r="O3047" s="9"/>
      <c r="P3047" s="9"/>
      <c r="Q3047" s="9"/>
    </row>
    <row r="3048" spans="8:17" s="22" customFormat="1" ht="15" hidden="1" customHeight="1" x14ac:dyDescent="0.25">
      <c r="H3048" s="9"/>
      <c r="I3048" s="9"/>
      <c r="J3048" s="9"/>
      <c r="K3048" s="9"/>
      <c r="L3048" s="9"/>
      <c r="M3048" s="9"/>
      <c r="N3048" s="9"/>
      <c r="O3048" s="9"/>
      <c r="P3048" s="9"/>
      <c r="Q3048" s="9"/>
    </row>
    <row r="3049" spans="8:17" s="22" customFormat="1" ht="15" hidden="1" customHeight="1" x14ac:dyDescent="0.25">
      <c r="H3049" s="9"/>
      <c r="I3049" s="9"/>
      <c r="J3049" s="9"/>
      <c r="K3049" s="9"/>
      <c r="L3049" s="9"/>
      <c r="M3049" s="9"/>
      <c r="N3049" s="9"/>
      <c r="O3049" s="9"/>
      <c r="P3049" s="9"/>
      <c r="Q3049" s="9"/>
    </row>
    <row r="3050" spans="8:17" s="22" customFormat="1" ht="15" hidden="1" customHeight="1" x14ac:dyDescent="0.25">
      <c r="H3050" s="9"/>
      <c r="I3050" s="9"/>
      <c r="J3050" s="9"/>
      <c r="K3050" s="9"/>
      <c r="L3050" s="9"/>
      <c r="M3050" s="9"/>
      <c r="N3050" s="9"/>
      <c r="O3050" s="9"/>
      <c r="P3050" s="9"/>
      <c r="Q3050" s="9"/>
    </row>
    <row r="3051" spans="8:17" s="22" customFormat="1" ht="15" hidden="1" customHeight="1" x14ac:dyDescent="0.25">
      <c r="H3051" s="9"/>
      <c r="I3051" s="9"/>
      <c r="J3051" s="9"/>
      <c r="K3051" s="9"/>
      <c r="L3051" s="9"/>
      <c r="M3051" s="9"/>
      <c r="N3051" s="9"/>
      <c r="O3051" s="9"/>
      <c r="P3051" s="9"/>
      <c r="Q3051" s="9"/>
    </row>
    <row r="3052" spans="8:17" s="22" customFormat="1" ht="15" hidden="1" customHeight="1" x14ac:dyDescent="0.25">
      <c r="H3052" s="9"/>
      <c r="I3052" s="9"/>
      <c r="J3052" s="9"/>
      <c r="K3052" s="9"/>
      <c r="L3052" s="9"/>
      <c r="M3052" s="9"/>
      <c r="N3052" s="9"/>
      <c r="O3052" s="9"/>
      <c r="P3052" s="9"/>
      <c r="Q3052" s="9"/>
    </row>
    <row r="3053" spans="8:17" s="22" customFormat="1" ht="15" hidden="1" customHeight="1" x14ac:dyDescent="0.25">
      <c r="H3053" s="9"/>
      <c r="I3053" s="9"/>
      <c r="J3053" s="9"/>
      <c r="K3053" s="9"/>
      <c r="L3053" s="9"/>
      <c r="M3053" s="9"/>
      <c r="N3053" s="9"/>
      <c r="O3053" s="9"/>
      <c r="P3053" s="9"/>
      <c r="Q3053" s="9"/>
    </row>
    <row r="3054" spans="8:17" s="22" customFormat="1" ht="15" hidden="1" customHeight="1" x14ac:dyDescent="0.25">
      <c r="H3054" s="9"/>
      <c r="I3054" s="9"/>
      <c r="J3054" s="9"/>
      <c r="K3054" s="9"/>
      <c r="L3054" s="9"/>
      <c r="M3054" s="9"/>
      <c r="N3054" s="9"/>
      <c r="O3054" s="9"/>
      <c r="P3054" s="9"/>
      <c r="Q3054" s="9"/>
    </row>
    <row r="3055" spans="8:17" s="22" customFormat="1" ht="15" hidden="1" customHeight="1" x14ac:dyDescent="0.25">
      <c r="H3055" s="9"/>
      <c r="I3055" s="9"/>
      <c r="J3055" s="9"/>
      <c r="K3055" s="9"/>
      <c r="L3055" s="9"/>
      <c r="M3055" s="9"/>
      <c r="N3055" s="9"/>
      <c r="O3055" s="9"/>
      <c r="P3055" s="9"/>
      <c r="Q3055" s="9"/>
    </row>
    <row r="3056" spans="8:17" s="22" customFormat="1" ht="15" hidden="1" customHeight="1" x14ac:dyDescent="0.25">
      <c r="H3056" s="9"/>
      <c r="I3056" s="9"/>
      <c r="J3056" s="9"/>
      <c r="K3056" s="9"/>
      <c r="L3056" s="9"/>
      <c r="M3056" s="9"/>
      <c r="N3056" s="9"/>
      <c r="O3056" s="9"/>
      <c r="P3056" s="9"/>
      <c r="Q3056" s="9"/>
    </row>
    <row r="3057" spans="8:17" s="22" customFormat="1" ht="15" hidden="1" customHeight="1" x14ac:dyDescent="0.25">
      <c r="H3057" s="9"/>
      <c r="I3057" s="9"/>
      <c r="J3057" s="9"/>
      <c r="K3057" s="9"/>
      <c r="L3057" s="9"/>
      <c r="M3057" s="9"/>
      <c r="N3057" s="9"/>
      <c r="O3057" s="9"/>
      <c r="P3057" s="9"/>
      <c r="Q3057" s="9"/>
    </row>
    <row r="3058" spans="8:17" s="22" customFormat="1" ht="15" hidden="1" customHeight="1" x14ac:dyDescent="0.25">
      <c r="H3058" s="9"/>
      <c r="I3058" s="9"/>
      <c r="J3058" s="9"/>
      <c r="K3058" s="9"/>
      <c r="L3058" s="9"/>
      <c r="M3058" s="9"/>
      <c r="N3058" s="9"/>
      <c r="O3058" s="9"/>
      <c r="P3058" s="9"/>
      <c r="Q3058" s="9"/>
    </row>
    <row r="3059" spans="8:17" s="22" customFormat="1" ht="15" hidden="1" customHeight="1" x14ac:dyDescent="0.25">
      <c r="H3059" s="9"/>
      <c r="I3059" s="9"/>
      <c r="J3059" s="9"/>
      <c r="K3059" s="9"/>
      <c r="L3059" s="9"/>
      <c r="M3059" s="9"/>
      <c r="N3059" s="9"/>
      <c r="O3059" s="9"/>
      <c r="P3059" s="9"/>
      <c r="Q3059" s="9"/>
    </row>
    <row r="3060" spans="8:17" s="22" customFormat="1" ht="15" hidden="1" customHeight="1" x14ac:dyDescent="0.25">
      <c r="H3060" s="9"/>
      <c r="I3060" s="9"/>
      <c r="J3060" s="9"/>
      <c r="K3060" s="9"/>
      <c r="L3060" s="9"/>
      <c r="M3060" s="9"/>
      <c r="N3060" s="9"/>
      <c r="O3060" s="9"/>
      <c r="P3060" s="9"/>
      <c r="Q3060" s="9"/>
    </row>
    <row r="3061" spans="8:17" s="22" customFormat="1" ht="15" hidden="1" customHeight="1" x14ac:dyDescent="0.25">
      <c r="H3061" s="9"/>
      <c r="I3061" s="9"/>
      <c r="J3061" s="9"/>
      <c r="K3061" s="9"/>
      <c r="L3061" s="9"/>
      <c r="M3061" s="9"/>
      <c r="N3061" s="9"/>
      <c r="O3061" s="9"/>
      <c r="P3061" s="9"/>
      <c r="Q3061" s="9"/>
    </row>
    <row r="3062" spans="8:17" s="22" customFormat="1" ht="15" hidden="1" customHeight="1" x14ac:dyDescent="0.25">
      <c r="H3062" s="9"/>
      <c r="I3062" s="9"/>
      <c r="J3062" s="9"/>
      <c r="K3062" s="9"/>
      <c r="L3062" s="9"/>
      <c r="M3062" s="9"/>
      <c r="N3062" s="9"/>
      <c r="O3062" s="9"/>
      <c r="P3062" s="9"/>
      <c r="Q3062" s="9"/>
    </row>
    <row r="3063" spans="8:17" s="22" customFormat="1" ht="15" hidden="1" customHeight="1" x14ac:dyDescent="0.25">
      <c r="H3063" s="9"/>
      <c r="I3063" s="9"/>
      <c r="J3063" s="9"/>
      <c r="K3063" s="9"/>
      <c r="L3063" s="9"/>
      <c r="M3063" s="9"/>
      <c r="N3063" s="9"/>
      <c r="O3063" s="9"/>
      <c r="P3063" s="9"/>
      <c r="Q3063" s="9"/>
    </row>
    <row r="3064" spans="8:17" s="22" customFormat="1" ht="15" hidden="1" customHeight="1" x14ac:dyDescent="0.25">
      <c r="H3064" s="9"/>
      <c r="I3064" s="9"/>
      <c r="J3064" s="9"/>
      <c r="K3064" s="9"/>
      <c r="L3064" s="9"/>
      <c r="M3064" s="9"/>
      <c r="N3064" s="9"/>
      <c r="O3064" s="9"/>
      <c r="P3064" s="9"/>
      <c r="Q3064" s="9"/>
    </row>
    <row r="3065" spans="8:17" s="22" customFormat="1" ht="15" hidden="1" customHeight="1" x14ac:dyDescent="0.25">
      <c r="H3065" s="9"/>
      <c r="I3065" s="9"/>
      <c r="J3065" s="9"/>
      <c r="K3065" s="9"/>
      <c r="L3065" s="9"/>
      <c r="M3065" s="9"/>
      <c r="N3065" s="9"/>
      <c r="O3065" s="9"/>
      <c r="P3065" s="9"/>
      <c r="Q3065" s="9"/>
    </row>
    <row r="3066" spans="8:17" s="22" customFormat="1" ht="15" hidden="1" customHeight="1" x14ac:dyDescent="0.25">
      <c r="H3066" s="9"/>
      <c r="I3066" s="9"/>
      <c r="J3066" s="9"/>
      <c r="K3066" s="9"/>
      <c r="L3066" s="9"/>
      <c r="M3066" s="9"/>
      <c r="N3066" s="9"/>
      <c r="O3066" s="9"/>
      <c r="P3066" s="9"/>
      <c r="Q3066" s="9"/>
    </row>
    <row r="3067" spans="8:17" s="22" customFormat="1" ht="15" hidden="1" customHeight="1" x14ac:dyDescent="0.25">
      <c r="H3067" s="9"/>
      <c r="I3067" s="9"/>
      <c r="J3067" s="9"/>
      <c r="K3067" s="9"/>
      <c r="L3067" s="9"/>
      <c r="M3067" s="9"/>
      <c r="N3067" s="9"/>
      <c r="O3067" s="9"/>
      <c r="P3067" s="9"/>
      <c r="Q3067" s="9"/>
    </row>
    <row r="3068" spans="8:17" s="22" customFormat="1" ht="15" hidden="1" customHeight="1" x14ac:dyDescent="0.25">
      <c r="H3068" s="9"/>
      <c r="I3068" s="9"/>
      <c r="J3068" s="9"/>
      <c r="K3068" s="9"/>
      <c r="L3068" s="9"/>
      <c r="M3068" s="9"/>
      <c r="N3068" s="9"/>
      <c r="O3068" s="9"/>
      <c r="P3068" s="9"/>
      <c r="Q3068" s="9"/>
    </row>
    <row r="3069" spans="8:17" s="22" customFormat="1" ht="15" hidden="1" customHeight="1" x14ac:dyDescent="0.25">
      <c r="H3069" s="9"/>
      <c r="I3069" s="9"/>
      <c r="J3069" s="9"/>
      <c r="K3069" s="9"/>
      <c r="L3069" s="9"/>
      <c r="M3069" s="9"/>
      <c r="N3069" s="9"/>
      <c r="O3069" s="9"/>
      <c r="P3069" s="9"/>
      <c r="Q3069" s="9"/>
    </row>
    <row r="3070" spans="8:17" s="22" customFormat="1" ht="15" hidden="1" customHeight="1" x14ac:dyDescent="0.25">
      <c r="H3070" s="9"/>
      <c r="I3070" s="9"/>
      <c r="J3070" s="9"/>
      <c r="K3070" s="9"/>
      <c r="L3070" s="9"/>
      <c r="M3070" s="9"/>
      <c r="N3070" s="9"/>
      <c r="O3070" s="9"/>
      <c r="P3070" s="9"/>
      <c r="Q3070" s="9"/>
    </row>
    <row r="3071" spans="8:17" s="22" customFormat="1" ht="15" hidden="1" customHeight="1" x14ac:dyDescent="0.25">
      <c r="H3071" s="9"/>
      <c r="I3071" s="9"/>
      <c r="J3071" s="9"/>
      <c r="K3071" s="9"/>
      <c r="L3071" s="9"/>
      <c r="M3071" s="9"/>
      <c r="N3071" s="9"/>
      <c r="O3071" s="9"/>
      <c r="P3071" s="9"/>
      <c r="Q3071" s="9"/>
    </row>
    <row r="3072" spans="8:17" s="22" customFormat="1" ht="15" hidden="1" customHeight="1" x14ac:dyDescent="0.25">
      <c r="H3072" s="9"/>
      <c r="I3072" s="9"/>
      <c r="J3072" s="9"/>
      <c r="K3072" s="9"/>
      <c r="L3072" s="9"/>
      <c r="M3072" s="9"/>
      <c r="N3072" s="9"/>
      <c r="O3072" s="9"/>
      <c r="P3072" s="9"/>
      <c r="Q3072" s="9"/>
    </row>
    <row r="3073" spans="8:17" s="22" customFormat="1" ht="15" hidden="1" customHeight="1" x14ac:dyDescent="0.25">
      <c r="H3073" s="9"/>
      <c r="I3073" s="9"/>
      <c r="J3073" s="9"/>
      <c r="K3073" s="9"/>
      <c r="L3073" s="9"/>
      <c r="M3073" s="9"/>
      <c r="N3073" s="9"/>
      <c r="O3073" s="9"/>
      <c r="P3073" s="9"/>
      <c r="Q3073" s="9"/>
    </row>
    <row r="3074" spans="8:17" s="22" customFormat="1" ht="15" hidden="1" customHeight="1" x14ac:dyDescent="0.25">
      <c r="H3074" s="9"/>
      <c r="I3074" s="9"/>
      <c r="J3074" s="9"/>
      <c r="K3074" s="9"/>
      <c r="L3074" s="9"/>
      <c r="M3074" s="9"/>
      <c r="N3074" s="9"/>
      <c r="O3074" s="9"/>
      <c r="P3074" s="9"/>
      <c r="Q3074" s="9"/>
    </row>
    <row r="3075" spans="8:17" s="22" customFormat="1" ht="15" hidden="1" customHeight="1" x14ac:dyDescent="0.25">
      <c r="H3075" s="9"/>
      <c r="I3075" s="9"/>
      <c r="J3075" s="9"/>
      <c r="K3075" s="9"/>
      <c r="L3075" s="9"/>
      <c r="M3075" s="9"/>
      <c r="N3075" s="9"/>
      <c r="O3075" s="9"/>
      <c r="P3075" s="9"/>
      <c r="Q3075" s="9"/>
    </row>
    <row r="3076" spans="8:17" s="22" customFormat="1" ht="15" hidden="1" customHeight="1" x14ac:dyDescent="0.25">
      <c r="H3076" s="9"/>
      <c r="I3076" s="9"/>
      <c r="J3076" s="9"/>
      <c r="K3076" s="9"/>
      <c r="L3076" s="9"/>
      <c r="M3076" s="9"/>
      <c r="N3076" s="9"/>
      <c r="O3076" s="9"/>
      <c r="P3076" s="9"/>
      <c r="Q3076" s="9"/>
    </row>
    <row r="3077" spans="8:17" s="22" customFormat="1" ht="15" hidden="1" customHeight="1" x14ac:dyDescent="0.25">
      <c r="H3077" s="9"/>
      <c r="I3077" s="9"/>
      <c r="J3077" s="9"/>
      <c r="K3077" s="9"/>
      <c r="L3077" s="9"/>
      <c r="M3077" s="9"/>
      <c r="N3077" s="9"/>
      <c r="O3077" s="9"/>
      <c r="P3077" s="9"/>
      <c r="Q3077" s="9"/>
    </row>
    <row r="3078" spans="8:17" s="22" customFormat="1" ht="15" hidden="1" customHeight="1" x14ac:dyDescent="0.25">
      <c r="H3078" s="9"/>
      <c r="I3078" s="9"/>
      <c r="J3078" s="9"/>
      <c r="K3078" s="9"/>
      <c r="L3078" s="9"/>
      <c r="M3078" s="9"/>
      <c r="N3078" s="9"/>
      <c r="O3078" s="9"/>
      <c r="P3078" s="9"/>
      <c r="Q3078" s="9"/>
    </row>
    <row r="3079" spans="8:17" s="22" customFormat="1" ht="15" hidden="1" customHeight="1" x14ac:dyDescent="0.25">
      <c r="H3079" s="9"/>
      <c r="I3079" s="9"/>
      <c r="J3079" s="9"/>
      <c r="K3079" s="9"/>
      <c r="L3079" s="9"/>
      <c r="M3079" s="9"/>
      <c r="N3079" s="9"/>
      <c r="O3079" s="9"/>
      <c r="P3079" s="9"/>
      <c r="Q3079" s="9"/>
    </row>
    <row r="3080" spans="8:17" s="22" customFormat="1" ht="15" hidden="1" customHeight="1" x14ac:dyDescent="0.25">
      <c r="H3080" s="9"/>
      <c r="I3080" s="9"/>
      <c r="J3080" s="9"/>
      <c r="K3080" s="9"/>
      <c r="L3080" s="9"/>
      <c r="M3080" s="9"/>
      <c r="N3080" s="9"/>
      <c r="O3080" s="9"/>
      <c r="P3080" s="9"/>
      <c r="Q3080" s="9"/>
    </row>
    <row r="3081" spans="8:17" s="22" customFormat="1" ht="15" hidden="1" customHeight="1" x14ac:dyDescent="0.25">
      <c r="H3081" s="9"/>
      <c r="I3081" s="9"/>
      <c r="J3081" s="9"/>
      <c r="K3081" s="9"/>
      <c r="L3081" s="9"/>
      <c r="M3081" s="9"/>
      <c r="N3081" s="9"/>
      <c r="O3081" s="9"/>
      <c r="P3081" s="9"/>
      <c r="Q3081" s="9"/>
    </row>
    <row r="3082" spans="8:17" s="22" customFormat="1" ht="15" hidden="1" customHeight="1" x14ac:dyDescent="0.25">
      <c r="H3082" s="9"/>
      <c r="I3082" s="9"/>
      <c r="J3082" s="9"/>
      <c r="K3082" s="9"/>
      <c r="L3082" s="9"/>
      <c r="M3082" s="9"/>
      <c r="N3082" s="9"/>
      <c r="O3082" s="9"/>
      <c r="P3082" s="9"/>
      <c r="Q3082" s="9"/>
    </row>
    <row r="3083" spans="8:17" s="22" customFormat="1" ht="15" hidden="1" customHeight="1" x14ac:dyDescent="0.25">
      <c r="H3083" s="9"/>
      <c r="I3083" s="9"/>
      <c r="J3083" s="9"/>
      <c r="K3083" s="9"/>
      <c r="L3083" s="9"/>
      <c r="M3083" s="9"/>
      <c r="N3083" s="9"/>
      <c r="O3083" s="9"/>
      <c r="P3083" s="9"/>
      <c r="Q3083" s="9"/>
    </row>
    <row r="3084" spans="8:17" s="22" customFormat="1" ht="15" hidden="1" customHeight="1" x14ac:dyDescent="0.25">
      <c r="H3084" s="9"/>
      <c r="I3084" s="9"/>
      <c r="J3084" s="9"/>
      <c r="K3084" s="9"/>
      <c r="L3084" s="9"/>
      <c r="M3084" s="9"/>
      <c r="N3084" s="9"/>
      <c r="O3084" s="9"/>
      <c r="P3084" s="9"/>
      <c r="Q3084" s="9"/>
    </row>
    <row r="3085" spans="8:17" s="22" customFormat="1" ht="15" hidden="1" customHeight="1" x14ac:dyDescent="0.25">
      <c r="H3085" s="9"/>
      <c r="I3085" s="9"/>
      <c r="J3085" s="9"/>
      <c r="K3085" s="9"/>
      <c r="L3085" s="9"/>
      <c r="M3085" s="9"/>
      <c r="N3085" s="9"/>
      <c r="O3085" s="9"/>
      <c r="P3085" s="9"/>
      <c r="Q3085" s="9"/>
    </row>
    <row r="3086" spans="8:17" s="22" customFormat="1" ht="15" hidden="1" customHeight="1" x14ac:dyDescent="0.25">
      <c r="H3086" s="9"/>
      <c r="I3086" s="9"/>
      <c r="J3086" s="9"/>
      <c r="K3086" s="9"/>
      <c r="L3086" s="9"/>
      <c r="M3086" s="9"/>
      <c r="N3086" s="9"/>
      <c r="O3086" s="9"/>
      <c r="P3086" s="9"/>
      <c r="Q3086" s="9"/>
    </row>
    <row r="3087" spans="8:17" s="22" customFormat="1" ht="15" hidden="1" customHeight="1" x14ac:dyDescent="0.25">
      <c r="H3087" s="9"/>
      <c r="I3087" s="9"/>
      <c r="J3087" s="9"/>
      <c r="K3087" s="9"/>
      <c r="L3087" s="9"/>
      <c r="M3087" s="9"/>
      <c r="N3087" s="9"/>
      <c r="O3087" s="9"/>
      <c r="P3087" s="9"/>
      <c r="Q3087" s="9"/>
    </row>
    <row r="3088" spans="8:17" s="22" customFormat="1" ht="15" hidden="1" customHeight="1" x14ac:dyDescent="0.25">
      <c r="H3088" s="9"/>
      <c r="I3088" s="9"/>
      <c r="J3088" s="9"/>
      <c r="K3088" s="9"/>
      <c r="L3088" s="9"/>
      <c r="M3088" s="9"/>
      <c r="N3088" s="9"/>
      <c r="O3088" s="9"/>
      <c r="P3088" s="9"/>
      <c r="Q3088" s="9"/>
    </row>
    <row r="3089" spans="8:17" s="22" customFormat="1" ht="15" hidden="1" customHeight="1" x14ac:dyDescent="0.25">
      <c r="H3089" s="9"/>
      <c r="I3089" s="9"/>
      <c r="J3089" s="9"/>
      <c r="K3089" s="9"/>
      <c r="L3089" s="9"/>
      <c r="M3089" s="9"/>
      <c r="N3089" s="9"/>
      <c r="O3089" s="9"/>
      <c r="P3089" s="9"/>
      <c r="Q3089" s="9"/>
    </row>
    <row r="3090" spans="8:17" s="22" customFormat="1" ht="15" hidden="1" customHeight="1" x14ac:dyDescent="0.25">
      <c r="H3090" s="9"/>
      <c r="I3090" s="9"/>
      <c r="J3090" s="9"/>
      <c r="K3090" s="9"/>
      <c r="L3090" s="9"/>
      <c r="M3090" s="9"/>
      <c r="N3090" s="9"/>
      <c r="O3090" s="9"/>
      <c r="P3090" s="9"/>
      <c r="Q3090" s="9"/>
    </row>
    <row r="3091" spans="8:17" s="22" customFormat="1" ht="15" hidden="1" customHeight="1" x14ac:dyDescent="0.25">
      <c r="H3091" s="9"/>
      <c r="I3091" s="9"/>
      <c r="J3091" s="9"/>
      <c r="K3091" s="9"/>
      <c r="L3091" s="9"/>
      <c r="M3091" s="9"/>
      <c r="N3091" s="9"/>
      <c r="O3091" s="9"/>
      <c r="P3091" s="9"/>
      <c r="Q3091" s="9"/>
    </row>
    <row r="3092" spans="8:17" s="22" customFormat="1" ht="15" hidden="1" customHeight="1" x14ac:dyDescent="0.25">
      <c r="H3092" s="9"/>
      <c r="I3092" s="9"/>
      <c r="J3092" s="9"/>
      <c r="K3092" s="9"/>
      <c r="L3092" s="9"/>
      <c r="M3092" s="9"/>
      <c r="N3092" s="9"/>
      <c r="O3092" s="9"/>
      <c r="P3092" s="9"/>
      <c r="Q3092" s="9"/>
    </row>
    <row r="3093" spans="8:17" s="22" customFormat="1" ht="15" hidden="1" customHeight="1" x14ac:dyDescent="0.25">
      <c r="H3093" s="9"/>
      <c r="I3093" s="9"/>
      <c r="J3093" s="9"/>
      <c r="K3093" s="9"/>
      <c r="L3093" s="9"/>
      <c r="M3093" s="9"/>
      <c r="N3093" s="9"/>
      <c r="O3093" s="9"/>
      <c r="P3093" s="9"/>
      <c r="Q3093" s="9"/>
    </row>
    <row r="3094" spans="8:17" s="22" customFormat="1" ht="15" hidden="1" customHeight="1" x14ac:dyDescent="0.25">
      <c r="H3094" s="9"/>
      <c r="I3094" s="9"/>
      <c r="J3094" s="9"/>
      <c r="K3094" s="9"/>
      <c r="L3094" s="9"/>
      <c r="M3094" s="9"/>
      <c r="N3094" s="9"/>
      <c r="O3094" s="9"/>
      <c r="P3094" s="9"/>
      <c r="Q3094" s="9"/>
    </row>
    <row r="3095" spans="8:17" s="22" customFormat="1" ht="15" hidden="1" customHeight="1" x14ac:dyDescent="0.25">
      <c r="H3095" s="9"/>
      <c r="I3095" s="9"/>
      <c r="J3095" s="9"/>
      <c r="K3095" s="9"/>
      <c r="L3095" s="9"/>
      <c r="M3095" s="9"/>
      <c r="N3095" s="9"/>
      <c r="O3095" s="9"/>
      <c r="P3095" s="9"/>
      <c r="Q3095" s="9"/>
    </row>
    <row r="3096" spans="8:17" s="22" customFormat="1" ht="15" hidden="1" customHeight="1" x14ac:dyDescent="0.25">
      <c r="H3096" s="9"/>
      <c r="I3096" s="9"/>
      <c r="J3096" s="9"/>
      <c r="K3096" s="9"/>
      <c r="L3096" s="9"/>
      <c r="M3096" s="9"/>
      <c r="N3096" s="9"/>
      <c r="O3096" s="9"/>
      <c r="P3096" s="9"/>
      <c r="Q3096" s="9"/>
    </row>
    <row r="3097" spans="8:17" s="22" customFormat="1" ht="15" hidden="1" customHeight="1" x14ac:dyDescent="0.25">
      <c r="H3097" s="9"/>
      <c r="I3097" s="9"/>
      <c r="J3097" s="9"/>
      <c r="K3097" s="9"/>
      <c r="L3097" s="9"/>
      <c r="M3097" s="9"/>
      <c r="N3097" s="9"/>
      <c r="O3097" s="9"/>
      <c r="P3097" s="9"/>
      <c r="Q3097" s="9"/>
    </row>
    <row r="3098" spans="8:17" s="22" customFormat="1" ht="15" hidden="1" customHeight="1" x14ac:dyDescent="0.25">
      <c r="H3098" s="9"/>
      <c r="I3098" s="9"/>
      <c r="J3098" s="9"/>
      <c r="K3098" s="9"/>
      <c r="L3098" s="9"/>
      <c r="M3098" s="9"/>
      <c r="N3098" s="9"/>
      <c r="O3098" s="9"/>
      <c r="P3098" s="9"/>
      <c r="Q3098" s="9"/>
    </row>
    <row r="3099" spans="8:17" s="22" customFormat="1" ht="15" hidden="1" customHeight="1" x14ac:dyDescent="0.25">
      <c r="H3099" s="9"/>
      <c r="I3099" s="9"/>
      <c r="J3099" s="9"/>
      <c r="K3099" s="9"/>
      <c r="L3099" s="9"/>
      <c r="M3099" s="9"/>
      <c r="N3099" s="9"/>
      <c r="O3099" s="9"/>
      <c r="P3099" s="9"/>
      <c r="Q3099" s="9"/>
    </row>
    <row r="3100" spans="8:17" s="22" customFormat="1" ht="15" hidden="1" customHeight="1" x14ac:dyDescent="0.25">
      <c r="H3100" s="9"/>
      <c r="I3100" s="9"/>
      <c r="J3100" s="9"/>
      <c r="K3100" s="9"/>
      <c r="L3100" s="9"/>
      <c r="M3100" s="9"/>
      <c r="N3100" s="9"/>
      <c r="O3100" s="9"/>
      <c r="P3100" s="9"/>
      <c r="Q3100" s="9"/>
    </row>
    <row r="3101" spans="8:17" s="22" customFormat="1" ht="15" hidden="1" customHeight="1" x14ac:dyDescent="0.25">
      <c r="H3101" s="9"/>
      <c r="I3101" s="9"/>
      <c r="J3101" s="9"/>
      <c r="K3101" s="9"/>
      <c r="L3101" s="9"/>
      <c r="M3101" s="9"/>
      <c r="N3101" s="9"/>
      <c r="O3101" s="9"/>
      <c r="P3101" s="9"/>
      <c r="Q3101" s="9"/>
    </row>
    <row r="3102" spans="8:17" s="22" customFormat="1" ht="15" hidden="1" customHeight="1" x14ac:dyDescent="0.25">
      <c r="H3102" s="9"/>
      <c r="I3102" s="9"/>
      <c r="J3102" s="9"/>
      <c r="K3102" s="9"/>
      <c r="L3102" s="9"/>
      <c r="M3102" s="9"/>
      <c r="N3102" s="9"/>
      <c r="O3102" s="9"/>
      <c r="P3102" s="9"/>
      <c r="Q3102" s="9"/>
    </row>
    <row r="3103" spans="8:17" s="22" customFormat="1" ht="15" hidden="1" customHeight="1" x14ac:dyDescent="0.25">
      <c r="H3103" s="9"/>
      <c r="I3103" s="9"/>
      <c r="J3103" s="9"/>
      <c r="K3103" s="9"/>
      <c r="L3103" s="9"/>
      <c r="M3103" s="9"/>
      <c r="N3103" s="9"/>
      <c r="O3103" s="9"/>
      <c r="P3103" s="9"/>
      <c r="Q3103" s="9"/>
    </row>
    <row r="3104" spans="8:17" s="22" customFormat="1" ht="15" hidden="1" customHeight="1" x14ac:dyDescent="0.25">
      <c r="H3104" s="9"/>
      <c r="I3104" s="9"/>
      <c r="J3104" s="9"/>
      <c r="K3104" s="9"/>
      <c r="L3104" s="9"/>
      <c r="M3104" s="9"/>
      <c r="N3104" s="9"/>
      <c r="O3104" s="9"/>
      <c r="P3104" s="9"/>
      <c r="Q3104" s="9"/>
    </row>
    <row r="3105" spans="8:17" s="22" customFormat="1" ht="15" hidden="1" customHeight="1" x14ac:dyDescent="0.25">
      <c r="H3105" s="9"/>
      <c r="I3105" s="9"/>
      <c r="J3105" s="9"/>
      <c r="K3105" s="9"/>
      <c r="L3105" s="9"/>
      <c r="M3105" s="9"/>
      <c r="N3105" s="9"/>
      <c r="O3105" s="9"/>
      <c r="P3105" s="9"/>
      <c r="Q3105" s="9"/>
    </row>
    <row r="3106" spans="8:17" s="22" customFormat="1" ht="15" hidden="1" customHeight="1" x14ac:dyDescent="0.25">
      <c r="H3106" s="9"/>
      <c r="I3106" s="9"/>
      <c r="J3106" s="9"/>
      <c r="K3106" s="9"/>
      <c r="L3106" s="9"/>
      <c r="M3106" s="9"/>
      <c r="N3106" s="9"/>
      <c r="O3106" s="9"/>
      <c r="P3106" s="9"/>
      <c r="Q3106" s="9"/>
    </row>
    <row r="3107" spans="8:17" s="22" customFormat="1" ht="15" hidden="1" customHeight="1" x14ac:dyDescent="0.25">
      <c r="H3107" s="9"/>
      <c r="I3107" s="9"/>
      <c r="J3107" s="9"/>
      <c r="K3107" s="9"/>
      <c r="L3107" s="9"/>
      <c r="M3107" s="9"/>
      <c r="N3107" s="9"/>
      <c r="O3107" s="9"/>
      <c r="P3107" s="9"/>
      <c r="Q3107" s="9"/>
    </row>
    <row r="3108" spans="8:17" s="22" customFormat="1" ht="15" hidden="1" customHeight="1" x14ac:dyDescent="0.25">
      <c r="H3108" s="9"/>
      <c r="I3108" s="9"/>
      <c r="J3108" s="9"/>
      <c r="K3108" s="9"/>
      <c r="L3108" s="9"/>
      <c r="M3108" s="9"/>
      <c r="N3108" s="9"/>
      <c r="O3108" s="9"/>
      <c r="P3108" s="9"/>
      <c r="Q3108" s="9"/>
    </row>
    <row r="3109" spans="8:17" s="22" customFormat="1" ht="15" hidden="1" customHeight="1" x14ac:dyDescent="0.25">
      <c r="H3109" s="9"/>
      <c r="I3109" s="9"/>
      <c r="J3109" s="9"/>
      <c r="K3109" s="9"/>
      <c r="L3109" s="9"/>
      <c r="M3109" s="9"/>
      <c r="N3109" s="9"/>
      <c r="O3109" s="9"/>
      <c r="P3109" s="9"/>
      <c r="Q3109" s="9"/>
    </row>
    <row r="3110" spans="8:17" s="22" customFormat="1" ht="15" hidden="1" customHeight="1" x14ac:dyDescent="0.25">
      <c r="H3110" s="9"/>
      <c r="I3110" s="9"/>
      <c r="J3110" s="9"/>
      <c r="K3110" s="9"/>
      <c r="L3110" s="9"/>
      <c r="M3110" s="9"/>
      <c r="N3110" s="9"/>
      <c r="O3110" s="9"/>
      <c r="P3110" s="9"/>
      <c r="Q3110" s="9"/>
    </row>
    <row r="3111" spans="8:17" s="22" customFormat="1" ht="15" hidden="1" customHeight="1" x14ac:dyDescent="0.25">
      <c r="H3111" s="9"/>
      <c r="I3111" s="9"/>
      <c r="J3111" s="9"/>
      <c r="K3111" s="9"/>
      <c r="L3111" s="9"/>
      <c r="M3111" s="9"/>
      <c r="N3111" s="9"/>
      <c r="O3111" s="9"/>
      <c r="P3111" s="9"/>
      <c r="Q3111" s="9"/>
    </row>
    <row r="3112" spans="8:17" s="22" customFormat="1" ht="15" hidden="1" customHeight="1" x14ac:dyDescent="0.25">
      <c r="H3112" s="9"/>
      <c r="I3112" s="9"/>
      <c r="J3112" s="9"/>
      <c r="K3112" s="9"/>
      <c r="L3112" s="9"/>
      <c r="M3112" s="9"/>
      <c r="N3112" s="9"/>
      <c r="O3112" s="9"/>
      <c r="P3112" s="9"/>
      <c r="Q3112" s="9"/>
    </row>
    <row r="3113" spans="8:17" s="22" customFormat="1" ht="15" hidden="1" customHeight="1" x14ac:dyDescent="0.25">
      <c r="H3113" s="9"/>
      <c r="I3113" s="9"/>
      <c r="J3113" s="9"/>
      <c r="K3113" s="9"/>
      <c r="L3113" s="9"/>
      <c r="M3113" s="9"/>
      <c r="N3113" s="9"/>
      <c r="O3113" s="9"/>
      <c r="P3113" s="9"/>
      <c r="Q3113" s="9"/>
    </row>
    <row r="3114" spans="8:17" s="22" customFormat="1" ht="15" hidden="1" customHeight="1" x14ac:dyDescent="0.25">
      <c r="H3114" s="9"/>
      <c r="I3114" s="9"/>
      <c r="J3114" s="9"/>
      <c r="K3114" s="9"/>
      <c r="L3114" s="9"/>
      <c r="M3114" s="9"/>
      <c r="N3114" s="9"/>
      <c r="O3114" s="9"/>
      <c r="P3114" s="9"/>
      <c r="Q3114" s="9"/>
    </row>
    <row r="3115" spans="8:17" s="22" customFormat="1" ht="15" hidden="1" customHeight="1" x14ac:dyDescent="0.25">
      <c r="H3115" s="9"/>
      <c r="I3115" s="9"/>
      <c r="J3115" s="9"/>
      <c r="K3115" s="9"/>
      <c r="L3115" s="9"/>
      <c r="M3115" s="9"/>
      <c r="N3115" s="9"/>
      <c r="O3115" s="9"/>
      <c r="P3115" s="9"/>
      <c r="Q3115" s="9"/>
    </row>
    <row r="3116" spans="8:17" s="22" customFormat="1" ht="15" hidden="1" customHeight="1" x14ac:dyDescent="0.25">
      <c r="H3116" s="9"/>
      <c r="I3116" s="9"/>
      <c r="J3116" s="9"/>
      <c r="K3116" s="9"/>
      <c r="L3116" s="9"/>
      <c r="M3116" s="9"/>
      <c r="N3116" s="9"/>
      <c r="O3116" s="9"/>
      <c r="P3116" s="9"/>
      <c r="Q3116" s="9"/>
    </row>
    <row r="3117" spans="8:17" s="22" customFormat="1" ht="15" hidden="1" customHeight="1" x14ac:dyDescent="0.25">
      <c r="H3117" s="9"/>
      <c r="I3117" s="9"/>
      <c r="J3117" s="9"/>
      <c r="K3117" s="9"/>
      <c r="L3117" s="9"/>
      <c r="M3117" s="9"/>
      <c r="N3117" s="9"/>
      <c r="O3117" s="9"/>
      <c r="P3117" s="9"/>
      <c r="Q3117" s="9"/>
    </row>
    <row r="3118" spans="8:17" s="22" customFormat="1" ht="15" hidden="1" customHeight="1" x14ac:dyDescent="0.25">
      <c r="H3118" s="9"/>
      <c r="I3118" s="9"/>
      <c r="J3118" s="9"/>
      <c r="K3118" s="9"/>
      <c r="L3118" s="9"/>
      <c r="M3118" s="9"/>
      <c r="N3118" s="9"/>
      <c r="O3118" s="9"/>
      <c r="P3118" s="9"/>
      <c r="Q3118" s="9"/>
    </row>
    <row r="3119" spans="8:17" s="22" customFormat="1" ht="15" hidden="1" customHeight="1" x14ac:dyDescent="0.25">
      <c r="H3119" s="9"/>
      <c r="I3119" s="9"/>
      <c r="J3119" s="9"/>
      <c r="K3119" s="9"/>
      <c r="L3119" s="9"/>
      <c r="M3119" s="9"/>
      <c r="N3119" s="9"/>
      <c r="O3119" s="9"/>
      <c r="P3119" s="9"/>
      <c r="Q3119" s="9"/>
    </row>
    <row r="3120" spans="8:17" s="22" customFormat="1" ht="15" hidden="1" customHeight="1" x14ac:dyDescent="0.25">
      <c r="H3120" s="9"/>
      <c r="I3120" s="9"/>
      <c r="J3120" s="9"/>
      <c r="K3120" s="9"/>
      <c r="L3120" s="9"/>
      <c r="M3120" s="9"/>
      <c r="N3120" s="9"/>
      <c r="O3120" s="9"/>
      <c r="P3120" s="9"/>
      <c r="Q3120" s="9"/>
    </row>
    <row r="3121" spans="8:17" s="22" customFormat="1" ht="15" hidden="1" customHeight="1" x14ac:dyDescent="0.25">
      <c r="H3121" s="9"/>
      <c r="I3121" s="9"/>
      <c r="J3121" s="9"/>
      <c r="K3121" s="9"/>
      <c r="L3121" s="9"/>
      <c r="M3121" s="9"/>
      <c r="N3121" s="9"/>
      <c r="O3121" s="9"/>
      <c r="P3121" s="9"/>
      <c r="Q3121" s="9"/>
    </row>
    <row r="3122" spans="8:17" s="22" customFormat="1" ht="15" hidden="1" customHeight="1" x14ac:dyDescent="0.25">
      <c r="H3122" s="9"/>
      <c r="I3122" s="9"/>
      <c r="J3122" s="9"/>
      <c r="K3122" s="9"/>
      <c r="L3122" s="9"/>
      <c r="M3122" s="9"/>
      <c r="N3122" s="9"/>
      <c r="O3122" s="9"/>
      <c r="P3122" s="9"/>
      <c r="Q3122" s="9"/>
    </row>
    <row r="3123" spans="8:17" s="22" customFormat="1" ht="15" hidden="1" customHeight="1" x14ac:dyDescent="0.25">
      <c r="H3123" s="9"/>
      <c r="I3123" s="9"/>
      <c r="J3123" s="9"/>
      <c r="K3123" s="9"/>
      <c r="L3123" s="9"/>
      <c r="M3123" s="9"/>
      <c r="N3123" s="9"/>
      <c r="O3123" s="9"/>
      <c r="P3123" s="9"/>
      <c r="Q3123" s="9"/>
    </row>
    <row r="3124" spans="8:17" s="22" customFormat="1" ht="15" hidden="1" customHeight="1" x14ac:dyDescent="0.25">
      <c r="H3124" s="9"/>
      <c r="I3124" s="9"/>
      <c r="J3124" s="9"/>
      <c r="K3124" s="9"/>
      <c r="L3124" s="9"/>
      <c r="M3124" s="9"/>
      <c r="N3124" s="9"/>
      <c r="O3124" s="9"/>
      <c r="P3124" s="9"/>
      <c r="Q3124" s="9"/>
    </row>
    <row r="3125" spans="8:17" s="22" customFormat="1" ht="15" hidden="1" customHeight="1" x14ac:dyDescent="0.25">
      <c r="H3125" s="9"/>
      <c r="I3125" s="9"/>
      <c r="J3125" s="9"/>
      <c r="K3125" s="9"/>
      <c r="L3125" s="9"/>
      <c r="M3125" s="9"/>
      <c r="N3125" s="9"/>
      <c r="O3125" s="9"/>
      <c r="P3125" s="9"/>
      <c r="Q3125" s="9"/>
    </row>
    <row r="3126" spans="8:17" s="22" customFormat="1" ht="15" hidden="1" customHeight="1" x14ac:dyDescent="0.25">
      <c r="H3126" s="9"/>
      <c r="I3126" s="9"/>
      <c r="J3126" s="9"/>
      <c r="K3126" s="9"/>
      <c r="L3126" s="9"/>
      <c r="M3126" s="9"/>
      <c r="N3126" s="9"/>
      <c r="O3126" s="9"/>
      <c r="P3126" s="9"/>
      <c r="Q3126" s="9"/>
    </row>
    <row r="3127" spans="8:17" s="22" customFormat="1" ht="15" hidden="1" customHeight="1" x14ac:dyDescent="0.25">
      <c r="H3127" s="9"/>
      <c r="I3127" s="9"/>
      <c r="J3127" s="9"/>
      <c r="K3127" s="9"/>
      <c r="L3127" s="9"/>
      <c r="M3127" s="9"/>
      <c r="N3127" s="9"/>
      <c r="O3127" s="9"/>
      <c r="P3127" s="9"/>
      <c r="Q3127" s="9"/>
    </row>
    <row r="3128" spans="8:17" s="22" customFormat="1" ht="15" hidden="1" customHeight="1" x14ac:dyDescent="0.25">
      <c r="H3128" s="9"/>
      <c r="I3128" s="9"/>
      <c r="J3128" s="9"/>
      <c r="K3128" s="9"/>
      <c r="L3128" s="9"/>
      <c r="M3128" s="9"/>
      <c r="N3128" s="9"/>
      <c r="O3128" s="9"/>
      <c r="P3128" s="9"/>
      <c r="Q3128" s="9"/>
    </row>
    <row r="3129" spans="8:17" s="22" customFormat="1" ht="15" hidden="1" customHeight="1" x14ac:dyDescent="0.25">
      <c r="H3129" s="9"/>
      <c r="I3129" s="9"/>
      <c r="J3129" s="9"/>
      <c r="K3129" s="9"/>
      <c r="L3129" s="9"/>
      <c r="M3129" s="9"/>
      <c r="N3129" s="9"/>
      <c r="O3129" s="9"/>
      <c r="P3129" s="9"/>
      <c r="Q3129" s="9"/>
    </row>
    <row r="3130" spans="8:17" s="22" customFormat="1" ht="15" hidden="1" customHeight="1" x14ac:dyDescent="0.25">
      <c r="H3130" s="9"/>
      <c r="I3130" s="9"/>
      <c r="J3130" s="9"/>
      <c r="K3130" s="9"/>
      <c r="L3130" s="9"/>
      <c r="M3130" s="9"/>
      <c r="N3130" s="9"/>
      <c r="O3130" s="9"/>
      <c r="P3130" s="9"/>
      <c r="Q3130" s="9"/>
    </row>
    <row r="3131" spans="8:17" s="22" customFormat="1" ht="15" hidden="1" customHeight="1" x14ac:dyDescent="0.25">
      <c r="H3131" s="9"/>
      <c r="I3131" s="9"/>
      <c r="J3131" s="9"/>
      <c r="K3131" s="9"/>
      <c r="L3131" s="9"/>
      <c r="M3131" s="9"/>
      <c r="N3131" s="9"/>
      <c r="O3131" s="9"/>
      <c r="P3131" s="9"/>
      <c r="Q3131" s="9"/>
    </row>
    <row r="3132" spans="8:17" s="22" customFormat="1" ht="15" hidden="1" customHeight="1" x14ac:dyDescent="0.25">
      <c r="H3132" s="9"/>
      <c r="I3132" s="9"/>
      <c r="J3132" s="9"/>
      <c r="K3132" s="9"/>
      <c r="L3132" s="9"/>
      <c r="M3132" s="9"/>
      <c r="N3132" s="9"/>
      <c r="O3132" s="9"/>
      <c r="P3132" s="9"/>
      <c r="Q3132" s="9"/>
    </row>
    <row r="3133" spans="8:17" s="22" customFormat="1" ht="15" hidden="1" customHeight="1" x14ac:dyDescent="0.25">
      <c r="H3133" s="9"/>
      <c r="I3133" s="9"/>
      <c r="J3133" s="9"/>
      <c r="K3133" s="9"/>
      <c r="L3133" s="9"/>
      <c r="M3133" s="9"/>
      <c r="N3133" s="9"/>
      <c r="O3133" s="9"/>
      <c r="P3133" s="9"/>
      <c r="Q3133" s="9"/>
    </row>
    <row r="3134" spans="8:17" s="22" customFormat="1" ht="15" hidden="1" customHeight="1" x14ac:dyDescent="0.25">
      <c r="H3134" s="9"/>
      <c r="I3134" s="9"/>
      <c r="J3134" s="9"/>
      <c r="K3134" s="9"/>
      <c r="L3134" s="9"/>
      <c r="M3134" s="9"/>
      <c r="N3134" s="9"/>
      <c r="O3134" s="9"/>
      <c r="P3134" s="9"/>
      <c r="Q3134" s="9"/>
    </row>
    <row r="3135" spans="8:17" s="22" customFormat="1" ht="15" hidden="1" customHeight="1" x14ac:dyDescent="0.25">
      <c r="H3135" s="9"/>
      <c r="I3135" s="9"/>
      <c r="J3135" s="9"/>
      <c r="K3135" s="9"/>
      <c r="L3135" s="9"/>
      <c r="M3135" s="9"/>
      <c r="N3135" s="9"/>
      <c r="O3135" s="9"/>
      <c r="P3135" s="9"/>
      <c r="Q3135" s="9"/>
    </row>
    <row r="3136" spans="8:17" s="22" customFormat="1" ht="15" hidden="1" customHeight="1" x14ac:dyDescent="0.25">
      <c r="H3136" s="9"/>
      <c r="I3136" s="9"/>
      <c r="J3136" s="9"/>
      <c r="K3136" s="9"/>
      <c r="L3136" s="9"/>
      <c r="M3136" s="9"/>
      <c r="N3136" s="9"/>
      <c r="O3136" s="9"/>
      <c r="P3136" s="9"/>
      <c r="Q3136" s="9"/>
    </row>
    <row r="3137" spans="8:17" s="22" customFormat="1" ht="15" hidden="1" customHeight="1" x14ac:dyDescent="0.25">
      <c r="H3137" s="9"/>
      <c r="I3137" s="9"/>
      <c r="J3137" s="9"/>
      <c r="K3137" s="9"/>
      <c r="L3137" s="9"/>
      <c r="M3137" s="9"/>
      <c r="N3137" s="9"/>
      <c r="O3137" s="9"/>
      <c r="P3137" s="9"/>
      <c r="Q3137" s="9"/>
    </row>
    <row r="3138" spans="8:17" s="22" customFormat="1" ht="15" hidden="1" customHeight="1" x14ac:dyDescent="0.25">
      <c r="H3138" s="9"/>
      <c r="I3138" s="9"/>
      <c r="J3138" s="9"/>
      <c r="K3138" s="9"/>
      <c r="L3138" s="9"/>
      <c r="M3138" s="9"/>
      <c r="N3138" s="9"/>
      <c r="O3138" s="9"/>
      <c r="P3138" s="9"/>
      <c r="Q3138" s="9"/>
    </row>
    <row r="3139" spans="8:17" s="22" customFormat="1" ht="15" hidden="1" customHeight="1" x14ac:dyDescent="0.25">
      <c r="H3139" s="9"/>
      <c r="I3139" s="9"/>
      <c r="J3139" s="9"/>
      <c r="K3139" s="9"/>
      <c r="L3139" s="9"/>
      <c r="M3139" s="9"/>
      <c r="N3139" s="9"/>
      <c r="O3139" s="9"/>
      <c r="P3139" s="9"/>
      <c r="Q3139" s="9"/>
    </row>
    <row r="3140" spans="8:17" s="22" customFormat="1" ht="15" hidden="1" customHeight="1" x14ac:dyDescent="0.25">
      <c r="H3140" s="9"/>
      <c r="I3140" s="9"/>
      <c r="J3140" s="9"/>
      <c r="K3140" s="9"/>
      <c r="L3140" s="9"/>
      <c r="M3140" s="9"/>
      <c r="N3140" s="9"/>
      <c r="O3140" s="9"/>
      <c r="P3140" s="9"/>
      <c r="Q3140" s="9"/>
    </row>
    <row r="3141" spans="8:17" s="22" customFormat="1" ht="15" hidden="1" customHeight="1" x14ac:dyDescent="0.25">
      <c r="H3141" s="9"/>
      <c r="I3141" s="9"/>
      <c r="J3141" s="9"/>
      <c r="K3141" s="9"/>
      <c r="L3141" s="9"/>
      <c r="M3141" s="9"/>
      <c r="N3141" s="9"/>
      <c r="O3141" s="9"/>
      <c r="P3141" s="9"/>
      <c r="Q3141" s="9"/>
    </row>
    <row r="3142" spans="8:17" s="22" customFormat="1" ht="15" hidden="1" customHeight="1" x14ac:dyDescent="0.25">
      <c r="H3142" s="9"/>
      <c r="I3142" s="9"/>
      <c r="J3142" s="9"/>
      <c r="K3142" s="9"/>
      <c r="L3142" s="9"/>
      <c r="M3142" s="9"/>
      <c r="N3142" s="9"/>
      <c r="O3142" s="9"/>
      <c r="P3142" s="9"/>
      <c r="Q3142" s="9"/>
    </row>
    <row r="3143" spans="8:17" s="22" customFormat="1" ht="15" hidden="1" customHeight="1" x14ac:dyDescent="0.25">
      <c r="H3143" s="9"/>
      <c r="I3143" s="9"/>
      <c r="J3143" s="9"/>
      <c r="K3143" s="9"/>
      <c r="L3143" s="9"/>
      <c r="M3143" s="9"/>
      <c r="N3143" s="9"/>
      <c r="O3143" s="9"/>
      <c r="P3143" s="9"/>
      <c r="Q3143" s="9"/>
    </row>
    <row r="3144" spans="8:17" s="22" customFormat="1" ht="15" hidden="1" customHeight="1" x14ac:dyDescent="0.25">
      <c r="H3144" s="9"/>
      <c r="I3144" s="9"/>
      <c r="J3144" s="9"/>
      <c r="K3144" s="9"/>
      <c r="L3144" s="9"/>
      <c r="M3144" s="9"/>
      <c r="N3144" s="9"/>
      <c r="O3144" s="9"/>
      <c r="P3144" s="9"/>
      <c r="Q3144" s="9"/>
    </row>
    <row r="3145" spans="8:17" s="22" customFormat="1" ht="15" hidden="1" customHeight="1" x14ac:dyDescent="0.25">
      <c r="H3145" s="9"/>
      <c r="I3145" s="9"/>
      <c r="J3145" s="9"/>
      <c r="K3145" s="9"/>
      <c r="L3145" s="9"/>
      <c r="M3145" s="9"/>
      <c r="N3145" s="9"/>
      <c r="O3145" s="9"/>
      <c r="P3145" s="9"/>
      <c r="Q3145" s="9"/>
    </row>
    <row r="3146" spans="8:17" s="22" customFormat="1" ht="15" hidden="1" customHeight="1" x14ac:dyDescent="0.25">
      <c r="H3146" s="9"/>
      <c r="I3146" s="9"/>
      <c r="J3146" s="9"/>
      <c r="K3146" s="9"/>
      <c r="L3146" s="9"/>
      <c r="M3146" s="9"/>
      <c r="N3146" s="9"/>
      <c r="O3146" s="9"/>
      <c r="P3146" s="9"/>
      <c r="Q3146" s="9"/>
    </row>
    <row r="3147" spans="8:17" s="22" customFormat="1" ht="15" hidden="1" customHeight="1" x14ac:dyDescent="0.25">
      <c r="H3147" s="9"/>
      <c r="I3147" s="9"/>
      <c r="J3147" s="9"/>
      <c r="K3147" s="9"/>
      <c r="L3147" s="9"/>
      <c r="M3147" s="9"/>
      <c r="N3147" s="9"/>
      <c r="O3147" s="9"/>
      <c r="P3147" s="9"/>
      <c r="Q3147" s="9"/>
    </row>
    <row r="3148" spans="8:17" s="22" customFormat="1" ht="15" hidden="1" customHeight="1" x14ac:dyDescent="0.25">
      <c r="H3148" s="9"/>
      <c r="I3148" s="9"/>
      <c r="J3148" s="9"/>
      <c r="K3148" s="9"/>
      <c r="L3148" s="9"/>
      <c r="M3148" s="9"/>
      <c r="N3148" s="9"/>
      <c r="O3148" s="9"/>
      <c r="P3148" s="9"/>
      <c r="Q3148" s="9"/>
    </row>
    <row r="3149" spans="8:17" s="22" customFormat="1" ht="15" hidden="1" customHeight="1" x14ac:dyDescent="0.25">
      <c r="H3149" s="9"/>
      <c r="I3149" s="9"/>
      <c r="J3149" s="9"/>
      <c r="K3149" s="9"/>
      <c r="L3149" s="9"/>
      <c r="M3149" s="9"/>
      <c r="N3149" s="9"/>
      <c r="O3149" s="9"/>
      <c r="P3149" s="9"/>
      <c r="Q3149" s="9"/>
    </row>
    <row r="3150" spans="8:17" s="22" customFormat="1" ht="15" hidden="1" customHeight="1" x14ac:dyDescent="0.25">
      <c r="H3150" s="9"/>
      <c r="I3150" s="9"/>
      <c r="J3150" s="9"/>
      <c r="K3150" s="9"/>
      <c r="L3150" s="9"/>
      <c r="M3150" s="9"/>
      <c r="N3150" s="9"/>
      <c r="O3150" s="9"/>
      <c r="P3150" s="9"/>
      <c r="Q3150" s="9"/>
    </row>
    <row r="3151" spans="8:17" s="22" customFormat="1" ht="15" hidden="1" customHeight="1" x14ac:dyDescent="0.25">
      <c r="H3151" s="9"/>
      <c r="I3151" s="9"/>
      <c r="J3151" s="9"/>
      <c r="K3151" s="9"/>
      <c r="L3151" s="9"/>
      <c r="M3151" s="9"/>
      <c r="N3151" s="9"/>
      <c r="O3151" s="9"/>
      <c r="P3151" s="9"/>
      <c r="Q3151" s="9"/>
    </row>
    <row r="3152" spans="8:17" s="22" customFormat="1" ht="15" hidden="1" customHeight="1" x14ac:dyDescent="0.25">
      <c r="H3152" s="9"/>
      <c r="I3152" s="9"/>
      <c r="J3152" s="9"/>
      <c r="K3152" s="9"/>
      <c r="L3152" s="9"/>
      <c r="M3152" s="9"/>
      <c r="N3152" s="9"/>
      <c r="O3152" s="9"/>
      <c r="P3152" s="9"/>
      <c r="Q3152" s="9"/>
    </row>
    <row r="3153" spans="8:17" s="22" customFormat="1" ht="15" hidden="1" customHeight="1" x14ac:dyDescent="0.25">
      <c r="H3153" s="9"/>
      <c r="I3153" s="9"/>
      <c r="J3153" s="9"/>
      <c r="K3153" s="9"/>
      <c r="L3153" s="9"/>
      <c r="M3153" s="9"/>
      <c r="N3153" s="9"/>
      <c r="O3153" s="9"/>
      <c r="P3153" s="9"/>
      <c r="Q3153" s="9"/>
    </row>
    <row r="3154" spans="8:17" s="22" customFormat="1" ht="15" hidden="1" customHeight="1" x14ac:dyDescent="0.25">
      <c r="H3154" s="9"/>
      <c r="I3154" s="9"/>
      <c r="J3154" s="9"/>
      <c r="K3154" s="9"/>
      <c r="L3154" s="9"/>
      <c r="M3154" s="9"/>
      <c r="N3154" s="9"/>
      <c r="O3154" s="9"/>
      <c r="P3154" s="9"/>
      <c r="Q3154" s="9"/>
    </row>
    <row r="3155" spans="8:17" s="22" customFormat="1" ht="15" hidden="1" customHeight="1" x14ac:dyDescent="0.25">
      <c r="H3155" s="9"/>
      <c r="I3155" s="9"/>
      <c r="J3155" s="9"/>
      <c r="K3155" s="9"/>
      <c r="L3155" s="9"/>
      <c r="M3155" s="9"/>
      <c r="N3155" s="9"/>
      <c r="O3155" s="9"/>
      <c r="P3155" s="9"/>
      <c r="Q3155" s="9"/>
    </row>
    <row r="3156" spans="8:17" s="22" customFormat="1" ht="15" hidden="1" customHeight="1" x14ac:dyDescent="0.25">
      <c r="H3156" s="9"/>
      <c r="I3156" s="9"/>
      <c r="J3156" s="9"/>
      <c r="K3156" s="9"/>
      <c r="L3156" s="9"/>
      <c r="M3156" s="9"/>
      <c r="N3156" s="9"/>
      <c r="O3156" s="9"/>
      <c r="P3156" s="9"/>
      <c r="Q3156" s="9"/>
    </row>
    <row r="3157" spans="8:17" s="22" customFormat="1" ht="15" hidden="1" customHeight="1" x14ac:dyDescent="0.25">
      <c r="H3157" s="9"/>
      <c r="I3157" s="9"/>
      <c r="J3157" s="9"/>
      <c r="K3157" s="9"/>
      <c r="L3157" s="9"/>
      <c r="M3157" s="9"/>
      <c r="N3157" s="9"/>
      <c r="O3157" s="9"/>
      <c r="P3157" s="9"/>
      <c r="Q3157" s="9"/>
    </row>
    <row r="3158" spans="8:17" s="22" customFormat="1" ht="15" hidden="1" customHeight="1" x14ac:dyDescent="0.25">
      <c r="H3158" s="9"/>
      <c r="I3158" s="9"/>
      <c r="J3158" s="9"/>
      <c r="K3158" s="9"/>
      <c r="L3158" s="9"/>
      <c r="M3158" s="9"/>
      <c r="N3158" s="9"/>
      <c r="O3158" s="9"/>
      <c r="P3158" s="9"/>
      <c r="Q3158" s="9"/>
    </row>
    <row r="3159" spans="8:17" s="22" customFormat="1" ht="15" hidden="1" customHeight="1" x14ac:dyDescent="0.25">
      <c r="H3159" s="9"/>
      <c r="I3159" s="9"/>
      <c r="J3159" s="9"/>
      <c r="K3159" s="9"/>
      <c r="L3159" s="9"/>
      <c r="M3159" s="9"/>
      <c r="N3159" s="9"/>
      <c r="O3159" s="9"/>
      <c r="P3159" s="9"/>
      <c r="Q3159" s="9"/>
    </row>
    <row r="3160" spans="8:17" s="22" customFormat="1" ht="15" hidden="1" customHeight="1" x14ac:dyDescent="0.25">
      <c r="H3160" s="9"/>
      <c r="I3160" s="9"/>
      <c r="J3160" s="9"/>
      <c r="K3160" s="9"/>
      <c r="L3160" s="9"/>
      <c r="M3160" s="9"/>
      <c r="N3160" s="9"/>
      <c r="O3160" s="9"/>
      <c r="P3160" s="9"/>
      <c r="Q3160" s="9"/>
    </row>
    <row r="3161" spans="8:17" s="22" customFormat="1" ht="15" hidden="1" customHeight="1" x14ac:dyDescent="0.25">
      <c r="H3161" s="9"/>
      <c r="I3161" s="9"/>
      <c r="J3161" s="9"/>
      <c r="K3161" s="9"/>
      <c r="L3161" s="9"/>
      <c r="M3161" s="9"/>
      <c r="N3161" s="9"/>
      <c r="O3161" s="9"/>
      <c r="P3161" s="9"/>
      <c r="Q3161" s="9"/>
    </row>
    <row r="3162" spans="8:17" s="22" customFormat="1" ht="15" hidden="1" customHeight="1" x14ac:dyDescent="0.25">
      <c r="H3162" s="9"/>
      <c r="I3162" s="9"/>
      <c r="J3162" s="9"/>
      <c r="K3162" s="9"/>
      <c r="L3162" s="9"/>
      <c r="M3162" s="9"/>
      <c r="N3162" s="9"/>
      <c r="O3162" s="9"/>
      <c r="P3162" s="9"/>
      <c r="Q3162" s="9"/>
    </row>
    <row r="3163" spans="8:17" s="22" customFormat="1" ht="15" hidden="1" customHeight="1" x14ac:dyDescent="0.25">
      <c r="H3163" s="9"/>
      <c r="I3163" s="9"/>
      <c r="J3163" s="9"/>
      <c r="K3163" s="9"/>
      <c r="L3163" s="9"/>
      <c r="M3163" s="9"/>
      <c r="N3163" s="9"/>
      <c r="O3163" s="9"/>
      <c r="P3163" s="9"/>
      <c r="Q3163" s="9"/>
    </row>
    <row r="3164" spans="8:17" s="22" customFormat="1" ht="15" hidden="1" customHeight="1" x14ac:dyDescent="0.25">
      <c r="H3164" s="9"/>
      <c r="I3164" s="9"/>
      <c r="J3164" s="9"/>
      <c r="K3164" s="9"/>
      <c r="L3164" s="9"/>
      <c r="M3164" s="9"/>
      <c r="N3164" s="9"/>
      <c r="O3164" s="9"/>
      <c r="P3164" s="9"/>
      <c r="Q3164" s="9"/>
    </row>
    <row r="3165" spans="8:17" s="22" customFormat="1" ht="15" hidden="1" customHeight="1" x14ac:dyDescent="0.25">
      <c r="H3165" s="9"/>
      <c r="I3165" s="9"/>
      <c r="J3165" s="9"/>
      <c r="K3165" s="9"/>
      <c r="L3165" s="9"/>
      <c r="M3165" s="9"/>
      <c r="N3165" s="9"/>
      <c r="O3165" s="9"/>
      <c r="P3165" s="9"/>
      <c r="Q3165" s="9"/>
    </row>
    <row r="3166" spans="8:17" s="22" customFormat="1" ht="15" hidden="1" customHeight="1" x14ac:dyDescent="0.25">
      <c r="H3166" s="9"/>
      <c r="I3166" s="9"/>
      <c r="J3166" s="9"/>
      <c r="K3166" s="9"/>
      <c r="L3166" s="9"/>
      <c r="M3166" s="9"/>
      <c r="N3166" s="9"/>
      <c r="O3166" s="9"/>
      <c r="P3166" s="9"/>
      <c r="Q3166" s="9"/>
    </row>
    <row r="3167" spans="8:17" s="22" customFormat="1" ht="15" hidden="1" customHeight="1" x14ac:dyDescent="0.25">
      <c r="H3167" s="9"/>
      <c r="I3167" s="9"/>
      <c r="J3167" s="9"/>
      <c r="K3167" s="9"/>
      <c r="L3167" s="9"/>
      <c r="M3167" s="9"/>
      <c r="N3167" s="9"/>
      <c r="O3167" s="9"/>
      <c r="P3167" s="9"/>
      <c r="Q3167" s="9"/>
    </row>
    <row r="3168" spans="8:17" s="22" customFormat="1" ht="15" hidden="1" customHeight="1" x14ac:dyDescent="0.25">
      <c r="H3168" s="9"/>
      <c r="I3168" s="9"/>
      <c r="J3168" s="9"/>
      <c r="K3168" s="9"/>
      <c r="L3168" s="9"/>
      <c r="M3168" s="9"/>
      <c r="N3168" s="9"/>
      <c r="O3168" s="9"/>
      <c r="P3168" s="9"/>
      <c r="Q3168" s="9"/>
    </row>
    <row r="3169" spans="8:17" s="22" customFormat="1" ht="15" hidden="1" customHeight="1" x14ac:dyDescent="0.25">
      <c r="H3169" s="9"/>
      <c r="I3169" s="9"/>
      <c r="J3169" s="9"/>
      <c r="K3169" s="9"/>
      <c r="L3169" s="9"/>
      <c r="M3169" s="9"/>
      <c r="N3169" s="9"/>
      <c r="O3169" s="9"/>
      <c r="P3169" s="9"/>
      <c r="Q3169" s="9"/>
    </row>
    <row r="3170" spans="8:17" s="22" customFormat="1" ht="15" hidden="1" customHeight="1" x14ac:dyDescent="0.25">
      <c r="H3170" s="9"/>
      <c r="I3170" s="9"/>
      <c r="J3170" s="9"/>
      <c r="K3170" s="9"/>
      <c r="L3170" s="9"/>
      <c r="M3170" s="9"/>
      <c r="N3170" s="9"/>
      <c r="O3170" s="9"/>
      <c r="P3170" s="9"/>
      <c r="Q3170" s="9"/>
    </row>
    <row r="3171" spans="8:17" s="22" customFormat="1" ht="15" hidden="1" customHeight="1" x14ac:dyDescent="0.25">
      <c r="H3171" s="9"/>
      <c r="I3171" s="9"/>
      <c r="J3171" s="9"/>
      <c r="K3171" s="9"/>
      <c r="L3171" s="9"/>
      <c r="M3171" s="9"/>
      <c r="N3171" s="9"/>
      <c r="O3171" s="9"/>
      <c r="P3171" s="9"/>
      <c r="Q3171" s="9"/>
    </row>
    <row r="3172" spans="8:17" s="22" customFormat="1" ht="15" hidden="1" customHeight="1" x14ac:dyDescent="0.25">
      <c r="H3172" s="9"/>
      <c r="I3172" s="9"/>
      <c r="J3172" s="9"/>
      <c r="K3172" s="9"/>
      <c r="L3172" s="9"/>
      <c r="M3172" s="9"/>
      <c r="N3172" s="9"/>
      <c r="O3172" s="9"/>
      <c r="P3172" s="9"/>
      <c r="Q3172" s="9"/>
    </row>
    <row r="3173" spans="8:17" s="22" customFormat="1" ht="15" hidden="1" customHeight="1" x14ac:dyDescent="0.25">
      <c r="H3173" s="9"/>
      <c r="I3173" s="9"/>
      <c r="J3173" s="9"/>
      <c r="K3173" s="9"/>
      <c r="L3173" s="9"/>
      <c r="M3173" s="9"/>
      <c r="N3173" s="9"/>
      <c r="O3173" s="9"/>
      <c r="P3173" s="9"/>
      <c r="Q3173" s="9"/>
    </row>
    <row r="3174" spans="8:17" s="22" customFormat="1" ht="15" hidden="1" customHeight="1" x14ac:dyDescent="0.25">
      <c r="H3174" s="9"/>
      <c r="I3174" s="9"/>
      <c r="J3174" s="9"/>
      <c r="K3174" s="9"/>
      <c r="L3174" s="9"/>
      <c r="M3174" s="9"/>
      <c r="N3174" s="9"/>
      <c r="O3174" s="9"/>
      <c r="P3174" s="9"/>
      <c r="Q3174" s="9"/>
    </row>
    <row r="3175" spans="8:17" s="22" customFormat="1" ht="15" hidden="1" customHeight="1" x14ac:dyDescent="0.25">
      <c r="H3175" s="9"/>
      <c r="I3175" s="9"/>
      <c r="J3175" s="9"/>
      <c r="K3175" s="9"/>
      <c r="L3175" s="9"/>
      <c r="M3175" s="9"/>
      <c r="N3175" s="9"/>
      <c r="O3175" s="9"/>
      <c r="P3175" s="9"/>
      <c r="Q3175" s="9"/>
    </row>
    <row r="3176" spans="8:17" s="22" customFormat="1" ht="15" hidden="1" customHeight="1" x14ac:dyDescent="0.25">
      <c r="H3176" s="9"/>
      <c r="I3176" s="9"/>
      <c r="J3176" s="9"/>
      <c r="K3176" s="9"/>
      <c r="L3176" s="9"/>
      <c r="M3176" s="9"/>
      <c r="N3176" s="9"/>
      <c r="O3176" s="9"/>
      <c r="P3176" s="9"/>
      <c r="Q3176" s="9"/>
    </row>
    <row r="3177" spans="8:17" s="22" customFormat="1" ht="15" hidden="1" customHeight="1" x14ac:dyDescent="0.25">
      <c r="H3177" s="9"/>
      <c r="I3177" s="9"/>
      <c r="J3177" s="9"/>
      <c r="K3177" s="9"/>
      <c r="L3177" s="9"/>
      <c r="M3177" s="9"/>
      <c r="N3177" s="9"/>
      <c r="O3177" s="9"/>
      <c r="P3177" s="9"/>
      <c r="Q3177" s="9"/>
    </row>
    <row r="3178" spans="8:17" s="22" customFormat="1" ht="15" hidden="1" customHeight="1" x14ac:dyDescent="0.25">
      <c r="H3178" s="9"/>
      <c r="I3178" s="9"/>
      <c r="J3178" s="9"/>
      <c r="K3178" s="9"/>
      <c r="L3178" s="9"/>
      <c r="M3178" s="9"/>
      <c r="N3178" s="9"/>
      <c r="O3178" s="9"/>
      <c r="P3178" s="9"/>
      <c r="Q3178" s="9"/>
    </row>
    <row r="3179" spans="8:17" s="22" customFormat="1" ht="15" hidden="1" customHeight="1" x14ac:dyDescent="0.25">
      <c r="H3179" s="9"/>
      <c r="I3179" s="9"/>
      <c r="J3179" s="9"/>
      <c r="K3179" s="9"/>
      <c r="L3179" s="9"/>
      <c r="M3179" s="9"/>
      <c r="N3179" s="9"/>
      <c r="O3179" s="9"/>
      <c r="P3179" s="9"/>
      <c r="Q3179" s="9"/>
    </row>
    <row r="3180" spans="8:17" s="22" customFormat="1" ht="15" hidden="1" customHeight="1" x14ac:dyDescent="0.25">
      <c r="H3180" s="9"/>
      <c r="I3180" s="9"/>
      <c r="J3180" s="9"/>
      <c r="K3180" s="9"/>
      <c r="L3180" s="9"/>
      <c r="M3180" s="9"/>
      <c r="N3180" s="9"/>
      <c r="O3180" s="9"/>
      <c r="P3180" s="9"/>
      <c r="Q3180" s="9"/>
    </row>
    <row r="3181" spans="8:17" s="22" customFormat="1" ht="15" hidden="1" customHeight="1" x14ac:dyDescent="0.25">
      <c r="H3181" s="9"/>
      <c r="I3181" s="9"/>
      <c r="J3181" s="9"/>
      <c r="K3181" s="9"/>
      <c r="L3181" s="9"/>
      <c r="M3181" s="9"/>
      <c r="N3181" s="9"/>
      <c r="O3181" s="9"/>
      <c r="P3181" s="9"/>
      <c r="Q3181" s="9"/>
    </row>
    <row r="3182" spans="8:17" s="22" customFormat="1" ht="15" hidden="1" customHeight="1" x14ac:dyDescent="0.25">
      <c r="H3182" s="9"/>
      <c r="I3182" s="9"/>
      <c r="J3182" s="9"/>
      <c r="K3182" s="9"/>
      <c r="L3182" s="9"/>
      <c r="M3182" s="9"/>
      <c r="N3182" s="9"/>
      <c r="O3182" s="9"/>
      <c r="P3182" s="9"/>
      <c r="Q3182" s="9"/>
    </row>
    <row r="3183" spans="8:17" s="22" customFormat="1" ht="15" hidden="1" customHeight="1" x14ac:dyDescent="0.25">
      <c r="H3183" s="9"/>
      <c r="I3183" s="9"/>
      <c r="J3183" s="9"/>
      <c r="K3183" s="9"/>
      <c r="L3183" s="9"/>
      <c r="M3183" s="9"/>
      <c r="N3183" s="9"/>
      <c r="O3183" s="9"/>
      <c r="P3183" s="9"/>
      <c r="Q3183" s="9"/>
    </row>
    <row r="3184" spans="8:17" s="22" customFormat="1" ht="15" hidden="1" customHeight="1" x14ac:dyDescent="0.25">
      <c r="H3184" s="9"/>
      <c r="I3184" s="9"/>
      <c r="J3184" s="9"/>
      <c r="K3184" s="9"/>
      <c r="L3184" s="9"/>
      <c r="M3184" s="9"/>
      <c r="N3184" s="9"/>
      <c r="O3184" s="9"/>
      <c r="P3184" s="9"/>
      <c r="Q3184" s="9"/>
    </row>
    <row r="3185" spans="8:17" s="22" customFormat="1" ht="15" hidden="1" customHeight="1" x14ac:dyDescent="0.25">
      <c r="H3185" s="9"/>
      <c r="I3185" s="9"/>
      <c r="J3185" s="9"/>
      <c r="K3185" s="9"/>
      <c r="L3185" s="9"/>
      <c r="M3185" s="9"/>
      <c r="N3185" s="9"/>
      <c r="O3185" s="9"/>
      <c r="P3185" s="9"/>
      <c r="Q3185" s="9"/>
    </row>
    <row r="3186" spans="8:17" s="22" customFormat="1" ht="15" hidden="1" customHeight="1" x14ac:dyDescent="0.25">
      <c r="H3186" s="9"/>
      <c r="I3186" s="9"/>
      <c r="J3186" s="9"/>
      <c r="K3186" s="9"/>
      <c r="L3186" s="9"/>
      <c r="M3186" s="9"/>
      <c r="N3186" s="9"/>
      <c r="O3186" s="9"/>
      <c r="P3186" s="9"/>
      <c r="Q3186" s="9"/>
    </row>
    <row r="3187" spans="8:17" s="22" customFormat="1" ht="15" hidden="1" customHeight="1" x14ac:dyDescent="0.25">
      <c r="H3187" s="9"/>
      <c r="I3187" s="9"/>
      <c r="J3187" s="9"/>
      <c r="K3187" s="9"/>
      <c r="L3187" s="9"/>
      <c r="M3187" s="9"/>
      <c r="N3187" s="9"/>
      <c r="O3187" s="9"/>
      <c r="P3187" s="9"/>
      <c r="Q3187" s="9"/>
    </row>
    <row r="3188" spans="8:17" s="22" customFormat="1" ht="15" hidden="1" customHeight="1" x14ac:dyDescent="0.25">
      <c r="H3188" s="9"/>
      <c r="I3188" s="9"/>
      <c r="J3188" s="9"/>
      <c r="K3188" s="9"/>
      <c r="L3188" s="9"/>
      <c r="M3188" s="9"/>
      <c r="N3188" s="9"/>
      <c r="O3188" s="9"/>
      <c r="P3188" s="9"/>
      <c r="Q3188" s="9"/>
    </row>
    <row r="3189" spans="8:17" s="22" customFormat="1" ht="15" hidden="1" customHeight="1" x14ac:dyDescent="0.25">
      <c r="H3189" s="9"/>
      <c r="I3189" s="9"/>
      <c r="J3189" s="9"/>
      <c r="K3189" s="9"/>
      <c r="L3189" s="9"/>
      <c r="M3189" s="9"/>
      <c r="N3189" s="9"/>
      <c r="O3189" s="9"/>
      <c r="P3189" s="9"/>
      <c r="Q3189" s="9"/>
    </row>
    <row r="3190" spans="8:17" s="22" customFormat="1" ht="15" hidden="1" customHeight="1" x14ac:dyDescent="0.25">
      <c r="H3190" s="9"/>
      <c r="I3190" s="9"/>
      <c r="J3190" s="9"/>
      <c r="K3190" s="9"/>
      <c r="L3190" s="9"/>
      <c r="M3190" s="9"/>
      <c r="N3190" s="9"/>
      <c r="O3190" s="9"/>
      <c r="P3190" s="9"/>
      <c r="Q3190" s="9"/>
    </row>
    <row r="3191" spans="8:17" s="22" customFormat="1" ht="15" hidden="1" customHeight="1" x14ac:dyDescent="0.25">
      <c r="H3191" s="9"/>
      <c r="I3191" s="9"/>
      <c r="J3191" s="9"/>
      <c r="K3191" s="9"/>
      <c r="L3191" s="9"/>
      <c r="M3191" s="9"/>
      <c r="N3191" s="9"/>
      <c r="O3191" s="9"/>
      <c r="P3191" s="9"/>
      <c r="Q3191" s="9"/>
    </row>
    <row r="3192" spans="8:17" s="22" customFormat="1" ht="15" hidden="1" customHeight="1" x14ac:dyDescent="0.25">
      <c r="H3192" s="9"/>
      <c r="I3192" s="9"/>
      <c r="J3192" s="9"/>
      <c r="K3192" s="9"/>
      <c r="L3192" s="9"/>
      <c r="M3192" s="9"/>
      <c r="N3192" s="9"/>
      <c r="O3192" s="9"/>
      <c r="P3192" s="9"/>
      <c r="Q3192" s="9"/>
    </row>
    <row r="3193" spans="8:17" s="22" customFormat="1" ht="15" hidden="1" customHeight="1" x14ac:dyDescent="0.25">
      <c r="H3193" s="9"/>
      <c r="I3193" s="9"/>
      <c r="J3193" s="9"/>
      <c r="K3193" s="9"/>
      <c r="L3193" s="9"/>
      <c r="M3193" s="9"/>
      <c r="N3193" s="9"/>
      <c r="O3193" s="9"/>
      <c r="P3193" s="9"/>
      <c r="Q3193" s="9"/>
    </row>
    <row r="3194" spans="8:17" s="22" customFormat="1" ht="15" hidden="1" customHeight="1" x14ac:dyDescent="0.25">
      <c r="H3194" s="9"/>
      <c r="I3194" s="9"/>
      <c r="J3194" s="9"/>
      <c r="K3194" s="9"/>
      <c r="L3194" s="9"/>
      <c r="M3194" s="9"/>
      <c r="N3194" s="9"/>
      <c r="O3194" s="9"/>
      <c r="P3194" s="9"/>
      <c r="Q3194" s="9"/>
    </row>
    <row r="3195" spans="8:17" s="22" customFormat="1" ht="15" hidden="1" customHeight="1" x14ac:dyDescent="0.25">
      <c r="H3195" s="9"/>
      <c r="I3195" s="9"/>
      <c r="J3195" s="9"/>
      <c r="K3195" s="9"/>
      <c r="L3195" s="9"/>
      <c r="M3195" s="9"/>
      <c r="N3195" s="9"/>
      <c r="O3195" s="9"/>
      <c r="P3195" s="9"/>
      <c r="Q3195" s="9"/>
    </row>
    <row r="3196" spans="8:17" s="22" customFormat="1" ht="15" hidden="1" customHeight="1" x14ac:dyDescent="0.25">
      <c r="H3196" s="9"/>
      <c r="I3196" s="9"/>
      <c r="J3196" s="9"/>
      <c r="K3196" s="9"/>
      <c r="L3196" s="9"/>
      <c r="M3196" s="9"/>
      <c r="N3196" s="9"/>
      <c r="O3196" s="9"/>
      <c r="P3196" s="9"/>
      <c r="Q3196" s="9"/>
    </row>
    <row r="3197" spans="8:17" s="22" customFormat="1" ht="15" hidden="1" customHeight="1" x14ac:dyDescent="0.25">
      <c r="H3197" s="9"/>
      <c r="I3197" s="9"/>
      <c r="J3197" s="9"/>
      <c r="K3197" s="9"/>
      <c r="L3197" s="9"/>
      <c r="M3197" s="9"/>
      <c r="N3197" s="9"/>
      <c r="O3197" s="9"/>
      <c r="P3197" s="9"/>
      <c r="Q3197" s="9"/>
    </row>
    <row r="3198" spans="8:17" s="22" customFormat="1" ht="15" hidden="1" customHeight="1" x14ac:dyDescent="0.25">
      <c r="H3198" s="9"/>
      <c r="I3198" s="9"/>
      <c r="J3198" s="9"/>
      <c r="K3198" s="9"/>
      <c r="L3198" s="9"/>
      <c r="M3198" s="9"/>
      <c r="N3198" s="9"/>
      <c r="O3198" s="9"/>
      <c r="P3198" s="9"/>
      <c r="Q3198" s="9"/>
    </row>
    <row r="3199" spans="8:17" s="22" customFormat="1" ht="15" hidden="1" customHeight="1" x14ac:dyDescent="0.25">
      <c r="H3199" s="9"/>
      <c r="I3199" s="9"/>
      <c r="J3199" s="9"/>
      <c r="K3199" s="9"/>
      <c r="L3199" s="9"/>
      <c r="M3199" s="9"/>
      <c r="N3199" s="9"/>
      <c r="O3199" s="9"/>
      <c r="P3199" s="9"/>
      <c r="Q3199" s="9"/>
    </row>
    <row r="3200" spans="8:17" s="22" customFormat="1" ht="15" hidden="1" customHeight="1" x14ac:dyDescent="0.25">
      <c r="H3200" s="9"/>
      <c r="I3200" s="9"/>
      <c r="J3200" s="9"/>
      <c r="K3200" s="9"/>
      <c r="L3200" s="9"/>
      <c r="M3200" s="9"/>
      <c r="N3200" s="9"/>
      <c r="O3200" s="9"/>
      <c r="P3200" s="9"/>
      <c r="Q3200" s="9"/>
    </row>
    <row r="3201" spans="8:17" s="22" customFormat="1" ht="15" hidden="1" customHeight="1" x14ac:dyDescent="0.25">
      <c r="H3201" s="9"/>
      <c r="I3201" s="9"/>
      <c r="J3201" s="9"/>
      <c r="K3201" s="9"/>
      <c r="L3201" s="9"/>
      <c r="M3201" s="9"/>
      <c r="N3201" s="9"/>
      <c r="O3201" s="9"/>
      <c r="P3201" s="9"/>
      <c r="Q3201" s="9"/>
    </row>
    <row r="3202" spans="8:17" s="22" customFormat="1" ht="15" hidden="1" customHeight="1" x14ac:dyDescent="0.25">
      <c r="H3202" s="9"/>
      <c r="I3202" s="9"/>
      <c r="J3202" s="9"/>
      <c r="K3202" s="9"/>
      <c r="L3202" s="9"/>
      <c r="M3202" s="9"/>
      <c r="N3202" s="9"/>
      <c r="O3202" s="9"/>
      <c r="P3202" s="9"/>
      <c r="Q3202" s="9"/>
    </row>
    <row r="3203" spans="8:17" s="22" customFormat="1" ht="15" hidden="1" customHeight="1" x14ac:dyDescent="0.25">
      <c r="H3203" s="9"/>
      <c r="I3203" s="9"/>
      <c r="J3203" s="9"/>
      <c r="K3203" s="9"/>
      <c r="L3203" s="9"/>
      <c r="M3203" s="9"/>
      <c r="N3203" s="9"/>
      <c r="O3203" s="9"/>
      <c r="P3203" s="9"/>
      <c r="Q3203" s="9"/>
    </row>
    <row r="3204" spans="8:17" s="22" customFormat="1" ht="15" hidden="1" customHeight="1" x14ac:dyDescent="0.25">
      <c r="H3204" s="9"/>
      <c r="I3204" s="9"/>
      <c r="J3204" s="9"/>
      <c r="K3204" s="9"/>
      <c r="L3204" s="9"/>
      <c r="M3204" s="9"/>
      <c r="N3204" s="9"/>
      <c r="O3204" s="9"/>
      <c r="P3204" s="9"/>
      <c r="Q3204" s="9"/>
    </row>
    <row r="3205" spans="8:17" s="22" customFormat="1" ht="15" hidden="1" customHeight="1" x14ac:dyDescent="0.25">
      <c r="H3205" s="9"/>
      <c r="I3205" s="9"/>
      <c r="J3205" s="9"/>
      <c r="K3205" s="9"/>
      <c r="L3205" s="9"/>
      <c r="M3205" s="9"/>
      <c r="N3205" s="9"/>
      <c r="O3205" s="9"/>
      <c r="P3205" s="9"/>
      <c r="Q3205" s="9"/>
    </row>
    <row r="3206" spans="8:17" s="22" customFormat="1" ht="15" hidden="1" customHeight="1" x14ac:dyDescent="0.25">
      <c r="H3206" s="9"/>
      <c r="I3206" s="9"/>
      <c r="J3206" s="9"/>
      <c r="K3206" s="9"/>
      <c r="L3206" s="9"/>
      <c r="M3206" s="9"/>
      <c r="N3206" s="9"/>
      <c r="O3206" s="9"/>
      <c r="P3206" s="9"/>
      <c r="Q3206" s="9"/>
    </row>
    <row r="3207" spans="8:17" s="22" customFormat="1" ht="15" hidden="1" customHeight="1" x14ac:dyDescent="0.25">
      <c r="H3207" s="9"/>
      <c r="I3207" s="9"/>
      <c r="J3207" s="9"/>
      <c r="K3207" s="9"/>
      <c r="L3207" s="9"/>
      <c r="M3207" s="9"/>
      <c r="N3207" s="9"/>
      <c r="O3207" s="9"/>
      <c r="P3207" s="9"/>
      <c r="Q3207" s="9"/>
    </row>
    <row r="3208" spans="8:17" s="22" customFormat="1" ht="15" hidden="1" customHeight="1" x14ac:dyDescent="0.25">
      <c r="H3208" s="9"/>
      <c r="I3208" s="9"/>
      <c r="J3208" s="9"/>
      <c r="K3208" s="9"/>
      <c r="L3208" s="9"/>
      <c r="M3208" s="9"/>
      <c r="N3208" s="9"/>
      <c r="O3208" s="9"/>
      <c r="P3208" s="9"/>
      <c r="Q3208" s="9"/>
    </row>
    <row r="3209" spans="8:17" s="22" customFormat="1" ht="15" hidden="1" customHeight="1" x14ac:dyDescent="0.25">
      <c r="H3209" s="9"/>
      <c r="I3209" s="9"/>
      <c r="J3209" s="9"/>
      <c r="K3209" s="9"/>
      <c r="L3209" s="9"/>
      <c r="M3209" s="9"/>
      <c r="N3209" s="9"/>
      <c r="O3209" s="9"/>
      <c r="P3209" s="9"/>
      <c r="Q3209" s="9"/>
    </row>
    <row r="3210" spans="8:17" s="22" customFormat="1" ht="15" hidden="1" customHeight="1" x14ac:dyDescent="0.25">
      <c r="H3210" s="9"/>
      <c r="I3210" s="9"/>
      <c r="J3210" s="9"/>
      <c r="K3210" s="9"/>
      <c r="L3210" s="9"/>
      <c r="M3210" s="9"/>
      <c r="N3210" s="9"/>
      <c r="O3210" s="9"/>
      <c r="P3210" s="9"/>
      <c r="Q3210" s="9"/>
    </row>
    <row r="3211" spans="8:17" s="22" customFormat="1" ht="15" hidden="1" customHeight="1" x14ac:dyDescent="0.25">
      <c r="H3211" s="9"/>
      <c r="I3211" s="9"/>
      <c r="J3211" s="9"/>
      <c r="K3211" s="9"/>
      <c r="L3211" s="9"/>
      <c r="M3211" s="9"/>
      <c r="N3211" s="9"/>
      <c r="O3211" s="9"/>
      <c r="P3211" s="9"/>
      <c r="Q3211" s="9"/>
    </row>
    <row r="3212" spans="8:17" s="22" customFormat="1" ht="15" hidden="1" customHeight="1" x14ac:dyDescent="0.25">
      <c r="H3212" s="9"/>
      <c r="I3212" s="9"/>
      <c r="J3212" s="9"/>
      <c r="K3212" s="9"/>
      <c r="L3212" s="9"/>
      <c r="M3212" s="9"/>
      <c r="N3212" s="9"/>
      <c r="O3212" s="9"/>
      <c r="P3212" s="9"/>
      <c r="Q3212" s="9"/>
    </row>
    <row r="3213" spans="8:17" s="22" customFormat="1" ht="15" hidden="1" customHeight="1" x14ac:dyDescent="0.25">
      <c r="H3213" s="9"/>
      <c r="I3213" s="9"/>
      <c r="J3213" s="9"/>
      <c r="K3213" s="9"/>
      <c r="L3213" s="9"/>
      <c r="M3213" s="9"/>
      <c r="N3213" s="9"/>
      <c r="O3213" s="9"/>
      <c r="P3213" s="9"/>
      <c r="Q3213" s="9"/>
    </row>
    <row r="3214" spans="8:17" s="22" customFormat="1" ht="15" hidden="1" customHeight="1" x14ac:dyDescent="0.25">
      <c r="H3214" s="9"/>
      <c r="I3214" s="9"/>
      <c r="J3214" s="9"/>
      <c r="K3214" s="9"/>
      <c r="L3214" s="9"/>
      <c r="M3214" s="9"/>
      <c r="N3214" s="9"/>
      <c r="O3214" s="9"/>
      <c r="P3214" s="9"/>
      <c r="Q3214" s="9"/>
    </row>
    <row r="3215" spans="8:17" s="22" customFormat="1" ht="15" hidden="1" customHeight="1" x14ac:dyDescent="0.25">
      <c r="H3215" s="9"/>
      <c r="I3215" s="9"/>
      <c r="J3215" s="9"/>
      <c r="K3215" s="9"/>
      <c r="L3215" s="9"/>
      <c r="M3215" s="9"/>
      <c r="N3215" s="9"/>
      <c r="O3215" s="9"/>
      <c r="P3215" s="9"/>
      <c r="Q3215" s="9"/>
    </row>
    <row r="3216" spans="8:17" s="22" customFormat="1" ht="15" hidden="1" customHeight="1" x14ac:dyDescent="0.25">
      <c r="H3216" s="9"/>
      <c r="I3216" s="9"/>
      <c r="J3216" s="9"/>
      <c r="K3216" s="9"/>
      <c r="L3216" s="9"/>
      <c r="M3216" s="9"/>
      <c r="N3216" s="9"/>
      <c r="O3216" s="9"/>
      <c r="P3216" s="9"/>
      <c r="Q3216" s="9"/>
    </row>
    <row r="3217" spans="8:17" s="22" customFormat="1" ht="15" hidden="1" customHeight="1" x14ac:dyDescent="0.25">
      <c r="H3217" s="9"/>
      <c r="I3217" s="9"/>
      <c r="J3217" s="9"/>
      <c r="K3217" s="9"/>
      <c r="L3217" s="9"/>
      <c r="M3217" s="9"/>
      <c r="N3217" s="9"/>
      <c r="O3217" s="9"/>
      <c r="P3217" s="9"/>
      <c r="Q3217" s="9"/>
    </row>
    <row r="3218" spans="8:17" s="22" customFormat="1" ht="15" hidden="1" customHeight="1" x14ac:dyDescent="0.25">
      <c r="H3218" s="9"/>
      <c r="I3218" s="9"/>
      <c r="J3218" s="9"/>
      <c r="K3218" s="9"/>
      <c r="L3218" s="9"/>
      <c r="M3218" s="9"/>
      <c r="N3218" s="9"/>
      <c r="O3218" s="9"/>
      <c r="P3218" s="9"/>
      <c r="Q3218" s="9"/>
    </row>
    <row r="3219" spans="8:17" s="22" customFormat="1" ht="15" hidden="1" customHeight="1" x14ac:dyDescent="0.25">
      <c r="H3219" s="9"/>
      <c r="I3219" s="9"/>
      <c r="J3219" s="9"/>
      <c r="K3219" s="9"/>
      <c r="L3219" s="9"/>
      <c r="M3219" s="9"/>
      <c r="N3219" s="9"/>
      <c r="O3219" s="9"/>
      <c r="P3219" s="9"/>
      <c r="Q3219" s="9"/>
    </row>
    <row r="3220" spans="8:17" s="22" customFormat="1" ht="15" hidden="1" customHeight="1" x14ac:dyDescent="0.25">
      <c r="H3220" s="9"/>
      <c r="I3220" s="9"/>
      <c r="J3220" s="9"/>
      <c r="K3220" s="9"/>
      <c r="L3220" s="9"/>
      <c r="M3220" s="9"/>
      <c r="N3220" s="9"/>
      <c r="O3220" s="9"/>
      <c r="P3220" s="9"/>
      <c r="Q3220" s="9"/>
    </row>
    <row r="3221" spans="8:17" s="22" customFormat="1" ht="15" hidden="1" customHeight="1" x14ac:dyDescent="0.25">
      <c r="H3221" s="9"/>
      <c r="I3221" s="9"/>
      <c r="J3221" s="9"/>
      <c r="K3221" s="9"/>
      <c r="L3221" s="9"/>
      <c r="M3221" s="9"/>
      <c r="N3221" s="9"/>
      <c r="O3221" s="9"/>
      <c r="P3221" s="9"/>
      <c r="Q3221" s="9"/>
    </row>
    <row r="3222" spans="8:17" s="22" customFormat="1" ht="15" hidden="1" customHeight="1" x14ac:dyDescent="0.25">
      <c r="H3222" s="9"/>
      <c r="I3222" s="9"/>
      <c r="J3222" s="9"/>
      <c r="K3222" s="9"/>
      <c r="L3222" s="9"/>
      <c r="M3222" s="9"/>
      <c r="N3222" s="9"/>
      <c r="O3222" s="9"/>
      <c r="P3222" s="9"/>
      <c r="Q3222" s="9"/>
    </row>
    <row r="3223" spans="8:17" s="22" customFormat="1" ht="15" hidden="1" customHeight="1" x14ac:dyDescent="0.25">
      <c r="H3223" s="9"/>
      <c r="I3223" s="9"/>
      <c r="J3223" s="9"/>
      <c r="K3223" s="9"/>
      <c r="L3223" s="9"/>
      <c r="M3223" s="9"/>
      <c r="N3223" s="9"/>
      <c r="O3223" s="9"/>
      <c r="P3223" s="9"/>
      <c r="Q3223" s="9"/>
    </row>
    <row r="3224" spans="8:17" s="22" customFormat="1" ht="15" hidden="1" customHeight="1" x14ac:dyDescent="0.25">
      <c r="H3224" s="9"/>
      <c r="I3224" s="9"/>
      <c r="J3224" s="9"/>
      <c r="K3224" s="9"/>
      <c r="L3224" s="9"/>
      <c r="M3224" s="9"/>
      <c r="N3224" s="9"/>
      <c r="O3224" s="9"/>
      <c r="P3224" s="9"/>
      <c r="Q3224" s="9"/>
    </row>
    <row r="3225" spans="8:17" s="22" customFormat="1" ht="15" hidden="1" customHeight="1" x14ac:dyDescent="0.25">
      <c r="H3225" s="9"/>
      <c r="I3225" s="9"/>
      <c r="J3225" s="9"/>
      <c r="K3225" s="9"/>
      <c r="L3225" s="9"/>
      <c r="M3225" s="9"/>
      <c r="N3225" s="9"/>
      <c r="O3225" s="9"/>
      <c r="P3225" s="9"/>
      <c r="Q3225" s="9"/>
    </row>
    <row r="3226" spans="8:17" s="22" customFormat="1" ht="15" hidden="1" customHeight="1" x14ac:dyDescent="0.25">
      <c r="H3226" s="9"/>
      <c r="I3226" s="9"/>
      <c r="J3226" s="9"/>
      <c r="K3226" s="9"/>
      <c r="L3226" s="9"/>
      <c r="M3226" s="9"/>
      <c r="N3226" s="9"/>
      <c r="O3226" s="9"/>
      <c r="P3226" s="9"/>
      <c r="Q3226" s="9"/>
    </row>
    <row r="3227" spans="8:17" s="22" customFormat="1" ht="15" hidden="1" customHeight="1" x14ac:dyDescent="0.25">
      <c r="H3227" s="9"/>
      <c r="I3227" s="9"/>
      <c r="J3227" s="9"/>
      <c r="K3227" s="9"/>
      <c r="L3227" s="9"/>
      <c r="M3227" s="9"/>
      <c r="N3227" s="9"/>
      <c r="O3227" s="9"/>
      <c r="P3227" s="9"/>
      <c r="Q3227" s="9"/>
    </row>
    <row r="3228" spans="8:17" s="22" customFormat="1" ht="15" hidden="1" customHeight="1" x14ac:dyDescent="0.25">
      <c r="H3228" s="9"/>
      <c r="I3228" s="9"/>
      <c r="J3228" s="9"/>
      <c r="K3228" s="9"/>
      <c r="L3228" s="9"/>
      <c r="M3228" s="9"/>
      <c r="N3228" s="9"/>
      <c r="O3228" s="9"/>
      <c r="P3228" s="9"/>
      <c r="Q3228" s="9"/>
    </row>
    <row r="3229" spans="8:17" s="22" customFormat="1" ht="15" hidden="1" customHeight="1" x14ac:dyDescent="0.25">
      <c r="H3229" s="9"/>
      <c r="I3229" s="9"/>
      <c r="J3229" s="9"/>
      <c r="K3229" s="9"/>
      <c r="L3229" s="9"/>
      <c r="M3229" s="9"/>
      <c r="N3229" s="9"/>
      <c r="O3229" s="9"/>
      <c r="P3229" s="9"/>
      <c r="Q3229" s="9"/>
    </row>
    <row r="3230" spans="8:17" s="22" customFormat="1" ht="15" hidden="1" customHeight="1" x14ac:dyDescent="0.25">
      <c r="H3230" s="9"/>
      <c r="I3230" s="9"/>
      <c r="J3230" s="9"/>
      <c r="K3230" s="9"/>
      <c r="L3230" s="9"/>
      <c r="M3230" s="9"/>
      <c r="N3230" s="9"/>
      <c r="O3230" s="9"/>
      <c r="P3230" s="9"/>
      <c r="Q3230" s="9"/>
    </row>
    <row r="3231" spans="8:17" s="22" customFormat="1" ht="15" hidden="1" customHeight="1" x14ac:dyDescent="0.25">
      <c r="H3231" s="9"/>
      <c r="I3231" s="9"/>
      <c r="J3231" s="9"/>
      <c r="K3231" s="9"/>
      <c r="L3231" s="9"/>
      <c r="M3231" s="9"/>
      <c r="N3231" s="9"/>
      <c r="O3231" s="9"/>
      <c r="P3231" s="9"/>
      <c r="Q3231" s="9"/>
    </row>
    <row r="3232" spans="8:17" s="22" customFormat="1" ht="15" hidden="1" customHeight="1" x14ac:dyDescent="0.25">
      <c r="H3232" s="9"/>
      <c r="I3232" s="9"/>
      <c r="J3232" s="9"/>
      <c r="K3232" s="9"/>
      <c r="L3232" s="9"/>
      <c r="M3232" s="9"/>
      <c r="N3232" s="9"/>
      <c r="O3232" s="9"/>
      <c r="P3232" s="9"/>
      <c r="Q3232" s="9"/>
    </row>
    <row r="3233" spans="8:17" s="22" customFormat="1" ht="15" hidden="1" customHeight="1" x14ac:dyDescent="0.25">
      <c r="H3233" s="9"/>
      <c r="I3233" s="9"/>
      <c r="J3233" s="9"/>
      <c r="K3233" s="9"/>
      <c r="L3233" s="9"/>
      <c r="M3233" s="9"/>
      <c r="N3233" s="9"/>
      <c r="O3233" s="9"/>
      <c r="P3233" s="9"/>
      <c r="Q3233" s="9"/>
    </row>
    <row r="3234" spans="8:17" s="22" customFormat="1" ht="15" hidden="1" customHeight="1" x14ac:dyDescent="0.25">
      <c r="H3234" s="9"/>
      <c r="I3234" s="9"/>
      <c r="J3234" s="9"/>
      <c r="K3234" s="9"/>
      <c r="L3234" s="9"/>
      <c r="M3234" s="9"/>
      <c r="N3234" s="9"/>
      <c r="O3234" s="9"/>
      <c r="P3234" s="9"/>
      <c r="Q3234" s="9"/>
    </row>
    <row r="3235" spans="8:17" s="22" customFormat="1" ht="15" hidden="1" customHeight="1" x14ac:dyDescent="0.25">
      <c r="H3235" s="9"/>
      <c r="I3235" s="9"/>
      <c r="J3235" s="9"/>
      <c r="K3235" s="9"/>
      <c r="L3235" s="9"/>
      <c r="M3235" s="9"/>
      <c r="N3235" s="9"/>
      <c r="O3235" s="9"/>
      <c r="P3235" s="9"/>
      <c r="Q3235" s="9"/>
    </row>
    <row r="3236" spans="8:17" s="22" customFormat="1" ht="15" hidden="1" customHeight="1" x14ac:dyDescent="0.25">
      <c r="H3236" s="9"/>
      <c r="I3236" s="9"/>
      <c r="J3236" s="9"/>
      <c r="K3236" s="9"/>
      <c r="L3236" s="9"/>
      <c r="M3236" s="9"/>
      <c r="N3236" s="9"/>
      <c r="O3236" s="9"/>
      <c r="P3236" s="9"/>
      <c r="Q3236" s="9"/>
    </row>
    <row r="3237" spans="8:17" s="22" customFormat="1" ht="15" hidden="1" customHeight="1" x14ac:dyDescent="0.25">
      <c r="H3237" s="9"/>
      <c r="I3237" s="9"/>
      <c r="J3237" s="9"/>
      <c r="K3237" s="9"/>
      <c r="L3237" s="9"/>
      <c r="M3237" s="9"/>
      <c r="N3237" s="9"/>
      <c r="O3237" s="9"/>
      <c r="P3237" s="9"/>
      <c r="Q3237" s="9"/>
    </row>
    <row r="3238" spans="8:17" s="22" customFormat="1" ht="15" hidden="1" customHeight="1" x14ac:dyDescent="0.25">
      <c r="H3238" s="9"/>
      <c r="I3238" s="9"/>
      <c r="J3238" s="9"/>
      <c r="K3238" s="9"/>
      <c r="L3238" s="9"/>
      <c r="M3238" s="9"/>
      <c r="N3238" s="9"/>
      <c r="O3238" s="9"/>
      <c r="P3238" s="9"/>
      <c r="Q3238" s="9"/>
    </row>
    <row r="3239" spans="8:17" s="22" customFormat="1" ht="15" hidden="1" customHeight="1" x14ac:dyDescent="0.25">
      <c r="H3239" s="9"/>
      <c r="I3239" s="9"/>
      <c r="J3239" s="9"/>
      <c r="K3239" s="9"/>
      <c r="L3239" s="9"/>
      <c r="M3239" s="9"/>
      <c r="N3239" s="9"/>
      <c r="O3239" s="9"/>
      <c r="P3239" s="9"/>
      <c r="Q3239" s="9"/>
    </row>
    <row r="3240" spans="8:17" s="22" customFormat="1" ht="15" hidden="1" customHeight="1" x14ac:dyDescent="0.25">
      <c r="H3240" s="9"/>
      <c r="I3240" s="9"/>
      <c r="J3240" s="9"/>
      <c r="K3240" s="9"/>
      <c r="L3240" s="9"/>
      <c r="M3240" s="9"/>
      <c r="N3240" s="9"/>
      <c r="O3240" s="9"/>
      <c r="P3240" s="9"/>
      <c r="Q3240" s="9"/>
    </row>
    <row r="3241" spans="8:17" s="22" customFormat="1" ht="15" hidden="1" customHeight="1" x14ac:dyDescent="0.25">
      <c r="H3241" s="9"/>
      <c r="I3241" s="9"/>
      <c r="J3241" s="9"/>
      <c r="K3241" s="9"/>
      <c r="L3241" s="9"/>
      <c r="M3241" s="9"/>
      <c r="N3241" s="9"/>
      <c r="O3241" s="9"/>
      <c r="P3241" s="9"/>
      <c r="Q3241" s="9"/>
    </row>
    <row r="3242" spans="8:17" s="22" customFormat="1" ht="15" hidden="1" customHeight="1" x14ac:dyDescent="0.25">
      <c r="H3242" s="9"/>
      <c r="I3242" s="9"/>
      <c r="J3242" s="9"/>
      <c r="K3242" s="9"/>
      <c r="L3242" s="9"/>
      <c r="M3242" s="9"/>
      <c r="N3242" s="9"/>
      <c r="O3242" s="9"/>
      <c r="P3242" s="9"/>
      <c r="Q3242" s="9"/>
    </row>
    <row r="3243" spans="8:17" s="22" customFormat="1" ht="15" hidden="1" customHeight="1" x14ac:dyDescent="0.25">
      <c r="H3243" s="9"/>
      <c r="I3243" s="9"/>
      <c r="J3243" s="9"/>
      <c r="K3243" s="9"/>
      <c r="L3243" s="9"/>
      <c r="M3243" s="9"/>
      <c r="N3243" s="9"/>
      <c r="O3243" s="9"/>
      <c r="P3243" s="9"/>
      <c r="Q3243" s="9"/>
    </row>
    <row r="3244" spans="8:17" s="22" customFormat="1" ht="15" hidden="1" customHeight="1" x14ac:dyDescent="0.25">
      <c r="H3244" s="9"/>
      <c r="I3244" s="9"/>
      <c r="J3244" s="9"/>
      <c r="K3244" s="9"/>
      <c r="L3244" s="9"/>
      <c r="M3244" s="9"/>
      <c r="N3244" s="9"/>
      <c r="O3244" s="9"/>
      <c r="P3244" s="9"/>
      <c r="Q3244" s="9"/>
    </row>
    <row r="3245" spans="8:17" s="22" customFormat="1" ht="15" hidden="1" customHeight="1" x14ac:dyDescent="0.25">
      <c r="H3245" s="9"/>
      <c r="I3245" s="9"/>
      <c r="J3245" s="9"/>
      <c r="K3245" s="9"/>
      <c r="L3245" s="9"/>
      <c r="M3245" s="9"/>
      <c r="N3245" s="9"/>
      <c r="O3245" s="9"/>
      <c r="P3245" s="9"/>
      <c r="Q3245" s="9"/>
    </row>
    <row r="3246" spans="8:17" s="22" customFormat="1" ht="15" hidden="1" customHeight="1" x14ac:dyDescent="0.25">
      <c r="H3246" s="9"/>
      <c r="I3246" s="9"/>
      <c r="J3246" s="9"/>
      <c r="K3246" s="9"/>
      <c r="L3246" s="9"/>
      <c r="M3246" s="9"/>
      <c r="N3246" s="9"/>
      <c r="O3246" s="9"/>
      <c r="P3246" s="9"/>
      <c r="Q3246" s="9"/>
    </row>
    <row r="3247" spans="8:17" s="22" customFormat="1" ht="15" hidden="1" customHeight="1" x14ac:dyDescent="0.25">
      <c r="H3247" s="9"/>
      <c r="I3247" s="9"/>
      <c r="J3247" s="9"/>
      <c r="K3247" s="9"/>
      <c r="L3247" s="9"/>
      <c r="M3247" s="9"/>
      <c r="N3247" s="9"/>
      <c r="O3247" s="9"/>
      <c r="P3247" s="9"/>
      <c r="Q3247" s="9"/>
    </row>
    <row r="3248" spans="8:17" s="22" customFormat="1" ht="15" hidden="1" customHeight="1" x14ac:dyDescent="0.25">
      <c r="H3248" s="9"/>
      <c r="I3248" s="9"/>
      <c r="J3248" s="9"/>
      <c r="K3248" s="9"/>
      <c r="L3248" s="9"/>
      <c r="M3248" s="9"/>
      <c r="N3248" s="9"/>
      <c r="O3248" s="9"/>
      <c r="P3248" s="9"/>
      <c r="Q3248" s="9"/>
    </row>
    <row r="3249" spans="8:17" s="22" customFormat="1" ht="15" hidden="1" customHeight="1" x14ac:dyDescent="0.25">
      <c r="H3249" s="9"/>
      <c r="I3249" s="9"/>
      <c r="J3249" s="9"/>
      <c r="K3249" s="9"/>
      <c r="L3249" s="9"/>
      <c r="M3249" s="9"/>
      <c r="N3249" s="9"/>
      <c r="O3249" s="9"/>
      <c r="P3249" s="9"/>
      <c r="Q3249" s="9"/>
    </row>
    <row r="3250" spans="8:17" s="22" customFormat="1" ht="15" hidden="1" customHeight="1" x14ac:dyDescent="0.25">
      <c r="H3250" s="9"/>
      <c r="I3250" s="9"/>
      <c r="J3250" s="9"/>
      <c r="K3250" s="9"/>
      <c r="L3250" s="9"/>
      <c r="M3250" s="9"/>
      <c r="N3250" s="9"/>
      <c r="O3250" s="9"/>
      <c r="P3250" s="9"/>
      <c r="Q3250" s="9"/>
    </row>
    <row r="3251" spans="8:17" s="22" customFormat="1" ht="15" hidden="1" customHeight="1" x14ac:dyDescent="0.25">
      <c r="H3251" s="9"/>
      <c r="I3251" s="9"/>
      <c r="J3251" s="9"/>
      <c r="K3251" s="9"/>
      <c r="L3251" s="9"/>
      <c r="M3251" s="9"/>
      <c r="N3251" s="9"/>
      <c r="O3251" s="9"/>
      <c r="P3251" s="9"/>
      <c r="Q3251" s="9"/>
    </row>
    <row r="3252" spans="8:17" s="22" customFormat="1" ht="15" hidden="1" customHeight="1" x14ac:dyDescent="0.25">
      <c r="H3252" s="9"/>
      <c r="I3252" s="9"/>
      <c r="J3252" s="9"/>
      <c r="K3252" s="9"/>
      <c r="L3252" s="9"/>
      <c r="M3252" s="9"/>
      <c r="N3252" s="9"/>
      <c r="O3252" s="9"/>
      <c r="P3252" s="9"/>
      <c r="Q3252" s="9"/>
    </row>
    <row r="3253" spans="8:17" s="22" customFormat="1" ht="15" hidden="1" customHeight="1" x14ac:dyDescent="0.25">
      <c r="H3253" s="9"/>
      <c r="I3253" s="9"/>
      <c r="J3253" s="9"/>
      <c r="K3253" s="9"/>
      <c r="L3253" s="9"/>
      <c r="M3253" s="9"/>
      <c r="N3253" s="9"/>
      <c r="O3253" s="9"/>
      <c r="P3253" s="9"/>
      <c r="Q3253" s="9"/>
    </row>
    <row r="3254" spans="8:17" s="22" customFormat="1" ht="15" hidden="1" customHeight="1" x14ac:dyDescent="0.25">
      <c r="H3254" s="9"/>
      <c r="I3254" s="9"/>
      <c r="J3254" s="9"/>
      <c r="K3254" s="9"/>
      <c r="L3254" s="9"/>
      <c r="M3254" s="9"/>
      <c r="N3254" s="9"/>
      <c r="O3254" s="9"/>
      <c r="P3254" s="9"/>
      <c r="Q3254" s="9"/>
    </row>
    <row r="3255" spans="8:17" s="22" customFormat="1" ht="15" hidden="1" customHeight="1" x14ac:dyDescent="0.25">
      <c r="H3255" s="9"/>
      <c r="I3255" s="9"/>
      <c r="J3255" s="9"/>
      <c r="K3255" s="9"/>
      <c r="L3255" s="9"/>
      <c r="M3255" s="9"/>
      <c r="N3255" s="9"/>
      <c r="O3255" s="9"/>
      <c r="P3255" s="9"/>
      <c r="Q3255" s="9"/>
    </row>
    <row r="3256" spans="8:17" s="22" customFormat="1" ht="15" hidden="1" customHeight="1" x14ac:dyDescent="0.25">
      <c r="H3256" s="9"/>
      <c r="I3256" s="9"/>
      <c r="J3256" s="9"/>
      <c r="K3256" s="9"/>
      <c r="L3256" s="9"/>
      <c r="M3256" s="9"/>
      <c r="N3256" s="9"/>
      <c r="O3256" s="9"/>
      <c r="P3256" s="9"/>
      <c r="Q3256" s="9"/>
    </row>
    <row r="3257" spans="8:17" s="22" customFormat="1" ht="15" hidden="1" customHeight="1" x14ac:dyDescent="0.25">
      <c r="H3257" s="9"/>
      <c r="I3257" s="9"/>
      <c r="J3257" s="9"/>
      <c r="K3257" s="9"/>
      <c r="L3257" s="9"/>
      <c r="M3257" s="9"/>
      <c r="N3257" s="9"/>
      <c r="O3257" s="9"/>
      <c r="P3257" s="9"/>
      <c r="Q3257" s="9"/>
    </row>
    <row r="3258" spans="8:17" s="22" customFormat="1" ht="15" hidden="1" customHeight="1" x14ac:dyDescent="0.25">
      <c r="H3258" s="9"/>
      <c r="I3258" s="9"/>
      <c r="J3258" s="9"/>
      <c r="K3258" s="9"/>
      <c r="L3258" s="9"/>
      <c r="M3258" s="9"/>
      <c r="N3258" s="9"/>
      <c r="O3258" s="9"/>
      <c r="P3258" s="9"/>
      <c r="Q3258" s="9"/>
    </row>
    <row r="3259" spans="8:17" s="22" customFormat="1" ht="15" hidden="1" customHeight="1" x14ac:dyDescent="0.25">
      <c r="H3259" s="9"/>
      <c r="I3259" s="9"/>
      <c r="J3259" s="9"/>
      <c r="K3259" s="9"/>
      <c r="L3259" s="9"/>
      <c r="M3259" s="9"/>
      <c r="N3259" s="9"/>
      <c r="O3259" s="9"/>
      <c r="P3259" s="9"/>
      <c r="Q3259" s="9"/>
    </row>
    <row r="3260" spans="8:17" s="22" customFormat="1" ht="15" hidden="1" customHeight="1" x14ac:dyDescent="0.25">
      <c r="H3260" s="9"/>
      <c r="I3260" s="9"/>
      <c r="J3260" s="9"/>
      <c r="K3260" s="9"/>
      <c r="L3260" s="9"/>
      <c r="M3260" s="9"/>
      <c r="N3260" s="9"/>
      <c r="O3260" s="9"/>
      <c r="P3260" s="9"/>
      <c r="Q3260" s="9"/>
    </row>
    <row r="3261" spans="8:17" s="22" customFormat="1" ht="15" hidden="1" customHeight="1" x14ac:dyDescent="0.25">
      <c r="H3261" s="9"/>
      <c r="I3261" s="9"/>
      <c r="J3261" s="9"/>
      <c r="K3261" s="9"/>
      <c r="L3261" s="9"/>
      <c r="M3261" s="9"/>
      <c r="N3261" s="9"/>
      <c r="O3261" s="9"/>
      <c r="P3261" s="9"/>
      <c r="Q3261" s="9"/>
    </row>
    <row r="3262" spans="8:17" s="22" customFormat="1" ht="15" hidden="1" customHeight="1" x14ac:dyDescent="0.25">
      <c r="H3262" s="9"/>
      <c r="I3262" s="9"/>
      <c r="J3262" s="9"/>
      <c r="K3262" s="9"/>
      <c r="L3262" s="9"/>
      <c r="M3262" s="9"/>
      <c r="N3262" s="9"/>
      <c r="O3262" s="9"/>
      <c r="P3262" s="9"/>
      <c r="Q3262" s="9"/>
    </row>
    <row r="3263" spans="8:17" s="22" customFormat="1" ht="15" hidden="1" customHeight="1" x14ac:dyDescent="0.25">
      <c r="H3263" s="9"/>
      <c r="I3263" s="9"/>
      <c r="J3263" s="9"/>
      <c r="K3263" s="9"/>
      <c r="L3263" s="9"/>
      <c r="M3263" s="9"/>
      <c r="N3263" s="9"/>
      <c r="O3263" s="9"/>
      <c r="P3263" s="9"/>
      <c r="Q3263" s="9"/>
    </row>
    <row r="3264" spans="8:17" s="22" customFormat="1" ht="15" hidden="1" customHeight="1" x14ac:dyDescent="0.25">
      <c r="H3264" s="9"/>
      <c r="I3264" s="9"/>
      <c r="J3264" s="9"/>
      <c r="K3264" s="9"/>
      <c r="L3264" s="9"/>
      <c r="M3264" s="9"/>
      <c r="N3264" s="9"/>
      <c r="O3264" s="9"/>
      <c r="P3264" s="9"/>
      <c r="Q3264" s="9"/>
    </row>
    <row r="3265" spans="8:17" s="22" customFormat="1" ht="15" hidden="1" customHeight="1" x14ac:dyDescent="0.25">
      <c r="H3265" s="9"/>
      <c r="I3265" s="9"/>
      <c r="J3265" s="9"/>
      <c r="K3265" s="9"/>
      <c r="L3265" s="9"/>
      <c r="M3265" s="9"/>
      <c r="N3265" s="9"/>
      <c r="O3265" s="9"/>
      <c r="P3265" s="9"/>
      <c r="Q3265" s="9"/>
    </row>
    <row r="3266" spans="8:17" s="22" customFormat="1" ht="15" hidden="1" customHeight="1" x14ac:dyDescent="0.25">
      <c r="H3266" s="9"/>
      <c r="I3266" s="9"/>
      <c r="J3266" s="9"/>
      <c r="K3266" s="9"/>
      <c r="L3266" s="9"/>
      <c r="M3266" s="9"/>
      <c r="N3266" s="9"/>
      <c r="O3266" s="9"/>
      <c r="P3266" s="9"/>
      <c r="Q3266" s="9"/>
    </row>
    <row r="3267" spans="8:17" s="22" customFormat="1" ht="15" hidden="1" customHeight="1" x14ac:dyDescent="0.25">
      <c r="H3267" s="9"/>
      <c r="I3267" s="9"/>
      <c r="J3267" s="9"/>
      <c r="K3267" s="9"/>
      <c r="L3267" s="9"/>
      <c r="M3267" s="9"/>
      <c r="N3267" s="9"/>
      <c r="O3267" s="9"/>
      <c r="P3267" s="9"/>
      <c r="Q3267" s="9"/>
    </row>
    <row r="3268" spans="8:17" s="22" customFormat="1" ht="15" hidden="1" customHeight="1" x14ac:dyDescent="0.25">
      <c r="H3268" s="9"/>
      <c r="I3268" s="9"/>
      <c r="J3268" s="9"/>
      <c r="K3268" s="9"/>
      <c r="L3268" s="9"/>
      <c r="M3268" s="9"/>
      <c r="N3268" s="9"/>
      <c r="O3268" s="9"/>
      <c r="P3268" s="9"/>
      <c r="Q3268" s="9"/>
    </row>
    <row r="3269" spans="8:17" s="22" customFormat="1" ht="15" hidden="1" customHeight="1" x14ac:dyDescent="0.25">
      <c r="H3269" s="9"/>
      <c r="I3269" s="9"/>
      <c r="J3269" s="9"/>
      <c r="K3269" s="9"/>
      <c r="L3269" s="9"/>
      <c r="M3269" s="9"/>
      <c r="N3269" s="9"/>
      <c r="O3269" s="9"/>
      <c r="P3269" s="9"/>
      <c r="Q3269" s="9"/>
    </row>
    <row r="3270" spans="8:17" s="22" customFormat="1" ht="15" hidden="1" customHeight="1" x14ac:dyDescent="0.25">
      <c r="H3270" s="9"/>
      <c r="I3270" s="9"/>
      <c r="J3270" s="9"/>
      <c r="K3270" s="9"/>
      <c r="L3270" s="9"/>
      <c r="M3270" s="9"/>
      <c r="N3270" s="9"/>
      <c r="O3270" s="9"/>
      <c r="P3270" s="9"/>
      <c r="Q3270" s="9"/>
    </row>
    <row r="3271" spans="8:17" s="22" customFormat="1" ht="15" hidden="1" customHeight="1" x14ac:dyDescent="0.25">
      <c r="H3271" s="9"/>
      <c r="I3271" s="9"/>
      <c r="J3271" s="9"/>
      <c r="K3271" s="9"/>
      <c r="L3271" s="9"/>
      <c r="M3271" s="9"/>
      <c r="N3271" s="9"/>
      <c r="O3271" s="9"/>
      <c r="P3271" s="9"/>
      <c r="Q3271" s="9"/>
    </row>
    <row r="3272" spans="8:17" s="22" customFormat="1" ht="15" hidden="1" customHeight="1" x14ac:dyDescent="0.25">
      <c r="H3272" s="9"/>
      <c r="I3272" s="9"/>
      <c r="J3272" s="9"/>
      <c r="K3272" s="9"/>
      <c r="L3272" s="9"/>
      <c r="M3272" s="9"/>
      <c r="N3272" s="9"/>
      <c r="O3272" s="9"/>
      <c r="P3272" s="9"/>
      <c r="Q3272" s="9"/>
    </row>
    <row r="3273" spans="8:17" s="22" customFormat="1" ht="15" hidden="1" customHeight="1" x14ac:dyDescent="0.25">
      <c r="H3273" s="9"/>
      <c r="I3273" s="9"/>
      <c r="J3273" s="9"/>
      <c r="K3273" s="9"/>
      <c r="L3273" s="9"/>
      <c r="M3273" s="9"/>
      <c r="N3273" s="9"/>
      <c r="O3273" s="9"/>
      <c r="P3273" s="9"/>
      <c r="Q3273" s="9"/>
    </row>
    <row r="3274" spans="8:17" s="22" customFormat="1" ht="15" hidden="1" customHeight="1" x14ac:dyDescent="0.25">
      <c r="H3274" s="9"/>
      <c r="I3274" s="9"/>
      <c r="J3274" s="9"/>
      <c r="K3274" s="9"/>
      <c r="L3274" s="9"/>
      <c r="M3274" s="9"/>
      <c r="N3274" s="9"/>
      <c r="O3274" s="9"/>
      <c r="P3274" s="9"/>
      <c r="Q3274" s="9"/>
    </row>
    <row r="3275" spans="8:17" s="22" customFormat="1" ht="15" hidden="1" customHeight="1" x14ac:dyDescent="0.25">
      <c r="H3275" s="9"/>
      <c r="I3275" s="9"/>
      <c r="J3275" s="9"/>
      <c r="K3275" s="9"/>
      <c r="L3275" s="9"/>
      <c r="M3275" s="9"/>
      <c r="N3275" s="9"/>
      <c r="O3275" s="9"/>
      <c r="P3275" s="9"/>
      <c r="Q3275" s="9"/>
    </row>
    <row r="3276" spans="8:17" s="22" customFormat="1" ht="15" hidden="1" customHeight="1" x14ac:dyDescent="0.25">
      <c r="H3276" s="9"/>
      <c r="I3276" s="9"/>
      <c r="J3276" s="9"/>
      <c r="K3276" s="9"/>
      <c r="L3276" s="9"/>
      <c r="M3276" s="9"/>
      <c r="N3276" s="9"/>
      <c r="O3276" s="9"/>
      <c r="P3276" s="9"/>
      <c r="Q3276" s="9"/>
    </row>
    <row r="3277" spans="8:17" s="22" customFormat="1" ht="15" hidden="1" customHeight="1" x14ac:dyDescent="0.25">
      <c r="H3277" s="9"/>
      <c r="I3277" s="9"/>
      <c r="J3277" s="9"/>
      <c r="K3277" s="9"/>
      <c r="L3277" s="9"/>
      <c r="M3277" s="9"/>
      <c r="N3277" s="9"/>
      <c r="O3277" s="9"/>
      <c r="P3277" s="9"/>
      <c r="Q3277" s="9"/>
    </row>
    <row r="3278" spans="8:17" s="22" customFormat="1" ht="15" hidden="1" customHeight="1" x14ac:dyDescent="0.25">
      <c r="H3278" s="9"/>
      <c r="I3278" s="9"/>
      <c r="J3278" s="9"/>
      <c r="K3278" s="9"/>
      <c r="L3278" s="9"/>
      <c r="M3278" s="9"/>
      <c r="N3278" s="9"/>
      <c r="O3278" s="9"/>
      <c r="P3278" s="9"/>
      <c r="Q3278" s="9"/>
    </row>
    <row r="3279" spans="8:17" s="22" customFormat="1" ht="15" hidden="1" customHeight="1" x14ac:dyDescent="0.25">
      <c r="H3279" s="9"/>
      <c r="I3279" s="9"/>
      <c r="J3279" s="9"/>
      <c r="K3279" s="9"/>
      <c r="L3279" s="9"/>
      <c r="M3279" s="9"/>
      <c r="N3279" s="9"/>
      <c r="O3279" s="9"/>
      <c r="P3279" s="9"/>
      <c r="Q3279" s="9"/>
    </row>
    <row r="3280" spans="8:17" s="22" customFormat="1" ht="15" hidden="1" customHeight="1" x14ac:dyDescent="0.25">
      <c r="H3280" s="9"/>
      <c r="I3280" s="9"/>
      <c r="J3280" s="9"/>
      <c r="K3280" s="9"/>
      <c r="L3280" s="9"/>
      <c r="M3280" s="9"/>
      <c r="N3280" s="9"/>
      <c r="O3280" s="9"/>
      <c r="P3280" s="9"/>
      <c r="Q3280" s="9"/>
    </row>
    <row r="3281" spans="8:17" s="22" customFormat="1" ht="15" hidden="1" customHeight="1" x14ac:dyDescent="0.25">
      <c r="H3281" s="9"/>
      <c r="I3281" s="9"/>
      <c r="J3281" s="9"/>
      <c r="K3281" s="9"/>
      <c r="L3281" s="9"/>
      <c r="M3281" s="9"/>
      <c r="N3281" s="9"/>
      <c r="O3281" s="9"/>
      <c r="P3281" s="9"/>
      <c r="Q3281" s="9"/>
    </row>
    <row r="3282" spans="8:17" s="22" customFormat="1" ht="15" hidden="1" customHeight="1" x14ac:dyDescent="0.25">
      <c r="H3282" s="9"/>
      <c r="I3282" s="9"/>
      <c r="J3282" s="9"/>
      <c r="K3282" s="9"/>
      <c r="L3282" s="9"/>
      <c r="M3282" s="9"/>
      <c r="N3282" s="9"/>
      <c r="O3282" s="9"/>
      <c r="P3282" s="9"/>
      <c r="Q3282" s="9"/>
    </row>
    <row r="3283" spans="8:17" s="22" customFormat="1" ht="15" hidden="1" customHeight="1" x14ac:dyDescent="0.25">
      <c r="H3283" s="9"/>
      <c r="I3283" s="9"/>
      <c r="J3283" s="9"/>
      <c r="K3283" s="9"/>
      <c r="L3283" s="9"/>
      <c r="M3283" s="9"/>
      <c r="N3283" s="9"/>
      <c r="O3283" s="9"/>
      <c r="P3283" s="9"/>
      <c r="Q3283" s="9"/>
    </row>
    <row r="3284" spans="8:17" s="22" customFormat="1" ht="15" hidden="1" customHeight="1" x14ac:dyDescent="0.25">
      <c r="H3284" s="9"/>
      <c r="I3284" s="9"/>
      <c r="J3284" s="9"/>
      <c r="K3284" s="9"/>
      <c r="L3284" s="9"/>
      <c r="M3284" s="9"/>
      <c r="N3284" s="9"/>
      <c r="O3284" s="9"/>
      <c r="P3284" s="9"/>
      <c r="Q3284" s="9"/>
    </row>
    <row r="3285" spans="8:17" s="22" customFormat="1" ht="15" hidden="1" customHeight="1" x14ac:dyDescent="0.25">
      <c r="H3285" s="9"/>
      <c r="I3285" s="9"/>
      <c r="J3285" s="9"/>
      <c r="K3285" s="9"/>
      <c r="L3285" s="9"/>
      <c r="M3285" s="9"/>
      <c r="N3285" s="9"/>
      <c r="O3285" s="9"/>
      <c r="P3285" s="9"/>
      <c r="Q3285" s="9"/>
    </row>
    <row r="3286" spans="8:17" s="22" customFormat="1" ht="15" hidden="1" customHeight="1" x14ac:dyDescent="0.25">
      <c r="H3286" s="9"/>
      <c r="I3286" s="9"/>
      <c r="J3286" s="9"/>
      <c r="K3286" s="9"/>
      <c r="L3286" s="9"/>
      <c r="M3286" s="9"/>
      <c r="N3286" s="9"/>
      <c r="O3286" s="9"/>
      <c r="P3286" s="9"/>
      <c r="Q3286" s="9"/>
    </row>
    <row r="3287" spans="8:17" s="22" customFormat="1" ht="15" hidden="1" customHeight="1" x14ac:dyDescent="0.25">
      <c r="H3287" s="9"/>
      <c r="I3287" s="9"/>
      <c r="J3287" s="9"/>
      <c r="K3287" s="9"/>
      <c r="L3287" s="9"/>
      <c r="M3287" s="9"/>
      <c r="N3287" s="9"/>
      <c r="O3287" s="9"/>
      <c r="P3287" s="9"/>
      <c r="Q3287" s="9"/>
    </row>
    <row r="3288" spans="8:17" s="22" customFormat="1" ht="15" hidden="1" customHeight="1" x14ac:dyDescent="0.25">
      <c r="H3288" s="9"/>
      <c r="I3288" s="9"/>
      <c r="J3288" s="9"/>
      <c r="K3288" s="9"/>
      <c r="L3288" s="9"/>
      <c r="M3288" s="9"/>
      <c r="N3288" s="9"/>
      <c r="O3288" s="9"/>
      <c r="P3288" s="9"/>
      <c r="Q3288" s="9"/>
    </row>
    <row r="3289" spans="8:17" s="22" customFormat="1" ht="15" hidden="1" customHeight="1" x14ac:dyDescent="0.25">
      <c r="H3289" s="9"/>
      <c r="I3289" s="9"/>
      <c r="J3289" s="9"/>
      <c r="K3289" s="9"/>
      <c r="L3289" s="9"/>
      <c r="M3289" s="9"/>
      <c r="N3289" s="9"/>
      <c r="O3289" s="9"/>
      <c r="P3289" s="9"/>
      <c r="Q3289" s="9"/>
    </row>
    <row r="3290" spans="8:17" s="22" customFormat="1" ht="15" hidden="1" customHeight="1" x14ac:dyDescent="0.25">
      <c r="H3290" s="9"/>
      <c r="I3290" s="9"/>
      <c r="J3290" s="9"/>
      <c r="K3290" s="9"/>
      <c r="L3290" s="9"/>
      <c r="M3290" s="9"/>
      <c r="N3290" s="9"/>
      <c r="O3290" s="9"/>
      <c r="P3290" s="9"/>
      <c r="Q3290" s="9"/>
    </row>
    <row r="3291" spans="8:17" s="22" customFormat="1" ht="15" hidden="1" customHeight="1" x14ac:dyDescent="0.25">
      <c r="H3291" s="9"/>
      <c r="I3291" s="9"/>
      <c r="J3291" s="9"/>
      <c r="K3291" s="9"/>
      <c r="L3291" s="9"/>
      <c r="M3291" s="9"/>
      <c r="N3291" s="9"/>
      <c r="O3291" s="9"/>
      <c r="P3291" s="9"/>
      <c r="Q3291" s="9"/>
    </row>
    <row r="3292" spans="8:17" s="22" customFormat="1" ht="15" hidden="1" customHeight="1" x14ac:dyDescent="0.25">
      <c r="H3292" s="9"/>
      <c r="I3292" s="9"/>
      <c r="J3292" s="9"/>
      <c r="K3292" s="9"/>
      <c r="L3292" s="9"/>
      <c r="M3292" s="9"/>
      <c r="N3292" s="9"/>
      <c r="O3292" s="9"/>
      <c r="P3292" s="9"/>
      <c r="Q3292" s="9"/>
    </row>
    <row r="3293" spans="8:17" s="22" customFormat="1" ht="15" hidden="1" customHeight="1" x14ac:dyDescent="0.25">
      <c r="H3293" s="9"/>
      <c r="I3293" s="9"/>
      <c r="J3293" s="9"/>
      <c r="K3293" s="9"/>
      <c r="L3293" s="9"/>
      <c r="M3293" s="9"/>
      <c r="N3293" s="9"/>
      <c r="O3293" s="9"/>
      <c r="P3293" s="9"/>
      <c r="Q3293" s="9"/>
    </row>
    <row r="3294" spans="8:17" s="22" customFormat="1" ht="15" hidden="1" customHeight="1" x14ac:dyDescent="0.25">
      <c r="H3294" s="9"/>
      <c r="I3294" s="9"/>
      <c r="J3294" s="9"/>
      <c r="K3294" s="9"/>
      <c r="L3294" s="9"/>
      <c r="M3294" s="9"/>
      <c r="N3294" s="9"/>
      <c r="O3294" s="9"/>
      <c r="P3294" s="9"/>
      <c r="Q3294" s="9"/>
    </row>
    <row r="3295" spans="8:17" s="22" customFormat="1" ht="15" hidden="1" customHeight="1" x14ac:dyDescent="0.25">
      <c r="H3295" s="9"/>
      <c r="I3295" s="9"/>
      <c r="J3295" s="9"/>
      <c r="K3295" s="9"/>
      <c r="L3295" s="9"/>
      <c r="M3295" s="9"/>
      <c r="N3295" s="9"/>
      <c r="O3295" s="9"/>
      <c r="P3295" s="9"/>
      <c r="Q3295" s="9"/>
    </row>
    <row r="3296" spans="8:17" s="22" customFormat="1" ht="15" hidden="1" customHeight="1" x14ac:dyDescent="0.25">
      <c r="H3296" s="9"/>
      <c r="I3296" s="9"/>
      <c r="J3296" s="9"/>
      <c r="K3296" s="9"/>
      <c r="L3296" s="9"/>
      <c r="M3296" s="9"/>
      <c r="N3296" s="9"/>
      <c r="O3296" s="9"/>
      <c r="P3296" s="9"/>
      <c r="Q3296" s="9"/>
    </row>
    <row r="3297" spans="8:17" s="22" customFormat="1" ht="15" hidden="1" customHeight="1" x14ac:dyDescent="0.25">
      <c r="H3297" s="9"/>
      <c r="I3297" s="9"/>
      <c r="J3297" s="9"/>
      <c r="K3297" s="9"/>
      <c r="L3297" s="9"/>
      <c r="M3297" s="9"/>
      <c r="N3297" s="9"/>
      <c r="O3297" s="9"/>
      <c r="P3297" s="9"/>
      <c r="Q3297" s="9"/>
    </row>
    <row r="3298" spans="8:17" s="22" customFormat="1" ht="15" hidden="1" customHeight="1" x14ac:dyDescent="0.25">
      <c r="H3298" s="9"/>
      <c r="I3298" s="9"/>
      <c r="J3298" s="9"/>
      <c r="K3298" s="9"/>
      <c r="L3298" s="9"/>
      <c r="M3298" s="9"/>
      <c r="N3298" s="9"/>
      <c r="O3298" s="9"/>
      <c r="P3298" s="9"/>
      <c r="Q3298" s="9"/>
    </row>
    <row r="3299" spans="8:17" s="22" customFormat="1" ht="15" hidden="1" customHeight="1" x14ac:dyDescent="0.25">
      <c r="H3299" s="9"/>
      <c r="I3299" s="9"/>
      <c r="J3299" s="9"/>
      <c r="K3299" s="9"/>
      <c r="L3299" s="9"/>
      <c r="M3299" s="9"/>
      <c r="N3299" s="9"/>
      <c r="O3299" s="9"/>
      <c r="P3299" s="9"/>
      <c r="Q3299" s="9"/>
    </row>
    <row r="3300" spans="8:17" s="22" customFormat="1" ht="15" hidden="1" customHeight="1" x14ac:dyDescent="0.25">
      <c r="H3300" s="9"/>
      <c r="I3300" s="9"/>
      <c r="J3300" s="9"/>
      <c r="K3300" s="9"/>
      <c r="L3300" s="9"/>
      <c r="M3300" s="9"/>
      <c r="N3300" s="9"/>
      <c r="O3300" s="9"/>
      <c r="P3300" s="9"/>
      <c r="Q3300" s="9"/>
    </row>
    <row r="3301" spans="8:17" s="22" customFormat="1" ht="15" hidden="1" customHeight="1" x14ac:dyDescent="0.25">
      <c r="H3301" s="9"/>
      <c r="I3301" s="9"/>
      <c r="J3301" s="9"/>
      <c r="K3301" s="9"/>
      <c r="L3301" s="9"/>
      <c r="M3301" s="9"/>
      <c r="N3301" s="9"/>
      <c r="O3301" s="9"/>
      <c r="P3301" s="9"/>
      <c r="Q3301" s="9"/>
    </row>
    <row r="3302" spans="8:17" s="22" customFormat="1" ht="15" hidden="1" customHeight="1" x14ac:dyDescent="0.25">
      <c r="H3302" s="9"/>
      <c r="I3302" s="9"/>
      <c r="J3302" s="9"/>
      <c r="K3302" s="9"/>
      <c r="L3302" s="9"/>
      <c r="M3302" s="9"/>
      <c r="N3302" s="9"/>
      <c r="O3302" s="9"/>
      <c r="P3302" s="9"/>
      <c r="Q3302" s="9"/>
    </row>
    <row r="3303" spans="8:17" s="22" customFormat="1" ht="15" hidden="1" customHeight="1" x14ac:dyDescent="0.25">
      <c r="H3303" s="9"/>
      <c r="I3303" s="9"/>
      <c r="J3303" s="9"/>
      <c r="K3303" s="9"/>
      <c r="L3303" s="9"/>
      <c r="M3303" s="9"/>
      <c r="N3303" s="9"/>
      <c r="O3303" s="9"/>
      <c r="P3303" s="9"/>
      <c r="Q3303" s="9"/>
    </row>
    <row r="3304" spans="8:17" s="22" customFormat="1" ht="15" hidden="1" customHeight="1" x14ac:dyDescent="0.25">
      <c r="H3304" s="9"/>
      <c r="I3304" s="9"/>
      <c r="J3304" s="9"/>
      <c r="K3304" s="9"/>
      <c r="L3304" s="9"/>
      <c r="M3304" s="9"/>
      <c r="N3304" s="9"/>
      <c r="O3304" s="9"/>
      <c r="P3304" s="9"/>
      <c r="Q3304" s="9"/>
    </row>
    <row r="3305" spans="8:17" s="22" customFormat="1" ht="15" hidden="1" customHeight="1" x14ac:dyDescent="0.25">
      <c r="H3305" s="9"/>
      <c r="I3305" s="9"/>
      <c r="J3305" s="9"/>
      <c r="K3305" s="9"/>
      <c r="L3305" s="9"/>
      <c r="M3305" s="9"/>
      <c r="N3305" s="9"/>
      <c r="O3305" s="9"/>
      <c r="P3305" s="9"/>
      <c r="Q3305" s="9"/>
    </row>
    <row r="3306" spans="8:17" s="22" customFormat="1" ht="15" hidden="1" customHeight="1" x14ac:dyDescent="0.25">
      <c r="H3306" s="9"/>
      <c r="I3306" s="9"/>
      <c r="J3306" s="9"/>
      <c r="K3306" s="9"/>
      <c r="L3306" s="9"/>
      <c r="M3306" s="9"/>
      <c r="N3306" s="9"/>
      <c r="O3306" s="9"/>
      <c r="P3306" s="9"/>
      <c r="Q3306" s="9"/>
    </row>
    <row r="3307" spans="8:17" s="22" customFormat="1" ht="15" hidden="1" customHeight="1" x14ac:dyDescent="0.25">
      <c r="H3307" s="9"/>
      <c r="I3307" s="9"/>
      <c r="J3307" s="9"/>
      <c r="K3307" s="9"/>
      <c r="L3307" s="9"/>
      <c r="M3307" s="9"/>
      <c r="N3307" s="9"/>
      <c r="O3307" s="9"/>
      <c r="P3307" s="9"/>
      <c r="Q3307" s="9"/>
    </row>
    <row r="3308" spans="8:17" s="22" customFormat="1" ht="15" hidden="1" customHeight="1" x14ac:dyDescent="0.25">
      <c r="H3308" s="9"/>
      <c r="I3308" s="9"/>
      <c r="J3308" s="9"/>
      <c r="K3308" s="9"/>
      <c r="L3308" s="9"/>
      <c r="M3308" s="9"/>
      <c r="N3308" s="9"/>
      <c r="O3308" s="9"/>
      <c r="P3308" s="9"/>
      <c r="Q3308" s="9"/>
    </row>
    <row r="3309" spans="8:17" s="22" customFormat="1" ht="15" hidden="1" customHeight="1" x14ac:dyDescent="0.25">
      <c r="H3309" s="9"/>
      <c r="I3309" s="9"/>
      <c r="J3309" s="9"/>
      <c r="K3309" s="9"/>
      <c r="L3309" s="9"/>
      <c r="M3309" s="9"/>
      <c r="N3309" s="9"/>
      <c r="O3309" s="9"/>
      <c r="P3309" s="9"/>
      <c r="Q3309" s="9"/>
    </row>
    <row r="3310" spans="8:17" s="22" customFormat="1" ht="15" hidden="1" customHeight="1" x14ac:dyDescent="0.25">
      <c r="H3310" s="9"/>
      <c r="I3310" s="9"/>
      <c r="J3310" s="9"/>
      <c r="K3310" s="9"/>
      <c r="L3310" s="9"/>
      <c r="M3310" s="9"/>
      <c r="N3310" s="9"/>
      <c r="O3310" s="9"/>
      <c r="P3310" s="9"/>
      <c r="Q3310" s="9"/>
    </row>
    <row r="3311" spans="8:17" s="22" customFormat="1" ht="15" hidden="1" customHeight="1" x14ac:dyDescent="0.25">
      <c r="H3311" s="9"/>
      <c r="I3311" s="9"/>
      <c r="J3311" s="9"/>
      <c r="K3311" s="9"/>
      <c r="L3311" s="9"/>
      <c r="M3311" s="9"/>
      <c r="N3311" s="9"/>
      <c r="O3311" s="9"/>
      <c r="P3311" s="9"/>
      <c r="Q3311" s="9"/>
    </row>
    <row r="3312" spans="8:17" s="22" customFormat="1" ht="15" hidden="1" customHeight="1" x14ac:dyDescent="0.25">
      <c r="H3312" s="9"/>
      <c r="I3312" s="9"/>
      <c r="J3312" s="9"/>
      <c r="K3312" s="9"/>
      <c r="L3312" s="9"/>
      <c r="M3312" s="9"/>
      <c r="N3312" s="9"/>
      <c r="O3312" s="9"/>
      <c r="P3312" s="9"/>
      <c r="Q3312" s="9"/>
    </row>
    <row r="3313" spans="8:17" s="22" customFormat="1" ht="15" hidden="1" customHeight="1" x14ac:dyDescent="0.25">
      <c r="H3313" s="9"/>
      <c r="I3313" s="9"/>
      <c r="J3313" s="9"/>
      <c r="K3313" s="9"/>
      <c r="L3313" s="9"/>
      <c r="M3313" s="9"/>
      <c r="N3313" s="9"/>
      <c r="O3313" s="9"/>
      <c r="P3313" s="9"/>
      <c r="Q3313" s="9"/>
    </row>
    <row r="3314" spans="8:17" s="22" customFormat="1" ht="15" hidden="1" customHeight="1" x14ac:dyDescent="0.25">
      <c r="H3314" s="9"/>
      <c r="I3314" s="9"/>
      <c r="J3314" s="9"/>
      <c r="K3314" s="9"/>
      <c r="L3314" s="9"/>
      <c r="M3314" s="9"/>
      <c r="N3314" s="9"/>
      <c r="O3314" s="9"/>
      <c r="P3314" s="9"/>
      <c r="Q3314" s="9"/>
    </row>
    <row r="3315" spans="8:17" s="22" customFormat="1" ht="15" hidden="1" customHeight="1" x14ac:dyDescent="0.25">
      <c r="H3315" s="9"/>
      <c r="I3315" s="9"/>
      <c r="J3315" s="9"/>
      <c r="K3315" s="9"/>
      <c r="L3315" s="9"/>
      <c r="M3315" s="9"/>
      <c r="N3315" s="9"/>
      <c r="O3315" s="9"/>
      <c r="P3315" s="9"/>
      <c r="Q3315" s="9"/>
    </row>
    <row r="3316" spans="8:17" s="22" customFormat="1" ht="15" hidden="1" customHeight="1" x14ac:dyDescent="0.25">
      <c r="H3316" s="9"/>
      <c r="I3316" s="9"/>
      <c r="J3316" s="9"/>
      <c r="K3316" s="9"/>
      <c r="L3316" s="9"/>
      <c r="M3316" s="9"/>
      <c r="N3316" s="9"/>
      <c r="O3316" s="9"/>
      <c r="P3316" s="9"/>
      <c r="Q3316" s="9"/>
    </row>
    <row r="3317" spans="8:17" s="22" customFormat="1" ht="15" hidden="1" customHeight="1" x14ac:dyDescent="0.25">
      <c r="H3317" s="9"/>
      <c r="I3317" s="9"/>
      <c r="J3317" s="9"/>
      <c r="K3317" s="9"/>
      <c r="L3317" s="9"/>
      <c r="M3317" s="9"/>
      <c r="N3317" s="9"/>
      <c r="O3317" s="9"/>
      <c r="P3317" s="9"/>
      <c r="Q3317" s="9"/>
    </row>
    <row r="3318" spans="8:17" s="22" customFormat="1" ht="15" hidden="1" customHeight="1" x14ac:dyDescent="0.25">
      <c r="H3318" s="9"/>
      <c r="I3318" s="9"/>
      <c r="J3318" s="9"/>
      <c r="K3318" s="9"/>
      <c r="L3318" s="9"/>
      <c r="M3318" s="9"/>
      <c r="N3318" s="9"/>
      <c r="O3318" s="9"/>
      <c r="P3318" s="9"/>
      <c r="Q3318" s="9"/>
    </row>
    <row r="3319" spans="8:17" s="22" customFormat="1" ht="15" hidden="1" customHeight="1" x14ac:dyDescent="0.25">
      <c r="H3319" s="9"/>
      <c r="I3319" s="9"/>
      <c r="J3319" s="9"/>
      <c r="K3319" s="9"/>
      <c r="L3319" s="9"/>
      <c r="M3319" s="9"/>
      <c r="N3319" s="9"/>
      <c r="O3319" s="9"/>
      <c r="P3319" s="9"/>
      <c r="Q3319" s="9"/>
    </row>
    <row r="3320" spans="8:17" s="22" customFormat="1" ht="15" hidden="1" customHeight="1" x14ac:dyDescent="0.25">
      <c r="H3320" s="9"/>
      <c r="I3320" s="9"/>
      <c r="J3320" s="9"/>
      <c r="K3320" s="9"/>
      <c r="L3320" s="9"/>
      <c r="M3320" s="9"/>
      <c r="N3320" s="9"/>
      <c r="O3320" s="9"/>
      <c r="P3320" s="9"/>
      <c r="Q3320" s="9"/>
    </row>
    <row r="3321" spans="8:17" s="22" customFormat="1" ht="15" hidden="1" customHeight="1" x14ac:dyDescent="0.25">
      <c r="H3321" s="9"/>
      <c r="I3321" s="9"/>
      <c r="J3321" s="9"/>
      <c r="K3321" s="9"/>
      <c r="L3321" s="9"/>
      <c r="M3321" s="9"/>
      <c r="N3321" s="9"/>
      <c r="O3321" s="9"/>
      <c r="P3321" s="9"/>
      <c r="Q3321" s="9"/>
    </row>
    <row r="3322" spans="8:17" s="22" customFormat="1" ht="15" hidden="1" customHeight="1" x14ac:dyDescent="0.25">
      <c r="H3322" s="9"/>
      <c r="I3322" s="9"/>
      <c r="J3322" s="9"/>
      <c r="K3322" s="9"/>
      <c r="L3322" s="9"/>
      <c r="M3322" s="9"/>
      <c r="N3322" s="9"/>
      <c r="O3322" s="9"/>
      <c r="P3322" s="9"/>
      <c r="Q3322" s="9"/>
    </row>
    <row r="3323" spans="8:17" s="22" customFormat="1" ht="15" hidden="1" customHeight="1" x14ac:dyDescent="0.25">
      <c r="H3323" s="9"/>
      <c r="I3323" s="9"/>
      <c r="J3323" s="9"/>
      <c r="K3323" s="9"/>
      <c r="L3323" s="9"/>
      <c r="M3323" s="9"/>
      <c r="N3323" s="9"/>
      <c r="O3323" s="9"/>
      <c r="P3323" s="9"/>
      <c r="Q3323" s="9"/>
    </row>
    <row r="3324" spans="8:17" s="22" customFormat="1" ht="15" hidden="1" customHeight="1" x14ac:dyDescent="0.25">
      <c r="H3324" s="9"/>
      <c r="I3324" s="9"/>
      <c r="J3324" s="9"/>
      <c r="K3324" s="9"/>
      <c r="L3324" s="9"/>
      <c r="M3324" s="9"/>
      <c r="N3324" s="9"/>
      <c r="O3324" s="9"/>
      <c r="P3324" s="9"/>
      <c r="Q3324" s="9"/>
    </row>
    <row r="3325" spans="8:17" s="22" customFormat="1" ht="15" hidden="1" customHeight="1" x14ac:dyDescent="0.25">
      <c r="H3325" s="9"/>
      <c r="I3325" s="9"/>
      <c r="J3325" s="9"/>
      <c r="K3325" s="9"/>
      <c r="L3325" s="9"/>
      <c r="M3325" s="9"/>
      <c r="N3325" s="9"/>
      <c r="O3325" s="9"/>
      <c r="P3325" s="9"/>
      <c r="Q3325" s="9"/>
    </row>
    <row r="3326" spans="8:17" s="22" customFormat="1" ht="15" hidden="1" customHeight="1" x14ac:dyDescent="0.25">
      <c r="H3326" s="9"/>
      <c r="I3326" s="9"/>
      <c r="J3326" s="9"/>
      <c r="K3326" s="9"/>
      <c r="L3326" s="9"/>
      <c r="M3326" s="9"/>
      <c r="N3326" s="9"/>
      <c r="O3326" s="9"/>
      <c r="P3326" s="9"/>
      <c r="Q3326" s="9"/>
    </row>
    <row r="3327" spans="8:17" s="22" customFormat="1" ht="15" hidden="1" customHeight="1" x14ac:dyDescent="0.25">
      <c r="H3327" s="9"/>
      <c r="I3327" s="9"/>
      <c r="J3327" s="9"/>
      <c r="K3327" s="9"/>
      <c r="L3327" s="9"/>
      <c r="M3327" s="9"/>
      <c r="N3327" s="9"/>
      <c r="O3327" s="9"/>
      <c r="P3327" s="9"/>
      <c r="Q3327" s="9"/>
    </row>
    <row r="3328" spans="8:17" s="22" customFormat="1" ht="15" hidden="1" customHeight="1" x14ac:dyDescent="0.25">
      <c r="H3328" s="9"/>
      <c r="I3328" s="9"/>
      <c r="J3328" s="9"/>
      <c r="K3328" s="9"/>
      <c r="L3328" s="9"/>
      <c r="M3328" s="9"/>
      <c r="N3328" s="9"/>
      <c r="O3328" s="9"/>
      <c r="P3328" s="9"/>
      <c r="Q3328" s="9"/>
    </row>
    <row r="3329" spans="8:17" s="22" customFormat="1" ht="15" hidden="1" customHeight="1" x14ac:dyDescent="0.25">
      <c r="H3329" s="9"/>
      <c r="I3329" s="9"/>
      <c r="J3329" s="9"/>
      <c r="K3329" s="9"/>
      <c r="L3329" s="9"/>
      <c r="M3329" s="9"/>
      <c r="N3329" s="9"/>
      <c r="O3329" s="9"/>
      <c r="P3329" s="9"/>
      <c r="Q3329" s="9"/>
    </row>
    <row r="3330" spans="8:17" s="22" customFormat="1" ht="15" hidden="1" customHeight="1" x14ac:dyDescent="0.25">
      <c r="H3330" s="9"/>
      <c r="I3330" s="9"/>
      <c r="J3330" s="9"/>
      <c r="K3330" s="9"/>
      <c r="L3330" s="9"/>
      <c r="M3330" s="9"/>
      <c r="N3330" s="9"/>
      <c r="O3330" s="9"/>
      <c r="P3330" s="9"/>
      <c r="Q3330" s="9"/>
    </row>
    <row r="3331" spans="8:17" s="22" customFormat="1" ht="15" hidden="1" customHeight="1" x14ac:dyDescent="0.25">
      <c r="H3331" s="9"/>
      <c r="I3331" s="9"/>
      <c r="J3331" s="9"/>
      <c r="K3331" s="9"/>
      <c r="L3331" s="9"/>
      <c r="M3331" s="9"/>
      <c r="N3331" s="9"/>
      <c r="O3331" s="9"/>
      <c r="P3331" s="9"/>
      <c r="Q3331" s="9"/>
    </row>
    <row r="3332" spans="8:17" s="22" customFormat="1" ht="15" hidden="1" customHeight="1" x14ac:dyDescent="0.25">
      <c r="H3332" s="9"/>
      <c r="I3332" s="9"/>
      <c r="J3332" s="9"/>
      <c r="K3332" s="9"/>
      <c r="L3332" s="9"/>
      <c r="M3332" s="9"/>
      <c r="N3332" s="9"/>
      <c r="O3332" s="9"/>
      <c r="P3332" s="9"/>
      <c r="Q3332" s="9"/>
    </row>
    <row r="3333" spans="8:17" s="22" customFormat="1" ht="15" hidden="1" customHeight="1" x14ac:dyDescent="0.25">
      <c r="H3333" s="9"/>
      <c r="I3333" s="9"/>
      <c r="J3333" s="9"/>
      <c r="K3333" s="9"/>
      <c r="L3333" s="9"/>
      <c r="M3333" s="9"/>
      <c r="N3333" s="9"/>
      <c r="O3333" s="9"/>
      <c r="P3333" s="9"/>
      <c r="Q3333" s="9"/>
    </row>
    <row r="3334" spans="8:17" s="22" customFormat="1" ht="15" hidden="1" customHeight="1" x14ac:dyDescent="0.25">
      <c r="H3334" s="9"/>
      <c r="I3334" s="9"/>
      <c r="J3334" s="9"/>
      <c r="K3334" s="9"/>
      <c r="L3334" s="9"/>
      <c r="M3334" s="9"/>
      <c r="N3334" s="9"/>
      <c r="O3334" s="9"/>
      <c r="P3334" s="9"/>
      <c r="Q3334" s="9"/>
    </row>
    <row r="3335" spans="8:17" s="22" customFormat="1" ht="15" hidden="1" customHeight="1" x14ac:dyDescent="0.25">
      <c r="H3335" s="9"/>
      <c r="I3335" s="9"/>
      <c r="J3335" s="9"/>
      <c r="K3335" s="9"/>
      <c r="L3335" s="9"/>
      <c r="M3335" s="9"/>
      <c r="N3335" s="9"/>
      <c r="O3335" s="9"/>
      <c r="P3335" s="9"/>
      <c r="Q3335" s="9"/>
    </row>
    <row r="3336" spans="8:17" s="22" customFormat="1" ht="15" hidden="1" customHeight="1" x14ac:dyDescent="0.25">
      <c r="H3336" s="9"/>
      <c r="I3336" s="9"/>
      <c r="J3336" s="9"/>
      <c r="K3336" s="9"/>
      <c r="L3336" s="9"/>
      <c r="M3336" s="9"/>
      <c r="N3336" s="9"/>
      <c r="O3336" s="9"/>
      <c r="P3336" s="9"/>
      <c r="Q3336" s="9"/>
    </row>
    <row r="3337" spans="8:17" s="22" customFormat="1" ht="15" hidden="1" customHeight="1" x14ac:dyDescent="0.25">
      <c r="H3337" s="9"/>
      <c r="I3337" s="9"/>
      <c r="J3337" s="9"/>
      <c r="K3337" s="9"/>
      <c r="L3337" s="9"/>
      <c r="M3337" s="9"/>
      <c r="N3337" s="9"/>
      <c r="O3337" s="9"/>
      <c r="P3337" s="9"/>
      <c r="Q3337" s="9"/>
    </row>
    <row r="3338" spans="8:17" s="22" customFormat="1" ht="15" hidden="1" customHeight="1" x14ac:dyDescent="0.25">
      <c r="H3338" s="9"/>
      <c r="I3338" s="9"/>
      <c r="J3338" s="9"/>
      <c r="K3338" s="9"/>
      <c r="L3338" s="9"/>
      <c r="M3338" s="9"/>
      <c r="N3338" s="9"/>
      <c r="O3338" s="9"/>
      <c r="P3338" s="9"/>
      <c r="Q3338" s="9"/>
    </row>
    <row r="3339" spans="8:17" s="22" customFormat="1" ht="15" hidden="1" customHeight="1" x14ac:dyDescent="0.25">
      <c r="H3339" s="9"/>
      <c r="I3339" s="9"/>
      <c r="J3339" s="9"/>
      <c r="K3339" s="9"/>
      <c r="L3339" s="9"/>
      <c r="M3339" s="9"/>
      <c r="N3339" s="9"/>
      <c r="O3339" s="9"/>
      <c r="P3339" s="9"/>
      <c r="Q3339" s="9"/>
    </row>
    <row r="3340" spans="8:17" s="22" customFormat="1" ht="15" hidden="1" customHeight="1" x14ac:dyDescent="0.25">
      <c r="H3340" s="9"/>
      <c r="I3340" s="9"/>
      <c r="J3340" s="9"/>
      <c r="K3340" s="9"/>
      <c r="L3340" s="9"/>
      <c r="M3340" s="9"/>
      <c r="N3340" s="9"/>
      <c r="O3340" s="9"/>
      <c r="P3340" s="9"/>
      <c r="Q3340" s="9"/>
    </row>
    <row r="3341" spans="8:17" s="22" customFormat="1" ht="15" hidden="1" customHeight="1" x14ac:dyDescent="0.25">
      <c r="H3341" s="9"/>
      <c r="I3341" s="9"/>
      <c r="J3341" s="9"/>
      <c r="K3341" s="9"/>
      <c r="L3341" s="9"/>
      <c r="M3341" s="9"/>
      <c r="N3341" s="9"/>
      <c r="O3341" s="9"/>
      <c r="P3341" s="9"/>
      <c r="Q3341" s="9"/>
    </row>
    <row r="3342" spans="8:17" s="22" customFormat="1" ht="15" hidden="1" customHeight="1" x14ac:dyDescent="0.25">
      <c r="H3342" s="9"/>
      <c r="I3342" s="9"/>
      <c r="J3342" s="9"/>
      <c r="K3342" s="9"/>
      <c r="L3342" s="9"/>
      <c r="M3342" s="9"/>
      <c r="N3342" s="9"/>
      <c r="O3342" s="9"/>
      <c r="P3342" s="9"/>
      <c r="Q3342" s="9"/>
    </row>
    <row r="3343" spans="8:17" s="22" customFormat="1" ht="15" hidden="1" customHeight="1" x14ac:dyDescent="0.25">
      <c r="H3343" s="9"/>
      <c r="I3343" s="9"/>
      <c r="J3343" s="9"/>
      <c r="K3343" s="9"/>
      <c r="L3343" s="9"/>
      <c r="M3343" s="9"/>
      <c r="N3343" s="9"/>
      <c r="O3343" s="9"/>
      <c r="P3343" s="9"/>
      <c r="Q3343" s="9"/>
    </row>
    <row r="3344" spans="8:17" s="22" customFormat="1" ht="15" hidden="1" customHeight="1" x14ac:dyDescent="0.25">
      <c r="H3344" s="9"/>
      <c r="I3344" s="9"/>
      <c r="J3344" s="9"/>
      <c r="K3344" s="9"/>
      <c r="L3344" s="9"/>
      <c r="M3344" s="9"/>
      <c r="N3344" s="9"/>
      <c r="O3344" s="9"/>
      <c r="P3344" s="9"/>
      <c r="Q3344" s="9"/>
    </row>
    <row r="3345" spans="8:17" s="22" customFormat="1" ht="15" hidden="1" customHeight="1" x14ac:dyDescent="0.25">
      <c r="H3345" s="9"/>
      <c r="I3345" s="9"/>
      <c r="J3345" s="9"/>
      <c r="K3345" s="9"/>
      <c r="L3345" s="9"/>
      <c r="M3345" s="9"/>
      <c r="N3345" s="9"/>
      <c r="O3345" s="9"/>
      <c r="P3345" s="9"/>
      <c r="Q3345" s="9"/>
    </row>
    <row r="3346" spans="8:17" s="22" customFormat="1" ht="15" hidden="1" customHeight="1" x14ac:dyDescent="0.25">
      <c r="H3346" s="9"/>
      <c r="I3346" s="9"/>
      <c r="J3346" s="9"/>
      <c r="K3346" s="9"/>
      <c r="L3346" s="9"/>
      <c r="M3346" s="9"/>
      <c r="N3346" s="9"/>
      <c r="O3346" s="9"/>
      <c r="P3346" s="9"/>
      <c r="Q3346" s="9"/>
    </row>
    <row r="3347" spans="8:17" s="22" customFormat="1" ht="15" hidden="1" customHeight="1" x14ac:dyDescent="0.25">
      <c r="H3347" s="9"/>
      <c r="I3347" s="9"/>
      <c r="J3347" s="9"/>
      <c r="K3347" s="9"/>
      <c r="L3347" s="9"/>
      <c r="M3347" s="9"/>
      <c r="N3347" s="9"/>
      <c r="O3347" s="9"/>
      <c r="P3347" s="9"/>
      <c r="Q3347" s="9"/>
    </row>
    <row r="3348" spans="8:17" s="22" customFormat="1" ht="15" hidden="1" customHeight="1" x14ac:dyDescent="0.25">
      <c r="H3348" s="9"/>
      <c r="I3348" s="9"/>
      <c r="J3348" s="9"/>
      <c r="K3348" s="9"/>
      <c r="L3348" s="9"/>
      <c r="M3348" s="9"/>
      <c r="N3348" s="9"/>
      <c r="O3348" s="9"/>
      <c r="P3348" s="9"/>
      <c r="Q3348" s="9"/>
    </row>
    <row r="3349" spans="8:17" s="22" customFormat="1" ht="15" hidden="1" customHeight="1" x14ac:dyDescent="0.25">
      <c r="H3349" s="9"/>
      <c r="I3349" s="9"/>
      <c r="J3349" s="9"/>
      <c r="K3349" s="9"/>
      <c r="L3349" s="9"/>
      <c r="M3349" s="9"/>
      <c r="N3349" s="9"/>
      <c r="O3349" s="9"/>
      <c r="P3349" s="9"/>
      <c r="Q3349" s="9"/>
    </row>
    <row r="3350" spans="8:17" s="22" customFormat="1" ht="15" hidden="1" customHeight="1" x14ac:dyDescent="0.25">
      <c r="H3350" s="9"/>
      <c r="I3350" s="9"/>
      <c r="J3350" s="9"/>
      <c r="K3350" s="9"/>
      <c r="L3350" s="9"/>
      <c r="M3350" s="9"/>
      <c r="N3350" s="9"/>
      <c r="O3350" s="9"/>
      <c r="P3350" s="9"/>
      <c r="Q3350" s="9"/>
    </row>
    <row r="3351" spans="8:17" s="22" customFormat="1" ht="15" hidden="1" customHeight="1" x14ac:dyDescent="0.25">
      <c r="H3351" s="9"/>
      <c r="I3351" s="9"/>
      <c r="J3351" s="9"/>
      <c r="K3351" s="9"/>
      <c r="L3351" s="9"/>
      <c r="M3351" s="9"/>
      <c r="N3351" s="9"/>
      <c r="O3351" s="9"/>
      <c r="P3351" s="9"/>
      <c r="Q3351" s="9"/>
    </row>
    <row r="3352" spans="8:17" s="22" customFormat="1" ht="15" hidden="1" customHeight="1" x14ac:dyDescent="0.25">
      <c r="H3352" s="9"/>
      <c r="I3352" s="9"/>
      <c r="J3352" s="9"/>
      <c r="K3352" s="9"/>
      <c r="L3352" s="9"/>
      <c r="M3352" s="9"/>
      <c r="N3352" s="9"/>
      <c r="O3352" s="9"/>
      <c r="P3352" s="9"/>
      <c r="Q3352" s="9"/>
    </row>
    <row r="3353" spans="8:17" s="22" customFormat="1" ht="15" hidden="1" customHeight="1" x14ac:dyDescent="0.25">
      <c r="H3353" s="9"/>
      <c r="I3353" s="9"/>
      <c r="J3353" s="9"/>
      <c r="K3353" s="9"/>
      <c r="L3353" s="9"/>
      <c r="M3353" s="9"/>
      <c r="N3353" s="9"/>
      <c r="O3353" s="9"/>
      <c r="P3353" s="9"/>
      <c r="Q3353" s="9"/>
    </row>
    <row r="3354" spans="8:17" s="22" customFormat="1" ht="15" hidden="1" customHeight="1" x14ac:dyDescent="0.25">
      <c r="H3354" s="9"/>
      <c r="I3354" s="9"/>
      <c r="J3354" s="9"/>
      <c r="K3354" s="9"/>
      <c r="L3354" s="9"/>
      <c r="M3354" s="9"/>
      <c r="N3354" s="9"/>
      <c r="O3354" s="9"/>
      <c r="P3354" s="9"/>
      <c r="Q3354" s="9"/>
    </row>
    <row r="3355" spans="8:17" s="22" customFormat="1" ht="15" hidden="1" customHeight="1" x14ac:dyDescent="0.25">
      <c r="H3355" s="9"/>
      <c r="I3355" s="9"/>
      <c r="J3355" s="9"/>
      <c r="K3355" s="9"/>
      <c r="L3355" s="9"/>
      <c r="M3355" s="9"/>
      <c r="N3355" s="9"/>
      <c r="O3355" s="9"/>
      <c r="P3355" s="9"/>
      <c r="Q3355" s="9"/>
    </row>
    <row r="3356" spans="8:17" s="22" customFormat="1" ht="15" hidden="1" customHeight="1" x14ac:dyDescent="0.25">
      <c r="H3356" s="9"/>
      <c r="I3356" s="9"/>
      <c r="J3356" s="9"/>
      <c r="K3356" s="9"/>
      <c r="L3356" s="9"/>
      <c r="M3356" s="9"/>
      <c r="N3356" s="9"/>
      <c r="O3356" s="9"/>
      <c r="P3356" s="9"/>
      <c r="Q3356" s="9"/>
    </row>
    <row r="3357" spans="8:17" s="22" customFormat="1" ht="15" hidden="1" customHeight="1" x14ac:dyDescent="0.25">
      <c r="H3357" s="9"/>
      <c r="I3357" s="9"/>
      <c r="J3357" s="9"/>
      <c r="K3357" s="9"/>
      <c r="L3357" s="9"/>
      <c r="M3357" s="9"/>
      <c r="N3357" s="9"/>
      <c r="O3357" s="9"/>
      <c r="P3357" s="9"/>
      <c r="Q3357" s="9"/>
    </row>
    <row r="3358" spans="8:17" s="22" customFormat="1" ht="15" hidden="1" customHeight="1" x14ac:dyDescent="0.25">
      <c r="H3358" s="9"/>
      <c r="I3358" s="9"/>
      <c r="J3358" s="9"/>
      <c r="K3358" s="9"/>
      <c r="L3358" s="9"/>
      <c r="M3358" s="9"/>
      <c r="N3358" s="9"/>
      <c r="O3358" s="9"/>
      <c r="P3358" s="9"/>
      <c r="Q3358" s="9"/>
    </row>
    <row r="3359" spans="8:17" s="22" customFormat="1" ht="15" hidden="1" customHeight="1" x14ac:dyDescent="0.25">
      <c r="H3359" s="9"/>
      <c r="I3359" s="9"/>
      <c r="J3359" s="9"/>
      <c r="K3359" s="9"/>
      <c r="L3359" s="9"/>
      <c r="M3359" s="9"/>
      <c r="N3359" s="9"/>
      <c r="O3359" s="9"/>
      <c r="P3359" s="9"/>
      <c r="Q3359" s="9"/>
    </row>
    <row r="3360" spans="8:17" s="22" customFormat="1" ht="15" hidden="1" customHeight="1" x14ac:dyDescent="0.25">
      <c r="H3360" s="9"/>
      <c r="I3360" s="9"/>
      <c r="J3360" s="9"/>
      <c r="K3360" s="9"/>
      <c r="L3360" s="9"/>
      <c r="M3360" s="9"/>
      <c r="N3360" s="9"/>
      <c r="O3360" s="9"/>
      <c r="P3360" s="9"/>
      <c r="Q3360" s="9"/>
    </row>
    <row r="3361" spans="8:17" s="22" customFormat="1" ht="15" hidden="1" customHeight="1" x14ac:dyDescent="0.25">
      <c r="H3361" s="9"/>
      <c r="I3361" s="9"/>
      <c r="J3361" s="9"/>
      <c r="K3361" s="9"/>
      <c r="L3361" s="9"/>
      <c r="M3361" s="9"/>
      <c r="N3361" s="9"/>
      <c r="O3361" s="9"/>
      <c r="P3361" s="9"/>
      <c r="Q3361" s="9"/>
    </row>
    <row r="3362" spans="8:17" s="22" customFormat="1" ht="15" hidden="1" customHeight="1" x14ac:dyDescent="0.25">
      <c r="H3362" s="9"/>
      <c r="I3362" s="9"/>
      <c r="J3362" s="9"/>
      <c r="K3362" s="9"/>
      <c r="L3362" s="9"/>
      <c r="M3362" s="9"/>
      <c r="N3362" s="9"/>
      <c r="O3362" s="9"/>
      <c r="P3362" s="9"/>
      <c r="Q3362" s="9"/>
    </row>
    <row r="3363" spans="8:17" s="22" customFormat="1" ht="15" hidden="1" customHeight="1" x14ac:dyDescent="0.25">
      <c r="H3363" s="9"/>
      <c r="I3363" s="9"/>
      <c r="J3363" s="9"/>
      <c r="K3363" s="9"/>
      <c r="L3363" s="9"/>
      <c r="M3363" s="9"/>
      <c r="N3363" s="9"/>
      <c r="O3363" s="9"/>
      <c r="P3363" s="9"/>
      <c r="Q3363" s="9"/>
    </row>
    <row r="3364" spans="8:17" s="22" customFormat="1" ht="15" hidden="1" customHeight="1" x14ac:dyDescent="0.25">
      <c r="H3364" s="9"/>
      <c r="I3364" s="9"/>
      <c r="J3364" s="9"/>
      <c r="K3364" s="9"/>
      <c r="L3364" s="9"/>
      <c r="M3364" s="9"/>
      <c r="N3364" s="9"/>
      <c r="O3364" s="9"/>
      <c r="P3364" s="9"/>
      <c r="Q3364" s="9"/>
    </row>
    <row r="3365" spans="8:17" s="22" customFormat="1" ht="15" hidden="1" customHeight="1" x14ac:dyDescent="0.25">
      <c r="H3365" s="9"/>
      <c r="I3365" s="9"/>
      <c r="J3365" s="9"/>
      <c r="K3365" s="9"/>
      <c r="L3365" s="9"/>
      <c r="M3365" s="9"/>
      <c r="N3365" s="9"/>
      <c r="O3365" s="9"/>
      <c r="P3365" s="9"/>
      <c r="Q3365" s="9"/>
    </row>
    <row r="3366" spans="8:17" s="22" customFormat="1" ht="15" hidden="1" customHeight="1" x14ac:dyDescent="0.25">
      <c r="H3366" s="9"/>
      <c r="I3366" s="9"/>
      <c r="J3366" s="9"/>
      <c r="K3366" s="9"/>
      <c r="L3366" s="9"/>
      <c r="M3366" s="9"/>
      <c r="N3366" s="9"/>
      <c r="O3366" s="9"/>
      <c r="P3366" s="9"/>
      <c r="Q3366" s="9"/>
    </row>
    <row r="3367" spans="8:17" s="22" customFormat="1" ht="15" hidden="1" customHeight="1" x14ac:dyDescent="0.25">
      <c r="H3367" s="9"/>
      <c r="I3367" s="9"/>
      <c r="J3367" s="9"/>
      <c r="K3367" s="9"/>
      <c r="L3367" s="9"/>
      <c r="M3367" s="9"/>
      <c r="N3367" s="9"/>
      <c r="O3367" s="9"/>
      <c r="P3367" s="9"/>
      <c r="Q3367" s="9"/>
    </row>
    <row r="3368" spans="8:17" s="22" customFormat="1" ht="15" hidden="1" customHeight="1" x14ac:dyDescent="0.25">
      <c r="H3368" s="9"/>
      <c r="I3368" s="9"/>
      <c r="J3368" s="9"/>
      <c r="K3368" s="9"/>
      <c r="L3368" s="9"/>
      <c r="M3368" s="9"/>
      <c r="N3368" s="9"/>
      <c r="O3368" s="9"/>
      <c r="P3368" s="9"/>
      <c r="Q3368" s="9"/>
    </row>
    <row r="3369" spans="8:17" s="22" customFormat="1" ht="15" hidden="1" customHeight="1" x14ac:dyDescent="0.25">
      <c r="H3369" s="9"/>
      <c r="I3369" s="9"/>
      <c r="J3369" s="9"/>
      <c r="K3369" s="9"/>
      <c r="L3369" s="9"/>
      <c r="M3369" s="9"/>
      <c r="N3369" s="9"/>
      <c r="O3369" s="9"/>
      <c r="P3369" s="9"/>
      <c r="Q3369" s="9"/>
    </row>
    <row r="3370" spans="8:17" s="22" customFormat="1" ht="15" hidden="1" customHeight="1" x14ac:dyDescent="0.25">
      <c r="H3370" s="9"/>
      <c r="I3370" s="9"/>
      <c r="J3370" s="9"/>
      <c r="K3370" s="9"/>
      <c r="L3370" s="9"/>
      <c r="M3370" s="9"/>
      <c r="N3370" s="9"/>
      <c r="O3370" s="9"/>
      <c r="P3370" s="9"/>
      <c r="Q3370" s="9"/>
    </row>
    <row r="3371" spans="8:17" s="22" customFormat="1" ht="15" hidden="1" customHeight="1" x14ac:dyDescent="0.25">
      <c r="H3371" s="9"/>
      <c r="I3371" s="9"/>
      <c r="J3371" s="9"/>
      <c r="K3371" s="9"/>
      <c r="L3371" s="9"/>
      <c r="M3371" s="9"/>
      <c r="N3371" s="9"/>
      <c r="O3371" s="9"/>
      <c r="P3371" s="9"/>
      <c r="Q3371" s="9"/>
    </row>
    <row r="3372" spans="8:17" s="22" customFormat="1" ht="15" hidden="1" customHeight="1" x14ac:dyDescent="0.25">
      <c r="H3372" s="9"/>
      <c r="I3372" s="9"/>
      <c r="J3372" s="9"/>
      <c r="K3372" s="9"/>
      <c r="L3372" s="9"/>
      <c r="M3372" s="9"/>
      <c r="N3372" s="9"/>
      <c r="O3372" s="9"/>
      <c r="P3372" s="9"/>
      <c r="Q3372" s="9"/>
    </row>
    <row r="3373" spans="8:17" s="22" customFormat="1" ht="15" hidden="1" customHeight="1" x14ac:dyDescent="0.25">
      <c r="H3373" s="9"/>
      <c r="I3373" s="9"/>
      <c r="J3373" s="9"/>
      <c r="K3373" s="9"/>
      <c r="L3373" s="9"/>
      <c r="M3373" s="9"/>
      <c r="N3373" s="9"/>
      <c r="O3373" s="9"/>
      <c r="P3373" s="9"/>
      <c r="Q3373" s="9"/>
    </row>
    <row r="3374" spans="8:17" s="22" customFormat="1" ht="15" hidden="1" customHeight="1" x14ac:dyDescent="0.25">
      <c r="H3374" s="9"/>
      <c r="I3374" s="9"/>
      <c r="J3374" s="9"/>
      <c r="K3374" s="9"/>
      <c r="L3374" s="9"/>
      <c r="M3374" s="9"/>
      <c r="N3374" s="9"/>
      <c r="O3374" s="9"/>
      <c r="P3374" s="9"/>
      <c r="Q3374" s="9"/>
    </row>
    <row r="3375" spans="8:17" s="22" customFormat="1" ht="15" hidden="1" customHeight="1" x14ac:dyDescent="0.25">
      <c r="H3375" s="9"/>
      <c r="I3375" s="9"/>
      <c r="J3375" s="9"/>
      <c r="K3375" s="9"/>
      <c r="L3375" s="9"/>
      <c r="M3375" s="9"/>
      <c r="N3375" s="9"/>
      <c r="O3375" s="9"/>
      <c r="P3375" s="9"/>
      <c r="Q3375" s="9"/>
    </row>
    <row r="3376" spans="8:17" s="22" customFormat="1" ht="15" hidden="1" customHeight="1" x14ac:dyDescent="0.25">
      <c r="H3376" s="9"/>
      <c r="I3376" s="9"/>
      <c r="J3376" s="9"/>
      <c r="K3376" s="9"/>
      <c r="L3376" s="9"/>
      <c r="M3376" s="9"/>
      <c r="N3376" s="9"/>
      <c r="O3376" s="9"/>
      <c r="P3376" s="9"/>
      <c r="Q3376" s="9"/>
    </row>
    <row r="3377" spans="8:17" s="22" customFormat="1" ht="15" hidden="1" customHeight="1" x14ac:dyDescent="0.25">
      <c r="H3377" s="9"/>
      <c r="I3377" s="9"/>
      <c r="J3377" s="9"/>
      <c r="K3377" s="9"/>
      <c r="L3377" s="9"/>
      <c r="M3377" s="9"/>
      <c r="N3377" s="9"/>
      <c r="O3377" s="9"/>
      <c r="P3377" s="9"/>
      <c r="Q3377" s="9"/>
    </row>
    <row r="3378" spans="8:17" s="22" customFormat="1" ht="15" hidden="1" customHeight="1" x14ac:dyDescent="0.25">
      <c r="H3378" s="9"/>
      <c r="I3378" s="9"/>
      <c r="J3378" s="9"/>
      <c r="K3378" s="9"/>
      <c r="L3378" s="9"/>
      <c r="M3378" s="9"/>
      <c r="N3378" s="9"/>
      <c r="O3378" s="9"/>
      <c r="P3378" s="9"/>
      <c r="Q3378" s="9"/>
    </row>
    <row r="3379" spans="8:17" s="22" customFormat="1" ht="15" hidden="1" customHeight="1" x14ac:dyDescent="0.25">
      <c r="H3379" s="9"/>
      <c r="I3379" s="9"/>
      <c r="J3379" s="9"/>
      <c r="K3379" s="9"/>
      <c r="L3379" s="9"/>
      <c r="M3379" s="9"/>
      <c r="N3379" s="9"/>
      <c r="O3379" s="9"/>
      <c r="P3379" s="9"/>
      <c r="Q3379" s="9"/>
    </row>
    <row r="3380" spans="8:17" s="22" customFormat="1" ht="15" hidden="1" customHeight="1" x14ac:dyDescent="0.25">
      <c r="H3380" s="9"/>
      <c r="I3380" s="9"/>
      <c r="J3380" s="9"/>
      <c r="K3380" s="9"/>
      <c r="L3380" s="9"/>
      <c r="M3380" s="9"/>
      <c r="N3380" s="9"/>
      <c r="O3380" s="9"/>
      <c r="P3380" s="9"/>
      <c r="Q3380" s="9"/>
    </row>
    <row r="3381" spans="8:17" s="22" customFormat="1" ht="15" hidden="1" customHeight="1" x14ac:dyDescent="0.25">
      <c r="H3381" s="9"/>
      <c r="I3381" s="9"/>
      <c r="J3381" s="9"/>
      <c r="K3381" s="9"/>
      <c r="L3381" s="9"/>
      <c r="M3381" s="9"/>
      <c r="N3381" s="9"/>
      <c r="O3381" s="9"/>
      <c r="P3381" s="9"/>
      <c r="Q3381" s="9"/>
    </row>
    <row r="3382" spans="8:17" s="22" customFormat="1" ht="15" hidden="1" customHeight="1" x14ac:dyDescent="0.25">
      <c r="H3382" s="9"/>
      <c r="I3382" s="9"/>
      <c r="J3382" s="9"/>
      <c r="K3382" s="9"/>
      <c r="L3382" s="9"/>
      <c r="M3382" s="9"/>
      <c r="N3382" s="9"/>
      <c r="O3382" s="9"/>
      <c r="P3382" s="9"/>
      <c r="Q3382" s="9"/>
    </row>
    <row r="3383" spans="8:17" s="22" customFormat="1" ht="15" hidden="1" customHeight="1" x14ac:dyDescent="0.25">
      <c r="H3383" s="9"/>
      <c r="I3383" s="9"/>
      <c r="J3383" s="9"/>
      <c r="K3383" s="9"/>
      <c r="L3383" s="9"/>
      <c r="M3383" s="9"/>
      <c r="N3383" s="9"/>
      <c r="O3383" s="9"/>
      <c r="P3383" s="9"/>
      <c r="Q3383" s="9"/>
    </row>
    <row r="3384" spans="8:17" s="22" customFormat="1" ht="15" hidden="1" customHeight="1" x14ac:dyDescent="0.25">
      <c r="H3384" s="9"/>
      <c r="I3384" s="9"/>
      <c r="J3384" s="9"/>
      <c r="K3384" s="9"/>
      <c r="L3384" s="9"/>
      <c r="M3384" s="9"/>
      <c r="N3384" s="9"/>
      <c r="O3384" s="9"/>
      <c r="P3384" s="9"/>
      <c r="Q3384" s="9"/>
    </row>
    <row r="3385" spans="8:17" s="22" customFormat="1" ht="15" hidden="1" customHeight="1" x14ac:dyDescent="0.25">
      <c r="H3385" s="9"/>
      <c r="I3385" s="9"/>
      <c r="J3385" s="9"/>
      <c r="K3385" s="9"/>
      <c r="L3385" s="9"/>
      <c r="M3385" s="9"/>
      <c r="N3385" s="9"/>
      <c r="O3385" s="9"/>
      <c r="P3385" s="9"/>
      <c r="Q3385" s="9"/>
    </row>
    <row r="3386" spans="8:17" s="22" customFormat="1" ht="15" hidden="1" customHeight="1" x14ac:dyDescent="0.25">
      <c r="H3386" s="9"/>
      <c r="I3386" s="9"/>
      <c r="J3386" s="9"/>
      <c r="K3386" s="9"/>
      <c r="L3386" s="9"/>
      <c r="M3386" s="9"/>
      <c r="N3386" s="9"/>
      <c r="O3386" s="9"/>
      <c r="P3386" s="9"/>
      <c r="Q3386" s="9"/>
    </row>
    <row r="3387" spans="8:17" s="22" customFormat="1" ht="15" hidden="1" customHeight="1" x14ac:dyDescent="0.25">
      <c r="H3387" s="9"/>
      <c r="I3387" s="9"/>
      <c r="J3387" s="9"/>
      <c r="K3387" s="9"/>
      <c r="L3387" s="9"/>
      <c r="M3387" s="9"/>
      <c r="N3387" s="9"/>
      <c r="O3387" s="9"/>
      <c r="P3387" s="9"/>
      <c r="Q3387" s="9"/>
    </row>
    <row r="3388" spans="8:17" s="22" customFormat="1" ht="15" hidden="1" customHeight="1" x14ac:dyDescent="0.25">
      <c r="H3388" s="9"/>
      <c r="I3388" s="9"/>
      <c r="J3388" s="9"/>
      <c r="K3388" s="9"/>
      <c r="L3388" s="9"/>
      <c r="M3388" s="9"/>
      <c r="N3388" s="9"/>
      <c r="O3388" s="9"/>
      <c r="P3388" s="9"/>
      <c r="Q3388" s="9"/>
    </row>
    <row r="3389" spans="8:17" s="22" customFormat="1" ht="15" hidden="1" customHeight="1" x14ac:dyDescent="0.25">
      <c r="H3389" s="9"/>
      <c r="I3389" s="9"/>
      <c r="J3389" s="9"/>
      <c r="K3389" s="9"/>
      <c r="L3389" s="9"/>
      <c r="M3389" s="9"/>
      <c r="N3389" s="9"/>
      <c r="O3389" s="9"/>
      <c r="P3389" s="9"/>
      <c r="Q3389" s="9"/>
    </row>
    <row r="3390" spans="8:17" s="22" customFormat="1" ht="15" hidden="1" customHeight="1" x14ac:dyDescent="0.25">
      <c r="H3390" s="9"/>
      <c r="I3390" s="9"/>
      <c r="J3390" s="9"/>
      <c r="K3390" s="9"/>
      <c r="L3390" s="9"/>
      <c r="M3390" s="9"/>
      <c r="N3390" s="9"/>
      <c r="O3390" s="9"/>
      <c r="P3390" s="9"/>
      <c r="Q3390" s="9"/>
    </row>
    <row r="3391" spans="8:17" s="22" customFormat="1" ht="15" hidden="1" customHeight="1" x14ac:dyDescent="0.25">
      <c r="H3391" s="9"/>
      <c r="I3391" s="9"/>
      <c r="J3391" s="9"/>
      <c r="K3391" s="9"/>
      <c r="L3391" s="9"/>
      <c r="M3391" s="9"/>
      <c r="N3391" s="9"/>
      <c r="O3391" s="9"/>
      <c r="P3391" s="9"/>
      <c r="Q3391" s="9"/>
    </row>
    <row r="3392" spans="8:17" s="22" customFormat="1" ht="15" hidden="1" customHeight="1" x14ac:dyDescent="0.25">
      <c r="H3392" s="9"/>
      <c r="I3392" s="9"/>
      <c r="J3392" s="9"/>
      <c r="K3392" s="9"/>
      <c r="L3392" s="9"/>
      <c r="M3392" s="9"/>
      <c r="N3392" s="9"/>
      <c r="O3392" s="9"/>
      <c r="P3392" s="9"/>
      <c r="Q3392" s="9"/>
    </row>
    <row r="3393" spans="8:17" s="22" customFormat="1" ht="15" hidden="1" customHeight="1" x14ac:dyDescent="0.25">
      <c r="H3393" s="9"/>
      <c r="I3393" s="9"/>
      <c r="J3393" s="9"/>
      <c r="K3393" s="9"/>
      <c r="L3393" s="9"/>
      <c r="M3393" s="9"/>
      <c r="N3393" s="9"/>
      <c r="O3393" s="9"/>
      <c r="P3393" s="9"/>
      <c r="Q3393" s="9"/>
    </row>
    <row r="3394" spans="8:17" s="22" customFormat="1" ht="15" hidden="1" customHeight="1" x14ac:dyDescent="0.25">
      <c r="H3394" s="9"/>
      <c r="I3394" s="9"/>
      <c r="J3394" s="9"/>
      <c r="K3394" s="9"/>
      <c r="L3394" s="9"/>
      <c r="M3394" s="9"/>
      <c r="N3394" s="9"/>
      <c r="O3394" s="9"/>
      <c r="P3394" s="9"/>
      <c r="Q3394" s="9"/>
    </row>
    <row r="3395" spans="8:17" s="22" customFormat="1" ht="15" hidden="1" customHeight="1" x14ac:dyDescent="0.25">
      <c r="H3395" s="9"/>
      <c r="I3395" s="9"/>
      <c r="J3395" s="9"/>
      <c r="K3395" s="9"/>
      <c r="L3395" s="9"/>
      <c r="M3395" s="9"/>
      <c r="N3395" s="9"/>
      <c r="O3395" s="9"/>
      <c r="P3395" s="9"/>
      <c r="Q3395" s="9"/>
    </row>
    <row r="3396" spans="8:17" s="22" customFormat="1" ht="15" hidden="1" customHeight="1" x14ac:dyDescent="0.25">
      <c r="H3396" s="9"/>
      <c r="I3396" s="9"/>
      <c r="J3396" s="9"/>
      <c r="K3396" s="9"/>
      <c r="L3396" s="9"/>
      <c r="M3396" s="9"/>
      <c r="N3396" s="9"/>
      <c r="O3396" s="9"/>
      <c r="P3396" s="9"/>
      <c r="Q3396" s="9"/>
    </row>
    <row r="3397" spans="8:17" s="22" customFormat="1" ht="15" hidden="1" customHeight="1" x14ac:dyDescent="0.25">
      <c r="H3397" s="9"/>
      <c r="I3397" s="9"/>
      <c r="J3397" s="9"/>
      <c r="K3397" s="9"/>
      <c r="L3397" s="9"/>
      <c r="M3397" s="9"/>
      <c r="N3397" s="9"/>
      <c r="O3397" s="9"/>
      <c r="P3397" s="9"/>
      <c r="Q3397" s="9"/>
    </row>
    <row r="3398" spans="8:17" s="22" customFormat="1" ht="15" hidden="1" customHeight="1" x14ac:dyDescent="0.25">
      <c r="H3398" s="9"/>
      <c r="I3398" s="9"/>
      <c r="J3398" s="9"/>
      <c r="K3398" s="9"/>
      <c r="L3398" s="9"/>
      <c r="M3398" s="9"/>
      <c r="N3398" s="9"/>
      <c r="O3398" s="9"/>
      <c r="P3398" s="9"/>
      <c r="Q3398" s="9"/>
    </row>
    <row r="3399" spans="8:17" s="22" customFormat="1" ht="15" hidden="1" customHeight="1" x14ac:dyDescent="0.25">
      <c r="H3399" s="9"/>
      <c r="I3399" s="9"/>
      <c r="J3399" s="9"/>
      <c r="K3399" s="9"/>
      <c r="L3399" s="9"/>
      <c r="M3399" s="9"/>
      <c r="N3399" s="9"/>
      <c r="O3399" s="9"/>
      <c r="P3399" s="9"/>
      <c r="Q3399" s="9"/>
    </row>
    <row r="3400" spans="8:17" s="22" customFormat="1" ht="15" hidden="1" customHeight="1" x14ac:dyDescent="0.25">
      <c r="H3400" s="9"/>
      <c r="I3400" s="9"/>
      <c r="J3400" s="9"/>
      <c r="K3400" s="9"/>
      <c r="L3400" s="9"/>
      <c r="M3400" s="9"/>
      <c r="N3400" s="9"/>
      <c r="O3400" s="9"/>
      <c r="P3400" s="9"/>
      <c r="Q3400" s="9"/>
    </row>
    <row r="3401" spans="8:17" s="22" customFormat="1" ht="15" hidden="1" customHeight="1" x14ac:dyDescent="0.25">
      <c r="H3401" s="9"/>
      <c r="I3401" s="9"/>
      <c r="J3401" s="9"/>
      <c r="K3401" s="9"/>
      <c r="L3401" s="9"/>
      <c r="M3401" s="9"/>
      <c r="N3401" s="9"/>
      <c r="O3401" s="9"/>
      <c r="P3401" s="9"/>
      <c r="Q3401" s="9"/>
    </row>
    <row r="3402" spans="8:17" s="22" customFormat="1" ht="15" hidden="1" customHeight="1" x14ac:dyDescent="0.25">
      <c r="H3402" s="9"/>
      <c r="I3402" s="9"/>
      <c r="J3402" s="9"/>
      <c r="K3402" s="9"/>
      <c r="L3402" s="9"/>
      <c r="M3402" s="9"/>
      <c r="N3402" s="9"/>
      <c r="O3402" s="9"/>
      <c r="P3402" s="9"/>
      <c r="Q3402" s="9"/>
    </row>
    <row r="3403" spans="8:17" s="22" customFormat="1" ht="15" hidden="1" customHeight="1" x14ac:dyDescent="0.25">
      <c r="H3403" s="9"/>
      <c r="I3403" s="9"/>
      <c r="J3403" s="9"/>
      <c r="K3403" s="9"/>
      <c r="L3403" s="9"/>
      <c r="M3403" s="9"/>
      <c r="N3403" s="9"/>
      <c r="O3403" s="9"/>
      <c r="P3403" s="9"/>
      <c r="Q3403" s="9"/>
    </row>
    <row r="3404" spans="8:17" s="22" customFormat="1" ht="15" hidden="1" customHeight="1" x14ac:dyDescent="0.25">
      <c r="H3404" s="9"/>
      <c r="I3404" s="9"/>
      <c r="J3404" s="9"/>
      <c r="K3404" s="9"/>
      <c r="L3404" s="9"/>
      <c r="M3404" s="9"/>
      <c r="N3404" s="9"/>
      <c r="O3404" s="9"/>
      <c r="P3404" s="9"/>
      <c r="Q3404" s="9"/>
    </row>
    <row r="3405" spans="8:17" s="22" customFormat="1" ht="15" hidden="1" customHeight="1" x14ac:dyDescent="0.25">
      <c r="H3405" s="9"/>
      <c r="I3405" s="9"/>
      <c r="J3405" s="9"/>
      <c r="K3405" s="9"/>
      <c r="L3405" s="9"/>
      <c r="M3405" s="9"/>
      <c r="N3405" s="9"/>
      <c r="O3405" s="9"/>
      <c r="P3405" s="9"/>
      <c r="Q3405" s="9"/>
    </row>
    <row r="3406" spans="8:17" s="22" customFormat="1" ht="15" hidden="1" customHeight="1" x14ac:dyDescent="0.25">
      <c r="H3406" s="9"/>
      <c r="I3406" s="9"/>
      <c r="J3406" s="9"/>
      <c r="K3406" s="9"/>
      <c r="L3406" s="9"/>
      <c r="M3406" s="9"/>
      <c r="N3406" s="9"/>
      <c r="O3406" s="9"/>
      <c r="P3406" s="9"/>
      <c r="Q3406" s="9"/>
    </row>
    <row r="3407" spans="8:17" s="22" customFormat="1" ht="15" hidden="1" customHeight="1" x14ac:dyDescent="0.25">
      <c r="H3407" s="9"/>
      <c r="I3407" s="9"/>
      <c r="J3407" s="9"/>
      <c r="K3407" s="9"/>
      <c r="L3407" s="9"/>
      <c r="M3407" s="9"/>
      <c r="N3407" s="9"/>
      <c r="O3407" s="9"/>
      <c r="P3407" s="9"/>
      <c r="Q3407" s="9"/>
    </row>
    <row r="3408" spans="8:17" s="22" customFormat="1" ht="15" hidden="1" customHeight="1" x14ac:dyDescent="0.25">
      <c r="H3408" s="9"/>
      <c r="I3408" s="9"/>
      <c r="J3408" s="9"/>
      <c r="K3408" s="9"/>
      <c r="L3408" s="9"/>
      <c r="M3408" s="9"/>
      <c r="N3408" s="9"/>
      <c r="O3408" s="9"/>
      <c r="P3408" s="9"/>
      <c r="Q3408" s="9"/>
    </row>
    <row r="3409" spans="8:17" s="22" customFormat="1" ht="15" hidden="1" customHeight="1" x14ac:dyDescent="0.25">
      <c r="H3409" s="9"/>
      <c r="I3409" s="9"/>
      <c r="J3409" s="9"/>
      <c r="K3409" s="9"/>
      <c r="L3409" s="9"/>
      <c r="M3409" s="9"/>
      <c r="N3409" s="9"/>
      <c r="O3409" s="9"/>
      <c r="P3409" s="9"/>
      <c r="Q3409" s="9"/>
    </row>
    <row r="3410" spans="8:17" s="22" customFormat="1" ht="15" hidden="1" customHeight="1" x14ac:dyDescent="0.25">
      <c r="H3410" s="9"/>
      <c r="I3410" s="9"/>
      <c r="J3410" s="9"/>
      <c r="K3410" s="9"/>
      <c r="L3410" s="9"/>
      <c r="M3410" s="9"/>
      <c r="N3410" s="9"/>
      <c r="O3410" s="9"/>
      <c r="P3410" s="9"/>
      <c r="Q3410" s="9"/>
    </row>
    <row r="3411" spans="8:17" s="22" customFormat="1" ht="15" hidden="1" customHeight="1" x14ac:dyDescent="0.25">
      <c r="H3411" s="9"/>
      <c r="I3411" s="9"/>
      <c r="J3411" s="9"/>
      <c r="K3411" s="9"/>
      <c r="L3411" s="9"/>
      <c r="M3411" s="9"/>
      <c r="N3411" s="9"/>
      <c r="O3411" s="9"/>
      <c r="P3411" s="9"/>
      <c r="Q3411" s="9"/>
    </row>
    <row r="3412" spans="8:17" s="22" customFormat="1" ht="15" hidden="1" customHeight="1" x14ac:dyDescent="0.25">
      <c r="H3412" s="9"/>
      <c r="I3412" s="9"/>
      <c r="J3412" s="9"/>
      <c r="K3412" s="9"/>
      <c r="L3412" s="9"/>
      <c r="M3412" s="9"/>
      <c r="N3412" s="9"/>
      <c r="O3412" s="9"/>
      <c r="P3412" s="9"/>
      <c r="Q3412" s="9"/>
    </row>
    <row r="3413" spans="8:17" s="22" customFormat="1" ht="15" hidden="1" customHeight="1" x14ac:dyDescent="0.25">
      <c r="H3413" s="9"/>
      <c r="I3413" s="9"/>
      <c r="J3413" s="9"/>
      <c r="K3413" s="9"/>
      <c r="L3413" s="9"/>
      <c r="M3413" s="9"/>
      <c r="N3413" s="9"/>
      <c r="O3413" s="9"/>
      <c r="P3413" s="9"/>
      <c r="Q3413" s="9"/>
    </row>
    <row r="3414" spans="8:17" s="22" customFormat="1" ht="15" hidden="1" customHeight="1" x14ac:dyDescent="0.25">
      <c r="H3414" s="9"/>
      <c r="I3414" s="9"/>
      <c r="J3414" s="9"/>
      <c r="K3414" s="9"/>
      <c r="L3414" s="9"/>
      <c r="M3414" s="9"/>
      <c r="N3414" s="9"/>
      <c r="O3414" s="9"/>
      <c r="P3414" s="9"/>
      <c r="Q3414" s="9"/>
    </row>
    <row r="3415" spans="8:17" s="22" customFormat="1" ht="15" hidden="1" customHeight="1" x14ac:dyDescent="0.25">
      <c r="H3415" s="9"/>
      <c r="I3415" s="9"/>
      <c r="J3415" s="9"/>
      <c r="K3415" s="9"/>
      <c r="L3415" s="9"/>
      <c r="M3415" s="9"/>
      <c r="N3415" s="9"/>
      <c r="O3415" s="9"/>
      <c r="P3415" s="9"/>
      <c r="Q3415" s="9"/>
    </row>
    <row r="3416" spans="8:17" s="22" customFormat="1" ht="15" hidden="1" customHeight="1" x14ac:dyDescent="0.25">
      <c r="H3416" s="9"/>
      <c r="I3416" s="9"/>
      <c r="J3416" s="9"/>
      <c r="K3416" s="9"/>
      <c r="L3416" s="9"/>
      <c r="M3416" s="9"/>
      <c r="N3416" s="9"/>
      <c r="O3416" s="9"/>
      <c r="P3416" s="9"/>
      <c r="Q3416" s="9"/>
    </row>
    <row r="3417" spans="8:17" s="22" customFormat="1" ht="15" hidden="1" customHeight="1" x14ac:dyDescent="0.25">
      <c r="H3417" s="9"/>
      <c r="I3417" s="9"/>
      <c r="J3417" s="9"/>
      <c r="K3417" s="9"/>
      <c r="L3417" s="9"/>
      <c r="M3417" s="9"/>
      <c r="N3417" s="9"/>
      <c r="O3417" s="9"/>
      <c r="P3417" s="9"/>
      <c r="Q3417" s="9"/>
    </row>
    <row r="3418" spans="8:17" s="22" customFormat="1" ht="15" hidden="1" customHeight="1" x14ac:dyDescent="0.25">
      <c r="H3418" s="9"/>
      <c r="I3418" s="9"/>
      <c r="J3418" s="9"/>
      <c r="K3418" s="9"/>
      <c r="L3418" s="9"/>
      <c r="M3418" s="9"/>
      <c r="N3418" s="9"/>
      <c r="O3418" s="9"/>
      <c r="P3418" s="9"/>
      <c r="Q3418" s="9"/>
    </row>
    <row r="3419" spans="8:17" s="22" customFormat="1" ht="15" hidden="1" customHeight="1" x14ac:dyDescent="0.25">
      <c r="H3419" s="9"/>
      <c r="I3419" s="9"/>
      <c r="J3419" s="9"/>
      <c r="K3419" s="9"/>
      <c r="L3419" s="9"/>
      <c r="M3419" s="9"/>
      <c r="N3419" s="9"/>
      <c r="O3419" s="9"/>
      <c r="P3419" s="9"/>
      <c r="Q3419" s="9"/>
    </row>
    <row r="3420" spans="8:17" s="22" customFormat="1" ht="15" hidden="1" customHeight="1" x14ac:dyDescent="0.25">
      <c r="H3420" s="9"/>
      <c r="I3420" s="9"/>
      <c r="J3420" s="9"/>
      <c r="K3420" s="9"/>
      <c r="L3420" s="9"/>
      <c r="M3420" s="9"/>
      <c r="N3420" s="9"/>
      <c r="O3420" s="9"/>
      <c r="P3420" s="9"/>
      <c r="Q3420" s="9"/>
    </row>
    <row r="3421" spans="8:17" s="22" customFormat="1" ht="15" hidden="1" customHeight="1" x14ac:dyDescent="0.25">
      <c r="H3421" s="9"/>
      <c r="I3421" s="9"/>
      <c r="J3421" s="9"/>
      <c r="K3421" s="9"/>
      <c r="L3421" s="9"/>
      <c r="M3421" s="9"/>
      <c r="N3421" s="9"/>
      <c r="O3421" s="9"/>
      <c r="P3421" s="9"/>
      <c r="Q3421" s="9"/>
    </row>
    <row r="3422" spans="8:17" s="22" customFormat="1" ht="15" hidden="1" customHeight="1" x14ac:dyDescent="0.25">
      <c r="H3422" s="9"/>
      <c r="I3422" s="9"/>
      <c r="J3422" s="9"/>
      <c r="K3422" s="9"/>
      <c r="L3422" s="9"/>
      <c r="M3422" s="9"/>
      <c r="N3422" s="9"/>
      <c r="O3422" s="9"/>
      <c r="P3422" s="9"/>
      <c r="Q3422" s="9"/>
    </row>
    <row r="3423" spans="8:17" s="22" customFormat="1" ht="15" hidden="1" customHeight="1" x14ac:dyDescent="0.25">
      <c r="H3423" s="9"/>
      <c r="I3423" s="9"/>
      <c r="J3423" s="9"/>
      <c r="K3423" s="9"/>
      <c r="L3423" s="9"/>
      <c r="M3423" s="9"/>
      <c r="N3423" s="9"/>
      <c r="O3423" s="9"/>
      <c r="P3423" s="9"/>
      <c r="Q3423" s="9"/>
    </row>
    <row r="3424" spans="8:17" s="22" customFormat="1" ht="15" hidden="1" customHeight="1" x14ac:dyDescent="0.25">
      <c r="H3424" s="9"/>
      <c r="I3424" s="9"/>
      <c r="J3424" s="9"/>
      <c r="K3424" s="9"/>
      <c r="L3424" s="9"/>
      <c r="M3424" s="9"/>
      <c r="N3424" s="9"/>
      <c r="O3424" s="9"/>
      <c r="P3424" s="9"/>
      <c r="Q3424" s="9"/>
    </row>
    <row r="3425" spans="8:17" s="22" customFormat="1" ht="15" hidden="1" customHeight="1" x14ac:dyDescent="0.25">
      <c r="H3425" s="9"/>
      <c r="I3425" s="9"/>
      <c r="J3425" s="9"/>
      <c r="K3425" s="9"/>
      <c r="L3425" s="9"/>
      <c r="M3425" s="9"/>
      <c r="N3425" s="9"/>
      <c r="O3425" s="9"/>
      <c r="P3425" s="9"/>
      <c r="Q3425" s="9"/>
    </row>
    <row r="3426" spans="8:17" s="22" customFormat="1" ht="15" hidden="1" customHeight="1" x14ac:dyDescent="0.25">
      <c r="H3426" s="9"/>
      <c r="I3426" s="9"/>
      <c r="J3426" s="9"/>
      <c r="K3426" s="9"/>
      <c r="L3426" s="9"/>
      <c r="M3426" s="9"/>
      <c r="N3426" s="9"/>
      <c r="O3426" s="9"/>
      <c r="P3426" s="9"/>
      <c r="Q3426" s="9"/>
    </row>
    <row r="3427" spans="8:17" s="22" customFormat="1" ht="15" hidden="1" customHeight="1" x14ac:dyDescent="0.25">
      <c r="H3427" s="9"/>
      <c r="I3427" s="9"/>
      <c r="J3427" s="9"/>
      <c r="K3427" s="9"/>
      <c r="L3427" s="9"/>
      <c r="M3427" s="9"/>
      <c r="N3427" s="9"/>
      <c r="O3427" s="9"/>
      <c r="P3427" s="9"/>
      <c r="Q3427" s="9"/>
    </row>
    <row r="3428" spans="8:17" s="22" customFormat="1" ht="15" hidden="1" customHeight="1" x14ac:dyDescent="0.25">
      <c r="H3428" s="9"/>
      <c r="I3428" s="9"/>
      <c r="J3428" s="9"/>
      <c r="K3428" s="9"/>
      <c r="L3428" s="9"/>
      <c r="M3428" s="9"/>
      <c r="N3428" s="9"/>
      <c r="O3428" s="9"/>
      <c r="P3428" s="9"/>
      <c r="Q3428" s="9"/>
    </row>
    <row r="3429" spans="8:17" s="22" customFormat="1" ht="15" hidden="1" customHeight="1" x14ac:dyDescent="0.25">
      <c r="H3429" s="9"/>
      <c r="I3429" s="9"/>
      <c r="J3429" s="9"/>
      <c r="K3429" s="9"/>
      <c r="L3429" s="9"/>
      <c r="M3429" s="9"/>
      <c r="N3429" s="9"/>
      <c r="O3429" s="9"/>
      <c r="P3429" s="9"/>
      <c r="Q3429" s="9"/>
    </row>
    <row r="3430" spans="8:17" s="22" customFormat="1" ht="15" hidden="1" customHeight="1" x14ac:dyDescent="0.25">
      <c r="H3430" s="9"/>
      <c r="I3430" s="9"/>
      <c r="J3430" s="9"/>
      <c r="K3430" s="9"/>
      <c r="L3430" s="9"/>
      <c r="M3430" s="9"/>
      <c r="N3430" s="9"/>
      <c r="O3430" s="9"/>
      <c r="P3430" s="9"/>
      <c r="Q3430" s="9"/>
    </row>
    <row r="3431" spans="8:17" s="22" customFormat="1" ht="15" hidden="1" customHeight="1" x14ac:dyDescent="0.25">
      <c r="H3431" s="9"/>
      <c r="I3431" s="9"/>
      <c r="J3431" s="9"/>
      <c r="K3431" s="9"/>
      <c r="L3431" s="9"/>
      <c r="M3431" s="9"/>
      <c r="N3431" s="9"/>
      <c r="O3431" s="9"/>
      <c r="P3431" s="9"/>
      <c r="Q3431" s="9"/>
    </row>
    <row r="3432" spans="8:17" s="22" customFormat="1" ht="15" hidden="1" customHeight="1" x14ac:dyDescent="0.25">
      <c r="H3432" s="9"/>
      <c r="I3432" s="9"/>
      <c r="J3432" s="9"/>
      <c r="K3432" s="9"/>
      <c r="L3432" s="9"/>
      <c r="M3432" s="9"/>
      <c r="N3432" s="9"/>
      <c r="O3432" s="9"/>
      <c r="P3432" s="9"/>
      <c r="Q3432" s="9"/>
    </row>
    <row r="3433" spans="8:17" s="22" customFormat="1" ht="15" hidden="1" customHeight="1" x14ac:dyDescent="0.25">
      <c r="H3433" s="9"/>
      <c r="I3433" s="9"/>
      <c r="J3433" s="9"/>
      <c r="K3433" s="9"/>
      <c r="L3433" s="9"/>
      <c r="M3433" s="9"/>
      <c r="N3433" s="9"/>
      <c r="O3433" s="9"/>
      <c r="P3433" s="9"/>
      <c r="Q3433" s="9"/>
    </row>
    <row r="3434" spans="8:17" s="22" customFormat="1" ht="15" hidden="1" customHeight="1" x14ac:dyDescent="0.25">
      <c r="H3434" s="9"/>
      <c r="I3434" s="9"/>
      <c r="J3434" s="9"/>
      <c r="K3434" s="9"/>
      <c r="L3434" s="9"/>
      <c r="M3434" s="9"/>
      <c r="N3434" s="9"/>
      <c r="O3434" s="9"/>
      <c r="P3434" s="9"/>
      <c r="Q3434" s="9"/>
    </row>
    <row r="3435" spans="8:17" s="22" customFormat="1" ht="15" hidden="1" customHeight="1" x14ac:dyDescent="0.25">
      <c r="H3435" s="9"/>
      <c r="I3435" s="9"/>
      <c r="J3435" s="9"/>
      <c r="K3435" s="9"/>
      <c r="L3435" s="9"/>
      <c r="M3435" s="9"/>
      <c r="N3435" s="9"/>
      <c r="O3435" s="9"/>
      <c r="P3435" s="9"/>
      <c r="Q3435" s="9"/>
    </row>
    <row r="3436" spans="8:17" s="22" customFormat="1" ht="15" hidden="1" customHeight="1" x14ac:dyDescent="0.25">
      <c r="H3436" s="9"/>
      <c r="I3436" s="9"/>
      <c r="J3436" s="9"/>
      <c r="K3436" s="9"/>
      <c r="L3436" s="9"/>
      <c r="M3436" s="9"/>
      <c r="N3436" s="9"/>
      <c r="O3436" s="9"/>
      <c r="P3436" s="9"/>
      <c r="Q3436" s="9"/>
    </row>
    <row r="3437" spans="8:17" s="22" customFormat="1" ht="15" hidden="1" customHeight="1" x14ac:dyDescent="0.25">
      <c r="H3437" s="9"/>
      <c r="I3437" s="9"/>
      <c r="J3437" s="9"/>
      <c r="K3437" s="9"/>
      <c r="L3437" s="9"/>
      <c r="M3437" s="9"/>
      <c r="N3437" s="9"/>
      <c r="O3437" s="9"/>
      <c r="P3437" s="9"/>
      <c r="Q3437" s="9"/>
    </row>
    <row r="3438" spans="8:17" s="22" customFormat="1" ht="15" hidden="1" customHeight="1" x14ac:dyDescent="0.25">
      <c r="H3438" s="9"/>
      <c r="I3438" s="9"/>
      <c r="J3438" s="9"/>
      <c r="K3438" s="9"/>
      <c r="L3438" s="9"/>
      <c r="M3438" s="9"/>
      <c r="N3438" s="9"/>
      <c r="O3438" s="9"/>
      <c r="P3438" s="9"/>
      <c r="Q3438" s="9"/>
    </row>
    <row r="3439" spans="8:17" s="22" customFormat="1" ht="15" hidden="1" customHeight="1" x14ac:dyDescent="0.25">
      <c r="H3439" s="9"/>
      <c r="I3439" s="9"/>
      <c r="J3439" s="9"/>
      <c r="K3439" s="9"/>
      <c r="L3439" s="9"/>
      <c r="M3439" s="9"/>
      <c r="N3439" s="9"/>
      <c r="O3439" s="9"/>
      <c r="P3439" s="9"/>
      <c r="Q3439" s="9"/>
    </row>
    <row r="3440" spans="8:17" s="22" customFormat="1" ht="15" hidden="1" customHeight="1" x14ac:dyDescent="0.25">
      <c r="H3440" s="9"/>
      <c r="I3440" s="9"/>
      <c r="J3440" s="9"/>
      <c r="K3440" s="9"/>
      <c r="L3440" s="9"/>
      <c r="M3440" s="9"/>
      <c r="N3440" s="9"/>
      <c r="O3440" s="9"/>
      <c r="P3440" s="9"/>
      <c r="Q3440" s="9"/>
    </row>
    <row r="3441" spans="8:17" s="22" customFormat="1" ht="15" hidden="1" customHeight="1" x14ac:dyDescent="0.25">
      <c r="H3441" s="9"/>
      <c r="I3441" s="9"/>
      <c r="J3441" s="9"/>
      <c r="K3441" s="9"/>
      <c r="L3441" s="9"/>
      <c r="M3441" s="9"/>
      <c r="N3441" s="9"/>
      <c r="O3441" s="9"/>
      <c r="P3441" s="9"/>
      <c r="Q3441" s="9"/>
    </row>
    <row r="3442" spans="8:17" s="22" customFormat="1" ht="15" hidden="1" customHeight="1" x14ac:dyDescent="0.25">
      <c r="H3442" s="9"/>
      <c r="I3442" s="9"/>
      <c r="J3442" s="9"/>
      <c r="K3442" s="9"/>
      <c r="L3442" s="9"/>
      <c r="M3442" s="9"/>
      <c r="N3442" s="9"/>
      <c r="O3442" s="9"/>
      <c r="P3442" s="9"/>
      <c r="Q3442" s="9"/>
    </row>
    <row r="3443" spans="8:17" s="22" customFormat="1" ht="15" hidden="1" customHeight="1" x14ac:dyDescent="0.25">
      <c r="H3443" s="9"/>
      <c r="I3443" s="9"/>
      <c r="J3443" s="9"/>
      <c r="K3443" s="9"/>
      <c r="L3443" s="9"/>
      <c r="M3443" s="9"/>
      <c r="N3443" s="9"/>
      <c r="O3443" s="9"/>
      <c r="P3443" s="9"/>
      <c r="Q3443" s="9"/>
    </row>
    <row r="3444" spans="8:17" s="22" customFormat="1" ht="15" hidden="1" customHeight="1" x14ac:dyDescent="0.25">
      <c r="H3444" s="9"/>
      <c r="I3444" s="9"/>
      <c r="J3444" s="9"/>
      <c r="K3444" s="9"/>
      <c r="L3444" s="9"/>
      <c r="M3444" s="9"/>
      <c r="N3444" s="9"/>
      <c r="O3444" s="9"/>
      <c r="P3444" s="9"/>
      <c r="Q3444" s="9"/>
    </row>
    <row r="3445" spans="8:17" s="22" customFormat="1" ht="15" hidden="1" customHeight="1" x14ac:dyDescent="0.25">
      <c r="H3445" s="9"/>
      <c r="I3445" s="9"/>
      <c r="J3445" s="9"/>
      <c r="K3445" s="9"/>
      <c r="L3445" s="9"/>
      <c r="M3445" s="9"/>
      <c r="N3445" s="9"/>
      <c r="O3445" s="9"/>
      <c r="P3445" s="9"/>
      <c r="Q3445" s="9"/>
    </row>
    <row r="3446" spans="8:17" s="22" customFormat="1" ht="15" hidden="1" customHeight="1" x14ac:dyDescent="0.25">
      <c r="H3446" s="9"/>
      <c r="I3446" s="9"/>
      <c r="J3446" s="9"/>
      <c r="K3446" s="9"/>
      <c r="L3446" s="9"/>
      <c r="M3446" s="9"/>
      <c r="N3446" s="9"/>
      <c r="O3446" s="9"/>
      <c r="P3446" s="9"/>
      <c r="Q3446" s="9"/>
    </row>
    <row r="3447" spans="8:17" s="22" customFormat="1" ht="15" hidden="1" customHeight="1" x14ac:dyDescent="0.25">
      <c r="H3447" s="9"/>
      <c r="I3447" s="9"/>
      <c r="J3447" s="9"/>
      <c r="K3447" s="9"/>
      <c r="L3447" s="9"/>
      <c r="M3447" s="9"/>
      <c r="N3447" s="9"/>
      <c r="O3447" s="9"/>
      <c r="P3447" s="9"/>
      <c r="Q3447" s="9"/>
    </row>
    <row r="3448" spans="8:17" s="22" customFormat="1" ht="15" hidden="1" customHeight="1" x14ac:dyDescent="0.25">
      <c r="H3448" s="9"/>
      <c r="I3448" s="9"/>
      <c r="J3448" s="9"/>
      <c r="K3448" s="9"/>
      <c r="L3448" s="9"/>
      <c r="M3448" s="9"/>
      <c r="N3448" s="9"/>
      <c r="O3448" s="9"/>
      <c r="P3448" s="9"/>
      <c r="Q3448" s="9"/>
    </row>
    <row r="3449" spans="8:17" s="22" customFormat="1" ht="15" hidden="1" customHeight="1" x14ac:dyDescent="0.25">
      <c r="H3449" s="9"/>
      <c r="I3449" s="9"/>
      <c r="J3449" s="9"/>
      <c r="K3449" s="9"/>
      <c r="L3449" s="9"/>
      <c r="M3449" s="9"/>
      <c r="N3449" s="9"/>
      <c r="O3449" s="9"/>
      <c r="P3449" s="9"/>
      <c r="Q3449" s="9"/>
    </row>
    <row r="3450" spans="8:17" s="22" customFormat="1" ht="15" hidden="1" customHeight="1" x14ac:dyDescent="0.25">
      <c r="H3450" s="9"/>
      <c r="I3450" s="9"/>
      <c r="J3450" s="9"/>
      <c r="K3450" s="9"/>
      <c r="L3450" s="9"/>
      <c r="M3450" s="9"/>
      <c r="N3450" s="9"/>
      <c r="O3450" s="9"/>
      <c r="P3450" s="9"/>
      <c r="Q3450" s="9"/>
    </row>
    <row r="3451" spans="8:17" s="22" customFormat="1" ht="15" hidden="1" customHeight="1" x14ac:dyDescent="0.25">
      <c r="H3451" s="9"/>
      <c r="I3451" s="9"/>
      <c r="J3451" s="9"/>
      <c r="K3451" s="9"/>
      <c r="L3451" s="9"/>
      <c r="M3451" s="9"/>
      <c r="N3451" s="9"/>
      <c r="O3451" s="9"/>
      <c r="P3451" s="9"/>
      <c r="Q3451" s="9"/>
    </row>
    <row r="3452" spans="8:17" s="22" customFormat="1" ht="15" hidden="1" customHeight="1" x14ac:dyDescent="0.25">
      <c r="H3452" s="9"/>
      <c r="I3452" s="9"/>
      <c r="J3452" s="9"/>
      <c r="K3452" s="9"/>
      <c r="L3452" s="9"/>
      <c r="M3452" s="9"/>
      <c r="N3452" s="9"/>
      <c r="O3452" s="9"/>
      <c r="P3452" s="9"/>
      <c r="Q3452" s="9"/>
    </row>
    <row r="3453" spans="8:17" s="22" customFormat="1" ht="15" hidden="1" customHeight="1" x14ac:dyDescent="0.25">
      <c r="H3453" s="9"/>
      <c r="I3453" s="9"/>
      <c r="J3453" s="9"/>
      <c r="K3453" s="9"/>
      <c r="L3453" s="9"/>
      <c r="M3453" s="9"/>
      <c r="N3453" s="9"/>
      <c r="O3453" s="9"/>
      <c r="P3453" s="9"/>
      <c r="Q3453" s="9"/>
    </row>
    <row r="3454" spans="8:17" s="22" customFormat="1" ht="15" hidden="1" customHeight="1" x14ac:dyDescent="0.25">
      <c r="H3454" s="9"/>
      <c r="I3454" s="9"/>
      <c r="J3454" s="9"/>
      <c r="K3454" s="9"/>
      <c r="L3454" s="9"/>
      <c r="M3454" s="9"/>
      <c r="N3454" s="9"/>
      <c r="O3454" s="9"/>
      <c r="P3454" s="9"/>
      <c r="Q3454" s="9"/>
    </row>
    <row r="3455" spans="8:17" s="22" customFormat="1" ht="15" hidden="1" customHeight="1" x14ac:dyDescent="0.25">
      <c r="H3455" s="9"/>
      <c r="I3455" s="9"/>
      <c r="J3455" s="9"/>
      <c r="K3455" s="9"/>
      <c r="L3455" s="9"/>
      <c r="M3455" s="9"/>
      <c r="N3455" s="9"/>
      <c r="O3455" s="9"/>
      <c r="P3455" s="9"/>
      <c r="Q3455" s="9"/>
    </row>
    <row r="3456" spans="8:17" s="22" customFormat="1" ht="15" hidden="1" customHeight="1" x14ac:dyDescent="0.25">
      <c r="H3456" s="9"/>
      <c r="I3456" s="9"/>
      <c r="J3456" s="9"/>
      <c r="K3456" s="9"/>
      <c r="L3456" s="9"/>
      <c r="M3456" s="9"/>
      <c r="N3456" s="9"/>
      <c r="O3456" s="9"/>
      <c r="P3456" s="9"/>
      <c r="Q3456" s="9"/>
    </row>
    <row r="3457" spans="8:17" s="22" customFormat="1" ht="15" hidden="1" customHeight="1" x14ac:dyDescent="0.25">
      <c r="H3457" s="9"/>
      <c r="I3457" s="9"/>
      <c r="J3457" s="9"/>
      <c r="K3457" s="9"/>
      <c r="L3457" s="9"/>
      <c r="M3457" s="9"/>
      <c r="N3457" s="9"/>
      <c r="O3457" s="9"/>
      <c r="P3457" s="9"/>
      <c r="Q3457" s="9"/>
    </row>
    <row r="3458" spans="8:17" s="22" customFormat="1" ht="15" hidden="1" customHeight="1" x14ac:dyDescent="0.25">
      <c r="H3458" s="9"/>
      <c r="I3458" s="9"/>
      <c r="J3458" s="9"/>
      <c r="K3458" s="9"/>
      <c r="L3458" s="9"/>
      <c r="M3458" s="9"/>
      <c r="N3458" s="9"/>
      <c r="O3458" s="9"/>
      <c r="P3458" s="9"/>
      <c r="Q3458" s="9"/>
    </row>
    <row r="3459" spans="8:17" s="22" customFormat="1" ht="15" hidden="1" customHeight="1" x14ac:dyDescent="0.25">
      <c r="H3459" s="9"/>
      <c r="I3459" s="9"/>
      <c r="J3459" s="9"/>
      <c r="K3459" s="9"/>
      <c r="L3459" s="9"/>
      <c r="M3459" s="9"/>
      <c r="N3459" s="9"/>
      <c r="O3459" s="9"/>
      <c r="P3459" s="9"/>
      <c r="Q3459" s="9"/>
    </row>
    <row r="3460" spans="8:17" s="22" customFormat="1" ht="15" hidden="1" customHeight="1" x14ac:dyDescent="0.25">
      <c r="H3460" s="9"/>
      <c r="I3460" s="9"/>
      <c r="J3460" s="9"/>
      <c r="K3460" s="9"/>
      <c r="L3460" s="9"/>
      <c r="M3460" s="9"/>
      <c r="N3460" s="9"/>
      <c r="O3460" s="9"/>
      <c r="P3460" s="9"/>
      <c r="Q3460" s="9"/>
    </row>
    <row r="3461" spans="8:17" s="22" customFormat="1" ht="15" hidden="1" customHeight="1" x14ac:dyDescent="0.25">
      <c r="H3461" s="9"/>
      <c r="I3461" s="9"/>
      <c r="J3461" s="9"/>
      <c r="K3461" s="9"/>
      <c r="L3461" s="9"/>
      <c r="M3461" s="9"/>
      <c r="N3461" s="9"/>
      <c r="O3461" s="9"/>
      <c r="P3461" s="9"/>
      <c r="Q3461" s="9"/>
    </row>
    <row r="3462" spans="8:17" s="22" customFormat="1" ht="15" hidden="1" customHeight="1" x14ac:dyDescent="0.25">
      <c r="H3462" s="9"/>
      <c r="I3462" s="9"/>
      <c r="J3462" s="9"/>
      <c r="K3462" s="9"/>
      <c r="L3462" s="9"/>
      <c r="M3462" s="9"/>
      <c r="N3462" s="9"/>
      <c r="O3462" s="9"/>
      <c r="P3462" s="9"/>
      <c r="Q3462" s="9"/>
    </row>
    <row r="3463" spans="8:17" s="22" customFormat="1" ht="15" hidden="1" customHeight="1" x14ac:dyDescent="0.25">
      <c r="H3463" s="9"/>
      <c r="I3463" s="9"/>
      <c r="J3463" s="9"/>
      <c r="K3463" s="9"/>
      <c r="L3463" s="9"/>
      <c r="M3463" s="9"/>
      <c r="N3463" s="9"/>
      <c r="O3463" s="9"/>
      <c r="P3463" s="9"/>
      <c r="Q3463" s="9"/>
    </row>
    <row r="3464" spans="8:17" s="22" customFormat="1" ht="15" hidden="1" customHeight="1" x14ac:dyDescent="0.25">
      <c r="H3464" s="9"/>
      <c r="I3464" s="9"/>
      <c r="J3464" s="9"/>
      <c r="K3464" s="9"/>
      <c r="L3464" s="9"/>
      <c r="M3464" s="9"/>
      <c r="N3464" s="9"/>
      <c r="O3464" s="9"/>
      <c r="P3464" s="9"/>
      <c r="Q3464" s="9"/>
    </row>
    <row r="3465" spans="8:17" s="22" customFormat="1" ht="15" hidden="1" customHeight="1" x14ac:dyDescent="0.25">
      <c r="H3465" s="9"/>
      <c r="I3465" s="9"/>
      <c r="J3465" s="9"/>
      <c r="K3465" s="9"/>
      <c r="L3465" s="9"/>
      <c r="M3465" s="9"/>
      <c r="N3465" s="9"/>
      <c r="O3465" s="9"/>
      <c r="P3465" s="9"/>
      <c r="Q3465" s="9"/>
    </row>
    <row r="3466" spans="8:17" s="22" customFormat="1" ht="15" hidden="1" customHeight="1" x14ac:dyDescent="0.25">
      <c r="H3466" s="9"/>
      <c r="I3466" s="9"/>
      <c r="J3466" s="9"/>
      <c r="K3466" s="9"/>
      <c r="L3466" s="9"/>
      <c r="M3466" s="9"/>
      <c r="N3466" s="9"/>
      <c r="O3466" s="9"/>
      <c r="P3466" s="9"/>
      <c r="Q3466" s="9"/>
    </row>
    <row r="3467" spans="8:17" s="22" customFormat="1" ht="15" hidden="1" customHeight="1" x14ac:dyDescent="0.25">
      <c r="H3467" s="9"/>
      <c r="I3467" s="9"/>
      <c r="J3467" s="9"/>
      <c r="K3467" s="9"/>
      <c r="L3467" s="9"/>
      <c r="M3467" s="9"/>
      <c r="N3467" s="9"/>
      <c r="O3467" s="9"/>
      <c r="P3467" s="9"/>
      <c r="Q3467" s="9"/>
    </row>
    <row r="3468" spans="8:17" s="22" customFormat="1" ht="15" hidden="1" customHeight="1" x14ac:dyDescent="0.25">
      <c r="H3468" s="9"/>
      <c r="I3468" s="9"/>
      <c r="J3468" s="9"/>
      <c r="K3468" s="9"/>
      <c r="L3468" s="9"/>
      <c r="M3468" s="9"/>
      <c r="N3468" s="9"/>
      <c r="O3468" s="9"/>
      <c r="P3468" s="9"/>
      <c r="Q3468" s="9"/>
    </row>
    <row r="3469" spans="8:17" s="22" customFormat="1" ht="15" hidden="1" customHeight="1" x14ac:dyDescent="0.25">
      <c r="H3469" s="9"/>
      <c r="I3469" s="9"/>
      <c r="J3469" s="9"/>
      <c r="K3469" s="9"/>
      <c r="L3469" s="9"/>
      <c r="M3469" s="9"/>
      <c r="N3469" s="9"/>
      <c r="O3469" s="9"/>
      <c r="P3469" s="9"/>
      <c r="Q3469" s="9"/>
    </row>
    <row r="3470" spans="8:17" s="22" customFormat="1" ht="15" hidden="1" customHeight="1" x14ac:dyDescent="0.25">
      <c r="H3470" s="9"/>
      <c r="I3470" s="9"/>
      <c r="J3470" s="9"/>
      <c r="K3470" s="9"/>
      <c r="L3470" s="9"/>
      <c r="M3470" s="9"/>
      <c r="N3470" s="9"/>
      <c r="O3470" s="9"/>
      <c r="P3470" s="9"/>
      <c r="Q3470" s="9"/>
    </row>
    <row r="3471" spans="8:17" s="22" customFormat="1" ht="15" hidden="1" customHeight="1" x14ac:dyDescent="0.25">
      <c r="H3471" s="9"/>
      <c r="I3471" s="9"/>
      <c r="J3471" s="9"/>
      <c r="K3471" s="9"/>
      <c r="L3471" s="9"/>
      <c r="M3471" s="9"/>
      <c r="N3471" s="9"/>
      <c r="O3471" s="9"/>
      <c r="P3471" s="9"/>
      <c r="Q3471" s="9"/>
    </row>
    <row r="3472" spans="8:17" s="22" customFormat="1" ht="15" hidden="1" customHeight="1" x14ac:dyDescent="0.25">
      <c r="H3472" s="9"/>
      <c r="I3472" s="9"/>
      <c r="J3472" s="9"/>
      <c r="K3472" s="9"/>
      <c r="L3472" s="9"/>
      <c r="M3472" s="9"/>
      <c r="N3472" s="9"/>
      <c r="O3472" s="9"/>
      <c r="P3472" s="9"/>
      <c r="Q3472" s="9"/>
    </row>
    <row r="3473" spans="8:17" s="22" customFormat="1" ht="15" hidden="1" customHeight="1" x14ac:dyDescent="0.25">
      <c r="H3473" s="9"/>
      <c r="I3473" s="9"/>
      <c r="J3473" s="9"/>
      <c r="K3473" s="9"/>
      <c r="L3473" s="9"/>
      <c r="M3473" s="9"/>
      <c r="N3473" s="9"/>
      <c r="O3473" s="9"/>
      <c r="P3473" s="9"/>
      <c r="Q3473" s="9"/>
    </row>
    <row r="3474" spans="8:17" s="22" customFormat="1" ht="15" hidden="1" customHeight="1" x14ac:dyDescent="0.25">
      <c r="H3474" s="9"/>
      <c r="I3474" s="9"/>
      <c r="J3474" s="9"/>
      <c r="K3474" s="9"/>
      <c r="L3474" s="9"/>
      <c r="M3474" s="9"/>
      <c r="N3474" s="9"/>
      <c r="O3474" s="9"/>
      <c r="P3474" s="9"/>
      <c r="Q3474" s="9"/>
    </row>
    <row r="3475" spans="8:17" s="22" customFormat="1" ht="15" hidden="1" customHeight="1" x14ac:dyDescent="0.25">
      <c r="H3475" s="9"/>
      <c r="I3475" s="9"/>
      <c r="J3475" s="9"/>
      <c r="K3475" s="9"/>
      <c r="L3475" s="9"/>
      <c r="M3475" s="9"/>
      <c r="N3475" s="9"/>
      <c r="O3475" s="9"/>
      <c r="P3475" s="9"/>
      <c r="Q3475" s="9"/>
    </row>
    <row r="3476" spans="8:17" s="22" customFormat="1" ht="15" hidden="1" customHeight="1" x14ac:dyDescent="0.25">
      <c r="H3476" s="9"/>
      <c r="I3476" s="9"/>
      <c r="J3476" s="9"/>
      <c r="K3476" s="9"/>
      <c r="L3476" s="9"/>
      <c r="M3476" s="9"/>
      <c r="N3476" s="9"/>
      <c r="O3476" s="9"/>
      <c r="P3476" s="9"/>
      <c r="Q3476" s="9"/>
    </row>
    <row r="3477" spans="8:17" s="22" customFormat="1" ht="15" hidden="1" customHeight="1" x14ac:dyDescent="0.25">
      <c r="H3477" s="9"/>
      <c r="I3477" s="9"/>
      <c r="J3477" s="9"/>
      <c r="K3477" s="9"/>
      <c r="L3477" s="9"/>
      <c r="M3477" s="9"/>
      <c r="N3477" s="9"/>
      <c r="O3477" s="9"/>
      <c r="P3477" s="9"/>
      <c r="Q3477" s="9"/>
    </row>
    <row r="3478" spans="8:17" s="22" customFormat="1" ht="15" hidden="1" customHeight="1" x14ac:dyDescent="0.25">
      <c r="H3478" s="9"/>
      <c r="I3478" s="9"/>
      <c r="J3478" s="9"/>
      <c r="K3478" s="9"/>
      <c r="L3478" s="9"/>
      <c r="M3478" s="9"/>
      <c r="N3478" s="9"/>
      <c r="O3478" s="9"/>
      <c r="P3478" s="9"/>
      <c r="Q3478" s="9"/>
    </row>
    <row r="3479" spans="8:17" s="22" customFormat="1" ht="15" hidden="1" customHeight="1" x14ac:dyDescent="0.25">
      <c r="H3479" s="9"/>
      <c r="I3479" s="9"/>
      <c r="J3479" s="9"/>
      <c r="K3479" s="9"/>
      <c r="L3479" s="9"/>
      <c r="M3479" s="9"/>
      <c r="N3479" s="9"/>
      <c r="O3479" s="9"/>
      <c r="P3479" s="9"/>
      <c r="Q3479" s="9"/>
    </row>
    <row r="3480" spans="8:17" s="22" customFormat="1" ht="15" hidden="1" customHeight="1" x14ac:dyDescent="0.25">
      <c r="H3480" s="9"/>
      <c r="I3480" s="9"/>
      <c r="J3480" s="9"/>
      <c r="K3480" s="9"/>
      <c r="L3480" s="9"/>
      <c r="M3480" s="9"/>
      <c r="N3480" s="9"/>
      <c r="O3480" s="9"/>
      <c r="P3480" s="9"/>
      <c r="Q3480" s="9"/>
    </row>
    <row r="3481" spans="8:17" s="22" customFormat="1" ht="15" hidden="1" customHeight="1" x14ac:dyDescent="0.25">
      <c r="H3481" s="9"/>
      <c r="I3481" s="9"/>
      <c r="J3481" s="9"/>
      <c r="K3481" s="9"/>
      <c r="L3481" s="9"/>
      <c r="M3481" s="9"/>
      <c r="N3481" s="9"/>
      <c r="O3481" s="9"/>
      <c r="P3481" s="9"/>
      <c r="Q3481" s="9"/>
    </row>
    <row r="3482" spans="8:17" s="22" customFormat="1" ht="15" hidden="1" customHeight="1" x14ac:dyDescent="0.25">
      <c r="H3482" s="9"/>
      <c r="I3482" s="9"/>
      <c r="J3482" s="9"/>
      <c r="K3482" s="9"/>
      <c r="L3482" s="9"/>
      <c r="M3482" s="9"/>
      <c r="N3482" s="9"/>
      <c r="O3482" s="9"/>
      <c r="P3482" s="9"/>
      <c r="Q3482" s="9"/>
    </row>
    <row r="3483" spans="8:17" s="22" customFormat="1" ht="15" hidden="1" customHeight="1" x14ac:dyDescent="0.25">
      <c r="H3483" s="9"/>
      <c r="I3483" s="9"/>
      <c r="J3483" s="9"/>
      <c r="K3483" s="9"/>
      <c r="L3483" s="9"/>
      <c r="M3483" s="9"/>
      <c r="N3483" s="9"/>
      <c r="O3483" s="9"/>
      <c r="P3483" s="9"/>
      <c r="Q3483" s="9"/>
    </row>
    <row r="3484" spans="8:17" s="22" customFormat="1" ht="15" hidden="1" customHeight="1" x14ac:dyDescent="0.25">
      <c r="H3484" s="9"/>
      <c r="I3484" s="9"/>
      <c r="J3484" s="9"/>
      <c r="K3484" s="9"/>
      <c r="L3484" s="9"/>
      <c r="M3484" s="9"/>
      <c r="N3484" s="9"/>
      <c r="O3484" s="9"/>
      <c r="P3484" s="9"/>
      <c r="Q3484" s="9"/>
    </row>
    <row r="3485" spans="8:17" s="22" customFormat="1" ht="15" hidden="1" customHeight="1" x14ac:dyDescent="0.25">
      <c r="H3485" s="9"/>
      <c r="I3485" s="9"/>
      <c r="J3485" s="9"/>
      <c r="K3485" s="9"/>
      <c r="L3485" s="9"/>
      <c r="M3485" s="9"/>
      <c r="N3485" s="9"/>
      <c r="O3485" s="9"/>
      <c r="P3485" s="9"/>
      <c r="Q3485" s="9"/>
    </row>
    <row r="3486" spans="8:17" s="22" customFormat="1" ht="15" hidden="1" customHeight="1" x14ac:dyDescent="0.25">
      <c r="H3486" s="9"/>
      <c r="I3486" s="9"/>
      <c r="J3486" s="9"/>
      <c r="K3486" s="9"/>
      <c r="L3486" s="9"/>
      <c r="M3486" s="9"/>
      <c r="N3486" s="9"/>
      <c r="O3486" s="9"/>
      <c r="P3486" s="9"/>
      <c r="Q3486" s="9"/>
    </row>
    <row r="3487" spans="8:17" s="22" customFormat="1" ht="15" hidden="1" customHeight="1" x14ac:dyDescent="0.25">
      <c r="H3487" s="9"/>
      <c r="I3487" s="9"/>
      <c r="J3487" s="9"/>
      <c r="K3487" s="9"/>
      <c r="L3487" s="9"/>
      <c r="M3487" s="9"/>
      <c r="N3487" s="9"/>
      <c r="O3487" s="9"/>
      <c r="P3487" s="9"/>
      <c r="Q3487" s="9"/>
    </row>
    <row r="3488" spans="8:17" s="22" customFormat="1" ht="15" hidden="1" customHeight="1" x14ac:dyDescent="0.25">
      <c r="H3488" s="9"/>
      <c r="I3488" s="9"/>
      <c r="J3488" s="9"/>
      <c r="K3488" s="9"/>
      <c r="L3488" s="9"/>
      <c r="M3488" s="9"/>
      <c r="N3488" s="9"/>
      <c r="O3488" s="9"/>
      <c r="P3488" s="9"/>
      <c r="Q3488" s="9"/>
    </row>
    <row r="3489" spans="8:17" s="22" customFormat="1" ht="15" hidden="1" customHeight="1" x14ac:dyDescent="0.25">
      <c r="H3489" s="9"/>
      <c r="I3489" s="9"/>
      <c r="J3489" s="9"/>
      <c r="K3489" s="9"/>
      <c r="L3489" s="9"/>
      <c r="M3489" s="9"/>
      <c r="N3489" s="9"/>
      <c r="O3489" s="9"/>
      <c r="P3489" s="9"/>
      <c r="Q3489" s="9"/>
    </row>
    <row r="3490" spans="8:17" s="22" customFormat="1" ht="15" hidden="1" customHeight="1" x14ac:dyDescent="0.25">
      <c r="H3490" s="9"/>
      <c r="I3490" s="9"/>
      <c r="J3490" s="9"/>
      <c r="K3490" s="9"/>
      <c r="L3490" s="9"/>
      <c r="M3490" s="9"/>
      <c r="N3490" s="9"/>
      <c r="O3490" s="9"/>
      <c r="P3490" s="9"/>
      <c r="Q3490" s="9"/>
    </row>
    <row r="3491" spans="8:17" s="22" customFormat="1" ht="15" hidden="1" customHeight="1" x14ac:dyDescent="0.25">
      <c r="H3491" s="9"/>
      <c r="I3491" s="9"/>
      <c r="J3491" s="9"/>
      <c r="K3491" s="9"/>
      <c r="L3491" s="9"/>
      <c r="M3491" s="9"/>
      <c r="N3491" s="9"/>
      <c r="O3491" s="9"/>
      <c r="P3491" s="9"/>
      <c r="Q3491" s="9"/>
    </row>
    <row r="3492" spans="8:17" s="22" customFormat="1" ht="15" hidden="1" customHeight="1" x14ac:dyDescent="0.25">
      <c r="H3492" s="9"/>
      <c r="I3492" s="9"/>
      <c r="J3492" s="9"/>
      <c r="K3492" s="9"/>
      <c r="L3492" s="9"/>
      <c r="M3492" s="9"/>
      <c r="N3492" s="9"/>
      <c r="O3492" s="9"/>
      <c r="P3492" s="9"/>
      <c r="Q3492" s="9"/>
    </row>
    <row r="3493" spans="8:17" s="22" customFormat="1" ht="15" hidden="1" customHeight="1" x14ac:dyDescent="0.25">
      <c r="H3493" s="9"/>
      <c r="I3493" s="9"/>
      <c r="J3493" s="9"/>
      <c r="K3493" s="9"/>
      <c r="L3493" s="9"/>
      <c r="M3493" s="9"/>
      <c r="N3493" s="9"/>
      <c r="O3493" s="9"/>
      <c r="P3493" s="9"/>
      <c r="Q3493" s="9"/>
    </row>
    <row r="3494" spans="8:17" s="22" customFormat="1" ht="15" hidden="1" customHeight="1" x14ac:dyDescent="0.25">
      <c r="H3494" s="9"/>
      <c r="I3494" s="9"/>
      <c r="J3494" s="9"/>
      <c r="K3494" s="9"/>
      <c r="L3494" s="9"/>
      <c r="M3494" s="9"/>
      <c r="N3494" s="9"/>
      <c r="O3494" s="9"/>
      <c r="P3494" s="9"/>
      <c r="Q3494" s="9"/>
    </row>
    <row r="3495" spans="8:17" s="22" customFormat="1" ht="15" hidden="1" customHeight="1" x14ac:dyDescent="0.25">
      <c r="H3495" s="9"/>
      <c r="I3495" s="9"/>
      <c r="J3495" s="9"/>
      <c r="K3495" s="9"/>
      <c r="L3495" s="9"/>
      <c r="M3495" s="9"/>
      <c r="N3495" s="9"/>
      <c r="O3495" s="9"/>
      <c r="P3495" s="9"/>
      <c r="Q3495" s="9"/>
    </row>
    <row r="3496" spans="8:17" s="22" customFormat="1" ht="15" hidden="1" customHeight="1" x14ac:dyDescent="0.25">
      <c r="H3496" s="9"/>
      <c r="I3496" s="9"/>
      <c r="J3496" s="9"/>
      <c r="K3496" s="9"/>
      <c r="L3496" s="9"/>
      <c r="M3496" s="9"/>
      <c r="N3496" s="9"/>
      <c r="O3496" s="9"/>
      <c r="P3496" s="9"/>
      <c r="Q3496" s="9"/>
    </row>
    <row r="3497" spans="8:17" s="22" customFormat="1" ht="15" hidden="1" customHeight="1" x14ac:dyDescent="0.25">
      <c r="H3497" s="9"/>
      <c r="I3497" s="9"/>
      <c r="J3497" s="9"/>
      <c r="K3497" s="9"/>
      <c r="L3497" s="9"/>
      <c r="M3497" s="9"/>
      <c r="N3497" s="9"/>
      <c r="O3497" s="9"/>
      <c r="P3497" s="9"/>
      <c r="Q3497" s="9"/>
    </row>
    <row r="3498" spans="8:17" s="22" customFormat="1" ht="15" hidden="1" customHeight="1" x14ac:dyDescent="0.25">
      <c r="H3498" s="9"/>
      <c r="I3498" s="9"/>
      <c r="J3498" s="9"/>
      <c r="K3498" s="9"/>
      <c r="L3498" s="9"/>
      <c r="M3498" s="9"/>
      <c r="N3498" s="9"/>
      <c r="O3498" s="9"/>
      <c r="P3498" s="9"/>
      <c r="Q3498" s="9"/>
    </row>
    <row r="3499" spans="8:17" s="22" customFormat="1" ht="15" hidden="1" customHeight="1" x14ac:dyDescent="0.25">
      <c r="H3499" s="9"/>
      <c r="I3499" s="9"/>
      <c r="J3499" s="9"/>
      <c r="K3499" s="9"/>
      <c r="L3499" s="9"/>
      <c r="M3499" s="9"/>
      <c r="N3499" s="9"/>
      <c r="O3499" s="9"/>
      <c r="P3499" s="9"/>
      <c r="Q3499" s="9"/>
    </row>
    <row r="3500" spans="8:17" s="22" customFormat="1" ht="15" hidden="1" customHeight="1" x14ac:dyDescent="0.25">
      <c r="H3500" s="9"/>
      <c r="I3500" s="9"/>
      <c r="J3500" s="9"/>
      <c r="K3500" s="9"/>
      <c r="L3500" s="9"/>
      <c r="M3500" s="9"/>
      <c r="N3500" s="9"/>
      <c r="O3500" s="9"/>
      <c r="P3500" s="9"/>
      <c r="Q3500" s="9"/>
    </row>
    <row r="3501" spans="8:17" s="22" customFormat="1" ht="15" hidden="1" customHeight="1" x14ac:dyDescent="0.25">
      <c r="H3501" s="9"/>
      <c r="I3501" s="9"/>
      <c r="J3501" s="9"/>
      <c r="K3501" s="9"/>
      <c r="L3501" s="9"/>
      <c r="M3501" s="9"/>
      <c r="N3501" s="9"/>
      <c r="O3501" s="9"/>
      <c r="P3501" s="9"/>
      <c r="Q3501" s="9"/>
    </row>
    <row r="3502" spans="8:17" s="22" customFormat="1" ht="15" hidden="1" customHeight="1" x14ac:dyDescent="0.25">
      <c r="H3502" s="9"/>
      <c r="I3502" s="9"/>
      <c r="J3502" s="9"/>
      <c r="K3502" s="9"/>
      <c r="L3502" s="9"/>
      <c r="M3502" s="9"/>
      <c r="N3502" s="9"/>
      <c r="O3502" s="9"/>
      <c r="P3502" s="9"/>
      <c r="Q3502" s="9"/>
    </row>
    <row r="3503" spans="8:17" s="22" customFormat="1" ht="15" hidden="1" customHeight="1" x14ac:dyDescent="0.25">
      <c r="H3503" s="9"/>
      <c r="I3503" s="9"/>
      <c r="J3503" s="9"/>
      <c r="K3503" s="9"/>
      <c r="L3503" s="9"/>
      <c r="M3503" s="9"/>
      <c r="N3503" s="9"/>
      <c r="O3503" s="9"/>
      <c r="P3503" s="9"/>
      <c r="Q3503" s="9"/>
    </row>
    <row r="3504" spans="8:17" s="22" customFormat="1" ht="15" hidden="1" customHeight="1" x14ac:dyDescent="0.25">
      <c r="H3504" s="9"/>
      <c r="I3504" s="9"/>
      <c r="J3504" s="9"/>
      <c r="K3504" s="9"/>
      <c r="L3504" s="9"/>
      <c r="M3504" s="9"/>
      <c r="N3504" s="9"/>
      <c r="O3504" s="9"/>
      <c r="P3504" s="9"/>
      <c r="Q3504" s="9"/>
    </row>
    <row r="3505" spans="8:17" s="22" customFormat="1" ht="15" hidden="1" customHeight="1" x14ac:dyDescent="0.25">
      <c r="H3505" s="9"/>
      <c r="I3505" s="9"/>
      <c r="J3505" s="9"/>
      <c r="K3505" s="9"/>
      <c r="L3505" s="9"/>
      <c r="M3505" s="9"/>
      <c r="N3505" s="9"/>
      <c r="O3505" s="9"/>
      <c r="P3505" s="9"/>
      <c r="Q3505" s="9"/>
    </row>
    <row r="3506" spans="8:17" s="22" customFormat="1" ht="15" hidden="1" customHeight="1" x14ac:dyDescent="0.25">
      <c r="H3506" s="9"/>
      <c r="I3506" s="9"/>
      <c r="J3506" s="9"/>
      <c r="K3506" s="9"/>
      <c r="L3506" s="9"/>
      <c r="M3506" s="9"/>
      <c r="N3506" s="9"/>
      <c r="O3506" s="9"/>
      <c r="P3506" s="9"/>
      <c r="Q3506" s="9"/>
    </row>
    <row r="3507" spans="8:17" s="22" customFormat="1" ht="15" hidden="1" customHeight="1" x14ac:dyDescent="0.25">
      <c r="H3507" s="9"/>
      <c r="I3507" s="9"/>
      <c r="J3507" s="9"/>
      <c r="K3507" s="9"/>
      <c r="L3507" s="9"/>
      <c r="M3507" s="9"/>
      <c r="N3507" s="9"/>
      <c r="O3507" s="9"/>
      <c r="P3507" s="9"/>
      <c r="Q3507" s="9"/>
    </row>
    <row r="3508" spans="8:17" s="22" customFormat="1" ht="15" hidden="1" customHeight="1" x14ac:dyDescent="0.25">
      <c r="H3508" s="9"/>
      <c r="I3508" s="9"/>
      <c r="J3508" s="9"/>
      <c r="K3508" s="9"/>
      <c r="L3508" s="9"/>
      <c r="M3508" s="9"/>
      <c r="N3508" s="9"/>
      <c r="O3508" s="9"/>
      <c r="P3508" s="9"/>
      <c r="Q3508" s="9"/>
    </row>
    <row r="3509" spans="8:17" s="22" customFormat="1" ht="15" hidden="1" customHeight="1" x14ac:dyDescent="0.25">
      <c r="H3509" s="9"/>
      <c r="I3509" s="9"/>
      <c r="J3509" s="9"/>
      <c r="K3509" s="9"/>
      <c r="L3509" s="9"/>
      <c r="M3509" s="9"/>
      <c r="N3509" s="9"/>
      <c r="O3509" s="9"/>
      <c r="P3509" s="9"/>
      <c r="Q3509" s="9"/>
    </row>
    <row r="3510" spans="8:17" s="22" customFormat="1" ht="15" hidden="1" customHeight="1" x14ac:dyDescent="0.25">
      <c r="H3510" s="9"/>
      <c r="I3510" s="9"/>
      <c r="J3510" s="9"/>
      <c r="K3510" s="9"/>
      <c r="L3510" s="9"/>
      <c r="M3510" s="9"/>
      <c r="N3510" s="9"/>
      <c r="O3510" s="9"/>
      <c r="P3510" s="9"/>
      <c r="Q3510" s="9"/>
    </row>
    <row r="3511" spans="8:17" s="22" customFormat="1" ht="15" hidden="1" customHeight="1" x14ac:dyDescent="0.25">
      <c r="H3511" s="9"/>
      <c r="I3511" s="9"/>
      <c r="J3511" s="9"/>
      <c r="K3511" s="9"/>
      <c r="L3511" s="9"/>
      <c r="M3511" s="9"/>
      <c r="N3511" s="9"/>
      <c r="O3511" s="9"/>
      <c r="P3511" s="9"/>
      <c r="Q3511" s="9"/>
    </row>
    <row r="3512" spans="8:17" s="22" customFormat="1" ht="15" hidden="1" customHeight="1" x14ac:dyDescent="0.25">
      <c r="H3512" s="9"/>
      <c r="I3512" s="9"/>
      <c r="J3512" s="9"/>
      <c r="K3512" s="9"/>
      <c r="L3512" s="9"/>
      <c r="M3512" s="9"/>
      <c r="N3512" s="9"/>
      <c r="O3512" s="9"/>
      <c r="P3512" s="9"/>
      <c r="Q3512" s="9"/>
    </row>
    <row r="3513" spans="8:17" s="22" customFormat="1" ht="15" hidden="1" customHeight="1" x14ac:dyDescent="0.25">
      <c r="H3513" s="9"/>
      <c r="I3513" s="9"/>
      <c r="J3513" s="9"/>
      <c r="K3513" s="9"/>
      <c r="L3513" s="9"/>
      <c r="M3513" s="9"/>
      <c r="N3513" s="9"/>
      <c r="O3513" s="9"/>
      <c r="P3513" s="9"/>
      <c r="Q3513" s="9"/>
    </row>
    <row r="3514" spans="8:17" s="22" customFormat="1" ht="15" hidden="1" customHeight="1" x14ac:dyDescent="0.25">
      <c r="H3514" s="9"/>
      <c r="I3514" s="9"/>
      <c r="J3514" s="9"/>
      <c r="K3514" s="9"/>
      <c r="L3514" s="9"/>
      <c r="M3514" s="9"/>
      <c r="N3514" s="9"/>
      <c r="O3514" s="9"/>
      <c r="P3514" s="9"/>
      <c r="Q3514" s="9"/>
    </row>
    <row r="3515" spans="8:17" s="22" customFormat="1" ht="15" hidden="1" customHeight="1" x14ac:dyDescent="0.25">
      <c r="H3515" s="9"/>
      <c r="I3515" s="9"/>
      <c r="J3515" s="9"/>
      <c r="K3515" s="9"/>
      <c r="L3515" s="9"/>
      <c r="M3515" s="9"/>
      <c r="N3515" s="9"/>
      <c r="O3515" s="9"/>
      <c r="P3515" s="9"/>
      <c r="Q3515" s="9"/>
    </row>
    <row r="3516" spans="8:17" s="22" customFormat="1" ht="15" hidden="1" customHeight="1" x14ac:dyDescent="0.25">
      <c r="H3516" s="9"/>
      <c r="I3516" s="9"/>
      <c r="J3516" s="9"/>
      <c r="K3516" s="9"/>
      <c r="L3516" s="9"/>
      <c r="M3516" s="9"/>
      <c r="N3516" s="9"/>
      <c r="O3516" s="9"/>
      <c r="P3516" s="9"/>
      <c r="Q3516" s="9"/>
    </row>
    <row r="3517" spans="8:17" s="22" customFormat="1" ht="15" hidden="1" customHeight="1" x14ac:dyDescent="0.25">
      <c r="H3517" s="9"/>
      <c r="I3517" s="9"/>
      <c r="J3517" s="9"/>
      <c r="K3517" s="9"/>
      <c r="L3517" s="9"/>
      <c r="M3517" s="9"/>
      <c r="N3517" s="9"/>
      <c r="O3517" s="9"/>
      <c r="P3517" s="9"/>
      <c r="Q3517" s="9"/>
    </row>
    <row r="3518" spans="8:17" s="22" customFormat="1" ht="15" hidden="1" customHeight="1" x14ac:dyDescent="0.25">
      <c r="H3518" s="9"/>
      <c r="I3518" s="9"/>
      <c r="J3518" s="9"/>
      <c r="K3518" s="9"/>
      <c r="L3518" s="9"/>
      <c r="M3518" s="9"/>
      <c r="N3518" s="9"/>
      <c r="O3518" s="9"/>
      <c r="P3518" s="9"/>
      <c r="Q3518" s="9"/>
    </row>
    <row r="3519" spans="8:17" s="22" customFormat="1" ht="15" hidden="1" customHeight="1" x14ac:dyDescent="0.25">
      <c r="H3519" s="9"/>
      <c r="I3519" s="9"/>
      <c r="J3519" s="9"/>
      <c r="K3519" s="9"/>
      <c r="L3519" s="9"/>
      <c r="M3519" s="9"/>
      <c r="N3519" s="9"/>
      <c r="O3519" s="9"/>
      <c r="P3519" s="9"/>
      <c r="Q3519" s="9"/>
    </row>
    <row r="3520" spans="8:17" s="22" customFormat="1" ht="15" hidden="1" customHeight="1" x14ac:dyDescent="0.25">
      <c r="H3520" s="9"/>
      <c r="I3520" s="9"/>
      <c r="J3520" s="9"/>
      <c r="K3520" s="9"/>
      <c r="L3520" s="9"/>
      <c r="M3520" s="9"/>
      <c r="N3520" s="9"/>
      <c r="O3520" s="9"/>
      <c r="P3520" s="9"/>
      <c r="Q3520" s="9"/>
    </row>
    <row r="3521" spans="8:17" s="22" customFormat="1" ht="15" hidden="1" customHeight="1" x14ac:dyDescent="0.25">
      <c r="H3521" s="9"/>
      <c r="I3521" s="9"/>
      <c r="J3521" s="9"/>
      <c r="K3521" s="9"/>
      <c r="L3521" s="9"/>
      <c r="M3521" s="9"/>
      <c r="N3521" s="9"/>
      <c r="O3521" s="9"/>
      <c r="P3521" s="9"/>
      <c r="Q3521" s="9"/>
    </row>
    <row r="3522" spans="8:17" s="22" customFormat="1" ht="15" hidden="1" customHeight="1" x14ac:dyDescent="0.25">
      <c r="H3522" s="9"/>
      <c r="I3522" s="9"/>
      <c r="J3522" s="9"/>
      <c r="K3522" s="9"/>
      <c r="L3522" s="9"/>
      <c r="M3522" s="9"/>
      <c r="N3522" s="9"/>
      <c r="O3522" s="9"/>
      <c r="P3522" s="9"/>
      <c r="Q3522" s="9"/>
    </row>
    <row r="3523" spans="8:17" s="22" customFormat="1" ht="15" hidden="1" customHeight="1" x14ac:dyDescent="0.25">
      <c r="H3523" s="9"/>
      <c r="I3523" s="9"/>
      <c r="J3523" s="9"/>
      <c r="K3523" s="9"/>
      <c r="L3523" s="9"/>
      <c r="M3523" s="9"/>
      <c r="N3523" s="9"/>
      <c r="O3523" s="9"/>
      <c r="P3523" s="9"/>
      <c r="Q3523" s="9"/>
    </row>
    <row r="3524" spans="8:17" s="22" customFormat="1" ht="15" hidden="1" customHeight="1" x14ac:dyDescent="0.25">
      <c r="H3524" s="9"/>
      <c r="I3524" s="9"/>
      <c r="J3524" s="9"/>
      <c r="K3524" s="9"/>
      <c r="L3524" s="9"/>
      <c r="M3524" s="9"/>
      <c r="N3524" s="9"/>
      <c r="O3524" s="9"/>
      <c r="P3524" s="9"/>
      <c r="Q3524" s="9"/>
    </row>
    <row r="3525" spans="8:17" s="22" customFormat="1" ht="15" hidden="1" customHeight="1" x14ac:dyDescent="0.25">
      <c r="H3525" s="9"/>
      <c r="I3525" s="9"/>
      <c r="J3525" s="9"/>
      <c r="K3525" s="9"/>
      <c r="L3525" s="9"/>
      <c r="M3525" s="9"/>
      <c r="N3525" s="9"/>
      <c r="O3525" s="9"/>
      <c r="P3525" s="9"/>
      <c r="Q3525" s="9"/>
    </row>
    <row r="3526" spans="8:17" s="22" customFormat="1" ht="15" hidden="1" customHeight="1" x14ac:dyDescent="0.25">
      <c r="H3526" s="9"/>
      <c r="I3526" s="9"/>
      <c r="J3526" s="9"/>
      <c r="K3526" s="9"/>
      <c r="L3526" s="9"/>
      <c r="M3526" s="9"/>
      <c r="N3526" s="9"/>
      <c r="O3526" s="9"/>
      <c r="P3526" s="9"/>
      <c r="Q3526" s="9"/>
    </row>
    <row r="3527" spans="8:17" s="22" customFormat="1" ht="15" hidden="1" customHeight="1" x14ac:dyDescent="0.25">
      <c r="H3527" s="9"/>
      <c r="I3527" s="9"/>
      <c r="J3527" s="9"/>
      <c r="K3527" s="9"/>
      <c r="L3527" s="9"/>
      <c r="M3527" s="9"/>
      <c r="N3527" s="9"/>
      <c r="O3527" s="9"/>
      <c r="P3527" s="9"/>
      <c r="Q3527" s="9"/>
    </row>
    <row r="3528" spans="8:17" s="22" customFormat="1" ht="15" hidden="1" customHeight="1" x14ac:dyDescent="0.25">
      <c r="H3528" s="9"/>
      <c r="I3528" s="9"/>
      <c r="J3528" s="9"/>
      <c r="K3528" s="9"/>
      <c r="L3528" s="9"/>
      <c r="M3528" s="9"/>
      <c r="N3528" s="9"/>
      <c r="O3528" s="9"/>
      <c r="P3528" s="9"/>
      <c r="Q3528" s="9"/>
    </row>
    <row r="3529" spans="8:17" s="22" customFormat="1" ht="15" hidden="1" customHeight="1" x14ac:dyDescent="0.25">
      <c r="H3529" s="9"/>
      <c r="I3529" s="9"/>
      <c r="J3529" s="9"/>
      <c r="K3529" s="9"/>
      <c r="L3529" s="9"/>
      <c r="M3529" s="9"/>
      <c r="N3529" s="9"/>
      <c r="O3529" s="9"/>
      <c r="P3529" s="9"/>
      <c r="Q3529" s="9"/>
    </row>
    <row r="3530" spans="8:17" s="22" customFormat="1" ht="15" hidden="1" customHeight="1" x14ac:dyDescent="0.25">
      <c r="H3530" s="9"/>
      <c r="I3530" s="9"/>
      <c r="J3530" s="9"/>
      <c r="K3530" s="9"/>
      <c r="L3530" s="9"/>
      <c r="M3530" s="9"/>
      <c r="N3530" s="9"/>
      <c r="O3530" s="9"/>
      <c r="P3530" s="9"/>
      <c r="Q3530" s="9"/>
    </row>
    <row r="3531" spans="8:17" s="22" customFormat="1" ht="15" hidden="1" customHeight="1" x14ac:dyDescent="0.25">
      <c r="H3531" s="9"/>
      <c r="I3531" s="9"/>
      <c r="J3531" s="9"/>
      <c r="K3531" s="9"/>
      <c r="L3531" s="9"/>
      <c r="M3531" s="9"/>
      <c r="N3531" s="9"/>
      <c r="O3531" s="9"/>
      <c r="P3531" s="9"/>
      <c r="Q3531" s="9"/>
    </row>
    <row r="3532" spans="8:17" s="22" customFormat="1" ht="15" hidden="1" customHeight="1" x14ac:dyDescent="0.25">
      <c r="H3532" s="9"/>
      <c r="I3532" s="9"/>
      <c r="J3532" s="9"/>
      <c r="K3532" s="9"/>
      <c r="L3532" s="9"/>
      <c r="M3532" s="9"/>
      <c r="N3532" s="9"/>
      <c r="O3532" s="9"/>
      <c r="P3532" s="9"/>
      <c r="Q3532" s="9"/>
    </row>
    <row r="3533" spans="8:17" s="22" customFormat="1" ht="15" hidden="1" customHeight="1" x14ac:dyDescent="0.25">
      <c r="H3533" s="9"/>
      <c r="I3533" s="9"/>
      <c r="J3533" s="9"/>
      <c r="K3533" s="9"/>
      <c r="L3533" s="9"/>
      <c r="M3533" s="9"/>
      <c r="N3533" s="9"/>
      <c r="O3533" s="9"/>
      <c r="P3533" s="9"/>
      <c r="Q3533" s="9"/>
    </row>
    <row r="3534" spans="8:17" s="22" customFormat="1" ht="15" hidden="1" customHeight="1" x14ac:dyDescent="0.25">
      <c r="H3534" s="9"/>
      <c r="I3534" s="9"/>
      <c r="J3534" s="9"/>
      <c r="K3534" s="9"/>
      <c r="L3534" s="9"/>
      <c r="M3534" s="9"/>
      <c r="N3534" s="9"/>
      <c r="O3534" s="9"/>
      <c r="P3534" s="9"/>
      <c r="Q3534" s="9"/>
    </row>
    <row r="3535" spans="8:17" s="22" customFormat="1" ht="15" hidden="1" customHeight="1" x14ac:dyDescent="0.25">
      <c r="H3535" s="9"/>
      <c r="I3535" s="9"/>
      <c r="J3535" s="9"/>
      <c r="K3535" s="9"/>
      <c r="L3535" s="9"/>
      <c r="M3535" s="9"/>
      <c r="N3535" s="9"/>
      <c r="O3535" s="9"/>
      <c r="P3535" s="9"/>
      <c r="Q3535" s="9"/>
    </row>
    <row r="3536" spans="8:17" s="22" customFormat="1" ht="15" hidden="1" customHeight="1" x14ac:dyDescent="0.25">
      <c r="H3536" s="9"/>
      <c r="I3536" s="9"/>
      <c r="J3536" s="9"/>
      <c r="K3536" s="9"/>
      <c r="L3536" s="9"/>
      <c r="M3536" s="9"/>
      <c r="N3536" s="9"/>
      <c r="O3536" s="9"/>
      <c r="P3536" s="9"/>
      <c r="Q3536" s="9"/>
    </row>
    <row r="3537" spans="8:17" s="22" customFormat="1" ht="15" hidden="1" customHeight="1" x14ac:dyDescent="0.25">
      <c r="H3537" s="9"/>
      <c r="I3537" s="9"/>
      <c r="J3537" s="9"/>
      <c r="K3537" s="9"/>
      <c r="L3537" s="9"/>
      <c r="M3537" s="9"/>
      <c r="N3537" s="9"/>
      <c r="O3537" s="9"/>
      <c r="P3537" s="9"/>
      <c r="Q3537" s="9"/>
    </row>
    <row r="3538" spans="8:17" s="22" customFormat="1" ht="15" hidden="1" customHeight="1" x14ac:dyDescent="0.25">
      <c r="H3538" s="9"/>
      <c r="I3538" s="9"/>
      <c r="J3538" s="9"/>
      <c r="K3538" s="9"/>
      <c r="L3538" s="9"/>
      <c r="M3538" s="9"/>
      <c r="N3538" s="9"/>
      <c r="O3538" s="9"/>
      <c r="P3538" s="9"/>
      <c r="Q3538" s="9"/>
    </row>
    <row r="3539" spans="8:17" s="22" customFormat="1" ht="15" hidden="1" customHeight="1" x14ac:dyDescent="0.25">
      <c r="H3539" s="9"/>
      <c r="I3539" s="9"/>
      <c r="J3539" s="9"/>
      <c r="K3539" s="9"/>
      <c r="L3539" s="9"/>
      <c r="M3539" s="9"/>
      <c r="N3539" s="9"/>
      <c r="O3539" s="9"/>
      <c r="P3539" s="9"/>
      <c r="Q3539" s="9"/>
    </row>
    <row r="3540" spans="8:17" s="22" customFormat="1" ht="15" hidden="1" customHeight="1" x14ac:dyDescent="0.25">
      <c r="H3540" s="9"/>
      <c r="I3540" s="9"/>
      <c r="J3540" s="9"/>
      <c r="K3540" s="9"/>
      <c r="L3540" s="9"/>
      <c r="M3540" s="9"/>
      <c r="N3540" s="9"/>
      <c r="O3540" s="9"/>
      <c r="P3540" s="9"/>
      <c r="Q3540" s="9"/>
    </row>
    <row r="3541" spans="8:17" s="22" customFormat="1" ht="15" hidden="1" customHeight="1" x14ac:dyDescent="0.25">
      <c r="H3541" s="9"/>
      <c r="I3541" s="9"/>
      <c r="J3541" s="9"/>
      <c r="K3541" s="9"/>
      <c r="L3541" s="9"/>
      <c r="M3541" s="9"/>
      <c r="N3541" s="9"/>
      <c r="O3541" s="9"/>
      <c r="P3541" s="9"/>
      <c r="Q3541" s="9"/>
    </row>
    <row r="3542" spans="8:17" s="22" customFormat="1" ht="15" hidden="1" customHeight="1" x14ac:dyDescent="0.25">
      <c r="H3542" s="9"/>
      <c r="I3542" s="9"/>
      <c r="J3542" s="9"/>
      <c r="K3542" s="9"/>
      <c r="L3542" s="9"/>
      <c r="M3542" s="9"/>
      <c r="N3542" s="9"/>
      <c r="O3542" s="9"/>
      <c r="P3542" s="9"/>
      <c r="Q3542" s="9"/>
    </row>
    <row r="3543" spans="8:17" s="22" customFormat="1" ht="15" hidden="1" customHeight="1" x14ac:dyDescent="0.25">
      <c r="H3543" s="9"/>
      <c r="I3543" s="9"/>
      <c r="J3543" s="9"/>
      <c r="K3543" s="9"/>
      <c r="L3543" s="9"/>
      <c r="M3543" s="9"/>
      <c r="N3543" s="9"/>
      <c r="O3543" s="9"/>
      <c r="P3543" s="9"/>
      <c r="Q3543" s="9"/>
    </row>
    <row r="3544" spans="8:17" s="22" customFormat="1" ht="15" hidden="1" customHeight="1" x14ac:dyDescent="0.25">
      <c r="H3544" s="9"/>
      <c r="I3544" s="9"/>
      <c r="J3544" s="9"/>
      <c r="K3544" s="9"/>
      <c r="L3544" s="9"/>
      <c r="M3544" s="9"/>
      <c r="N3544" s="9"/>
      <c r="O3544" s="9"/>
      <c r="P3544" s="9"/>
      <c r="Q3544" s="9"/>
    </row>
    <row r="3545" spans="8:17" s="22" customFormat="1" ht="15" hidden="1" customHeight="1" x14ac:dyDescent="0.25">
      <c r="H3545" s="9"/>
      <c r="I3545" s="9"/>
      <c r="J3545" s="9"/>
      <c r="K3545" s="9"/>
      <c r="L3545" s="9"/>
      <c r="M3545" s="9"/>
      <c r="N3545" s="9"/>
      <c r="O3545" s="9"/>
      <c r="P3545" s="9"/>
      <c r="Q3545" s="9"/>
    </row>
    <row r="3546" spans="8:17" s="22" customFormat="1" ht="15" hidden="1" customHeight="1" x14ac:dyDescent="0.25">
      <c r="H3546" s="9"/>
      <c r="I3546" s="9"/>
      <c r="J3546" s="9"/>
      <c r="K3546" s="9"/>
      <c r="L3546" s="9"/>
      <c r="M3546" s="9"/>
      <c r="N3546" s="9"/>
      <c r="O3546" s="9"/>
      <c r="P3546" s="9"/>
      <c r="Q3546" s="9"/>
    </row>
    <row r="3547" spans="8:17" s="22" customFormat="1" ht="15" hidden="1" customHeight="1" x14ac:dyDescent="0.25">
      <c r="H3547" s="9"/>
      <c r="I3547" s="9"/>
      <c r="J3547" s="9"/>
      <c r="K3547" s="9"/>
      <c r="L3547" s="9"/>
      <c r="M3547" s="9"/>
      <c r="N3547" s="9"/>
      <c r="O3547" s="9"/>
      <c r="P3547" s="9"/>
      <c r="Q3547" s="9"/>
    </row>
    <row r="3548" spans="8:17" s="22" customFormat="1" ht="15" hidden="1" customHeight="1" x14ac:dyDescent="0.25">
      <c r="H3548" s="9"/>
      <c r="I3548" s="9"/>
      <c r="J3548" s="9"/>
      <c r="K3548" s="9"/>
      <c r="L3548" s="9"/>
      <c r="M3548" s="9"/>
      <c r="N3548" s="9"/>
      <c r="O3548" s="9"/>
      <c r="P3548" s="9"/>
      <c r="Q3548" s="9"/>
    </row>
    <row r="3549" spans="8:17" s="22" customFormat="1" ht="15" hidden="1" customHeight="1" x14ac:dyDescent="0.25">
      <c r="H3549" s="9"/>
      <c r="I3549" s="9"/>
      <c r="J3549" s="9"/>
      <c r="K3549" s="9"/>
      <c r="L3549" s="9"/>
      <c r="M3549" s="9"/>
      <c r="N3549" s="9"/>
      <c r="O3549" s="9"/>
      <c r="P3549" s="9"/>
      <c r="Q3549" s="9"/>
    </row>
    <row r="3550" spans="8:17" s="22" customFormat="1" ht="15" hidden="1" customHeight="1" x14ac:dyDescent="0.25">
      <c r="H3550" s="9"/>
      <c r="I3550" s="9"/>
      <c r="J3550" s="9"/>
      <c r="K3550" s="9"/>
      <c r="L3550" s="9"/>
      <c r="M3550" s="9"/>
      <c r="N3550" s="9"/>
      <c r="O3550" s="9"/>
      <c r="P3550" s="9"/>
      <c r="Q3550" s="9"/>
    </row>
    <row r="3551" spans="8:17" s="22" customFormat="1" ht="15" hidden="1" customHeight="1" x14ac:dyDescent="0.25">
      <c r="H3551" s="9"/>
      <c r="I3551" s="9"/>
      <c r="J3551" s="9"/>
      <c r="K3551" s="9"/>
      <c r="L3551" s="9"/>
      <c r="M3551" s="9"/>
      <c r="N3551" s="9"/>
      <c r="O3551" s="9"/>
      <c r="P3551" s="9"/>
      <c r="Q3551" s="9"/>
    </row>
    <row r="3552" spans="8:17" s="22" customFormat="1" ht="15" hidden="1" customHeight="1" x14ac:dyDescent="0.25">
      <c r="H3552" s="9"/>
      <c r="I3552" s="9"/>
      <c r="J3552" s="9"/>
      <c r="K3552" s="9"/>
      <c r="L3552" s="9"/>
      <c r="M3552" s="9"/>
      <c r="N3552" s="9"/>
      <c r="O3552" s="9"/>
      <c r="P3552" s="9"/>
      <c r="Q3552" s="9"/>
    </row>
    <row r="3553" spans="8:17" s="22" customFormat="1" ht="15" hidden="1" customHeight="1" x14ac:dyDescent="0.25">
      <c r="H3553" s="9"/>
      <c r="I3553" s="9"/>
      <c r="J3553" s="9"/>
      <c r="K3553" s="9"/>
      <c r="L3553" s="9"/>
      <c r="M3553" s="9"/>
      <c r="N3553" s="9"/>
      <c r="O3553" s="9"/>
      <c r="P3553" s="9"/>
      <c r="Q3553" s="9"/>
    </row>
    <row r="3554" spans="8:17" s="22" customFormat="1" ht="15" hidden="1" customHeight="1" x14ac:dyDescent="0.25">
      <c r="H3554" s="9"/>
      <c r="I3554" s="9"/>
      <c r="J3554" s="9"/>
      <c r="K3554" s="9"/>
      <c r="L3554" s="9"/>
      <c r="M3554" s="9"/>
      <c r="N3554" s="9"/>
      <c r="O3554" s="9"/>
      <c r="P3554" s="9"/>
      <c r="Q3554" s="9"/>
    </row>
    <row r="3555" spans="8:17" s="22" customFormat="1" ht="15" hidden="1" customHeight="1" x14ac:dyDescent="0.25">
      <c r="H3555" s="9"/>
      <c r="I3555" s="9"/>
      <c r="J3555" s="9"/>
      <c r="K3555" s="9"/>
      <c r="L3555" s="9"/>
      <c r="M3555" s="9"/>
      <c r="N3555" s="9"/>
      <c r="O3555" s="9"/>
      <c r="P3555" s="9"/>
      <c r="Q3555" s="9"/>
    </row>
    <row r="3556" spans="8:17" s="22" customFormat="1" ht="15" hidden="1" customHeight="1" x14ac:dyDescent="0.25">
      <c r="H3556" s="9"/>
      <c r="I3556" s="9"/>
      <c r="J3556" s="9"/>
      <c r="K3556" s="9"/>
      <c r="L3556" s="9"/>
      <c r="M3556" s="9"/>
      <c r="N3556" s="9"/>
      <c r="O3556" s="9"/>
      <c r="P3556" s="9"/>
      <c r="Q3556" s="9"/>
    </row>
    <row r="3557" spans="8:17" s="22" customFormat="1" ht="15" hidden="1" customHeight="1" x14ac:dyDescent="0.25">
      <c r="H3557" s="9"/>
      <c r="I3557" s="9"/>
      <c r="J3557" s="9"/>
      <c r="K3557" s="9"/>
      <c r="L3557" s="9"/>
      <c r="M3557" s="9"/>
      <c r="N3557" s="9"/>
      <c r="O3557" s="9"/>
      <c r="P3557" s="9"/>
      <c r="Q3557" s="9"/>
    </row>
    <row r="3558" spans="8:17" s="22" customFormat="1" ht="15" hidden="1" customHeight="1" x14ac:dyDescent="0.25">
      <c r="H3558" s="9"/>
      <c r="I3558" s="9"/>
      <c r="J3558" s="9"/>
      <c r="K3558" s="9"/>
      <c r="L3558" s="9"/>
      <c r="M3558" s="9"/>
      <c r="N3558" s="9"/>
      <c r="O3558" s="9"/>
      <c r="P3558" s="9"/>
      <c r="Q3558" s="9"/>
    </row>
    <row r="3559" spans="8:17" s="22" customFormat="1" ht="15" hidden="1" customHeight="1" x14ac:dyDescent="0.25">
      <c r="H3559" s="9"/>
      <c r="I3559" s="9"/>
      <c r="J3559" s="9"/>
      <c r="K3559" s="9"/>
      <c r="L3559" s="9"/>
      <c r="M3559" s="9"/>
      <c r="N3559" s="9"/>
      <c r="O3559" s="9"/>
      <c r="P3559" s="9"/>
      <c r="Q3559" s="9"/>
    </row>
    <row r="3560" spans="8:17" s="22" customFormat="1" ht="15" hidden="1" customHeight="1" x14ac:dyDescent="0.25">
      <c r="H3560" s="9"/>
      <c r="I3560" s="9"/>
      <c r="J3560" s="9"/>
      <c r="K3560" s="9"/>
      <c r="L3560" s="9"/>
      <c r="M3560" s="9"/>
      <c r="N3560" s="9"/>
      <c r="O3560" s="9"/>
      <c r="P3560" s="9"/>
      <c r="Q3560" s="9"/>
    </row>
    <row r="3561" spans="8:17" s="22" customFormat="1" ht="15" hidden="1" customHeight="1" x14ac:dyDescent="0.25">
      <c r="H3561" s="9"/>
      <c r="I3561" s="9"/>
      <c r="J3561" s="9"/>
      <c r="K3561" s="9"/>
      <c r="L3561" s="9"/>
      <c r="M3561" s="9"/>
      <c r="N3561" s="9"/>
      <c r="O3561" s="9"/>
      <c r="P3561" s="9"/>
      <c r="Q3561" s="9"/>
    </row>
    <row r="3562" spans="8:17" s="22" customFormat="1" ht="15" hidden="1" customHeight="1" x14ac:dyDescent="0.25">
      <c r="H3562" s="9"/>
      <c r="I3562" s="9"/>
      <c r="J3562" s="9"/>
      <c r="K3562" s="9"/>
      <c r="L3562" s="9"/>
      <c r="M3562" s="9"/>
      <c r="N3562" s="9"/>
      <c r="O3562" s="9"/>
      <c r="P3562" s="9"/>
      <c r="Q3562" s="9"/>
    </row>
    <row r="3563" spans="8:17" s="22" customFormat="1" ht="15" hidden="1" customHeight="1" x14ac:dyDescent="0.25">
      <c r="H3563" s="9"/>
      <c r="I3563" s="9"/>
      <c r="J3563" s="9"/>
      <c r="K3563" s="9"/>
      <c r="L3563" s="9"/>
      <c r="M3563" s="9"/>
      <c r="N3563" s="9"/>
      <c r="O3563" s="9"/>
      <c r="P3563" s="9"/>
      <c r="Q3563" s="9"/>
    </row>
    <row r="3564" spans="8:17" s="22" customFormat="1" ht="15" hidden="1" customHeight="1" x14ac:dyDescent="0.25">
      <c r="H3564" s="9"/>
      <c r="I3564" s="9"/>
      <c r="J3564" s="9"/>
      <c r="K3564" s="9"/>
      <c r="L3564" s="9"/>
      <c r="M3564" s="9"/>
      <c r="N3564" s="9"/>
      <c r="O3564" s="9"/>
      <c r="P3564" s="9"/>
      <c r="Q3564" s="9"/>
    </row>
    <row r="3565" spans="8:17" s="22" customFormat="1" ht="15" hidden="1" customHeight="1" x14ac:dyDescent="0.25">
      <c r="H3565" s="9"/>
      <c r="I3565" s="9"/>
      <c r="J3565" s="9"/>
      <c r="K3565" s="9"/>
      <c r="L3565" s="9"/>
      <c r="M3565" s="9"/>
      <c r="N3565" s="9"/>
      <c r="O3565" s="9"/>
      <c r="P3565" s="9"/>
      <c r="Q3565" s="9"/>
    </row>
    <row r="3566" spans="8:17" s="22" customFormat="1" ht="15" hidden="1" customHeight="1" x14ac:dyDescent="0.25">
      <c r="H3566" s="9"/>
      <c r="I3566" s="9"/>
      <c r="J3566" s="9"/>
      <c r="K3566" s="9"/>
      <c r="L3566" s="9"/>
      <c r="M3566" s="9"/>
      <c r="N3566" s="9"/>
      <c r="O3566" s="9"/>
      <c r="P3566" s="9"/>
      <c r="Q3566" s="9"/>
    </row>
    <row r="3567" spans="8:17" s="22" customFormat="1" ht="15" hidden="1" customHeight="1" x14ac:dyDescent="0.25">
      <c r="H3567" s="9"/>
      <c r="I3567" s="9"/>
      <c r="J3567" s="9"/>
      <c r="K3567" s="9"/>
      <c r="L3567" s="9"/>
      <c r="M3567" s="9"/>
      <c r="N3567" s="9"/>
      <c r="O3567" s="9"/>
      <c r="P3567" s="9"/>
      <c r="Q3567" s="9"/>
    </row>
    <row r="3568" spans="8:17" s="22" customFormat="1" ht="15" hidden="1" customHeight="1" x14ac:dyDescent="0.25">
      <c r="H3568" s="9"/>
      <c r="I3568" s="9"/>
      <c r="J3568" s="9"/>
      <c r="K3568" s="9"/>
      <c r="L3568" s="9"/>
      <c r="M3568" s="9"/>
      <c r="N3568" s="9"/>
      <c r="O3568" s="9"/>
      <c r="P3568" s="9"/>
      <c r="Q3568" s="9"/>
    </row>
    <row r="3569" spans="8:17" s="22" customFormat="1" ht="15" hidden="1" customHeight="1" x14ac:dyDescent="0.25">
      <c r="H3569" s="9"/>
      <c r="I3569" s="9"/>
      <c r="J3569" s="9"/>
      <c r="K3569" s="9"/>
      <c r="L3569" s="9"/>
      <c r="M3569" s="9"/>
      <c r="N3569" s="9"/>
      <c r="O3569" s="9"/>
      <c r="P3569" s="9"/>
      <c r="Q3569" s="9"/>
    </row>
    <row r="3570" spans="8:17" s="22" customFormat="1" ht="15" hidden="1" customHeight="1" x14ac:dyDescent="0.25">
      <c r="H3570" s="9"/>
      <c r="I3570" s="9"/>
      <c r="J3570" s="9"/>
      <c r="K3570" s="9"/>
      <c r="L3570" s="9"/>
      <c r="M3570" s="9"/>
      <c r="N3570" s="9"/>
      <c r="O3570" s="9"/>
      <c r="P3570" s="9"/>
      <c r="Q3570" s="9"/>
    </row>
    <row r="3571" spans="8:17" s="22" customFormat="1" ht="15" hidden="1" customHeight="1" x14ac:dyDescent="0.25">
      <c r="H3571" s="9"/>
      <c r="I3571" s="9"/>
      <c r="J3571" s="9"/>
      <c r="K3571" s="9"/>
      <c r="L3571" s="9"/>
      <c r="M3571" s="9"/>
      <c r="N3571" s="9"/>
      <c r="O3571" s="9"/>
      <c r="P3571" s="9"/>
      <c r="Q3571" s="9"/>
    </row>
    <row r="3572" spans="8:17" s="22" customFormat="1" ht="15" hidden="1" customHeight="1" x14ac:dyDescent="0.25">
      <c r="H3572" s="9"/>
      <c r="I3572" s="9"/>
      <c r="J3572" s="9"/>
      <c r="K3572" s="9"/>
      <c r="L3572" s="9"/>
      <c r="M3572" s="9"/>
      <c r="N3572" s="9"/>
      <c r="O3572" s="9"/>
      <c r="P3572" s="9"/>
      <c r="Q3572" s="9"/>
    </row>
    <row r="3573" spans="8:17" s="22" customFormat="1" ht="15" hidden="1" customHeight="1" x14ac:dyDescent="0.25">
      <c r="H3573" s="9"/>
      <c r="I3573" s="9"/>
      <c r="J3573" s="9"/>
      <c r="K3573" s="9"/>
      <c r="L3573" s="9"/>
      <c r="M3573" s="9"/>
      <c r="N3573" s="9"/>
      <c r="O3573" s="9"/>
      <c r="P3573" s="9"/>
      <c r="Q3573" s="9"/>
    </row>
    <row r="3574" spans="8:17" s="22" customFormat="1" ht="15" hidden="1" customHeight="1" x14ac:dyDescent="0.25">
      <c r="H3574" s="9"/>
      <c r="I3574" s="9"/>
      <c r="J3574" s="9"/>
      <c r="K3574" s="9"/>
      <c r="L3574" s="9"/>
      <c r="M3574" s="9"/>
      <c r="N3574" s="9"/>
      <c r="O3574" s="9"/>
      <c r="P3574" s="9"/>
      <c r="Q3574" s="9"/>
    </row>
    <row r="3575" spans="8:17" s="22" customFormat="1" ht="15" hidden="1" customHeight="1" x14ac:dyDescent="0.25">
      <c r="H3575" s="9"/>
      <c r="I3575" s="9"/>
      <c r="J3575" s="9"/>
      <c r="K3575" s="9"/>
      <c r="L3575" s="9"/>
      <c r="M3575" s="9"/>
      <c r="N3575" s="9"/>
      <c r="O3575" s="9"/>
      <c r="P3575" s="9"/>
      <c r="Q3575" s="9"/>
    </row>
    <row r="3576" spans="8:17" s="22" customFormat="1" ht="15" hidden="1" customHeight="1" x14ac:dyDescent="0.25">
      <c r="H3576" s="9"/>
      <c r="I3576" s="9"/>
      <c r="J3576" s="9"/>
      <c r="K3576" s="9"/>
      <c r="L3576" s="9"/>
      <c r="M3576" s="9"/>
      <c r="N3576" s="9"/>
      <c r="O3576" s="9"/>
      <c r="P3576" s="9"/>
      <c r="Q3576" s="9"/>
    </row>
    <row r="3577" spans="8:17" s="22" customFormat="1" ht="15" hidden="1" customHeight="1" x14ac:dyDescent="0.25">
      <c r="H3577" s="9"/>
      <c r="I3577" s="9"/>
      <c r="J3577" s="9"/>
      <c r="K3577" s="9"/>
      <c r="L3577" s="9"/>
      <c r="M3577" s="9"/>
      <c r="N3577" s="9"/>
      <c r="O3577" s="9"/>
      <c r="P3577" s="9"/>
      <c r="Q3577" s="9"/>
    </row>
    <row r="3578" spans="8:17" s="22" customFormat="1" ht="15" hidden="1" customHeight="1" x14ac:dyDescent="0.25">
      <c r="H3578" s="9"/>
      <c r="I3578" s="9"/>
      <c r="J3578" s="9"/>
      <c r="K3578" s="9"/>
      <c r="L3578" s="9"/>
      <c r="M3578" s="9"/>
      <c r="N3578" s="9"/>
      <c r="O3578" s="9"/>
      <c r="P3578" s="9"/>
      <c r="Q3578" s="9"/>
    </row>
    <row r="3579" spans="8:17" s="22" customFormat="1" ht="15" hidden="1" customHeight="1" x14ac:dyDescent="0.25">
      <c r="H3579" s="9"/>
      <c r="I3579" s="9"/>
      <c r="J3579" s="9"/>
      <c r="K3579" s="9"/>
      <c r="L3579" s="9"/>
      <c r="M3579" s="9"/>
      <c r="N3579" s="9"/>
      <c r="O3579" s="9"/>
      <c r="P3579" s="9"/>
      <c r="Q3579" s="9"/>
    </row>
    <row r="3580" spans="8:17" s="22" customFormat="1" ht="15" hidden="1" customHeight="1" x14ac:dyDescent="0.25">
      <c r="H3580" s="9"/>
      <c r="I3580" s="9"/>
      <c r="J3580" s="9"/>
      <c r="K3580" s="9"/>
      <c r="L3580" s="9"/>
      <c r="M3580" s="9"/>
      <c r="N3580" s="9"/>
      <c r="O3580" s="9"/>
      <c r="P3580" s="9"/>
      <c r="Q3580" s="9"/>
    </row>
    <row r="3581" spans="8:17" s="22" customFormat="1" ht="15" hidden="1" customHeight="1" x14ac:dyDescent="0.25">
      <c r="H3581" s="9"/>
      <c r="I3581" s="9"/>
      <c r="J3581" s="9"/>
      <c r="K3581" s="9"/>
      <c r="L3581" s="9"/>
      <c r="M3581" s="9"/>
      <c r="N3581" s="9"/>
      <c r="O3581" s="9"/>
      <c r="P3581" s="9"/>
      <c r="Q3581" s="9"/>
    </row>
    <row r="3582" spans="8:17" s="22" customFormat="1" ht="15" hidden="1" customHeight="1" x14ac:dyDescent="0.25">
      <c r="H3582" s="9"/>
      <c r="I3582" s="9"/>
      <c r="J3582" s="9"/>
      <c r="K3582" s="9"/>
      <c r="L3582" s="9"/>
      <c r="M3582" s="9"/>
      <c r="N3582" s="9"/>
      <c r="O3582" s="9"/>
      <c r="P3582" s="9"/>
      <c r="Q3582" s="9"/>
    </row>
    <row r="3583" spans="8:17" s="22" customFormat="1" ht="15" hidden="1" customHeight="1" x14ac:dyDescent="0.25">
      <c r="H3583" s="9"/>
      <c r="I3583" s="9"/>
      <c r="J3583" s="9"/>
      <c r="K3583" s="9"/>
      <c r="L3583" s="9"/>
      <c r="M3583" s="9"/>
      <c r="N3583" s="9"/>
      <c r="O3583" s="9"/>
      <c r="P3583" s="9"/>
      <c r="Q3583" s="9"/>
    </row>
    <row r="3584" spans="8:17" s="22" customFormat="1" ht="15" hidden="1" customHeight="1" x14ac:dyDescent="0.25">
      <c r="H3584" s="9"/>
      <c r="I3584" s="9"/>
      <c r="J3584" s="9"/>
      <c r="K3584" s="9"/>
      <c r="L3584" s="9"/>
      <c r="M3584" s="9"/>
      <c r="N3584" s="9"/>
      <c r="O3584" s="9"/>
      <c r="P3584" s="9"/>
      <c r="Q3584" s="9"/>
    </row>
    <row r="3585" spans="8:17" s="22" customFormat="1" ht="15" hidden="1" customHeight="1" x14ac:dyDescent="0.25">
      <c r="H3585" s="9"/>
      <c r="I3585" s="9"/>
      <c r="J3585" s="9"/>
      <c r="K3585" s="9"/>
      <c r="L3585" s="9"/>
      <c r="M3585" s="9"/>
      <c r="N3585" s="9"/>
      <c r="O3585" s="9"/>
      <c r="P3585" s="9"/>
      <c r="Q3585" s="9"/>
    </row>
    <row r="3586" spans="8:17" s="22" customFormat="1" ht="15" hidden="1" customHeight="1" x14ac:dyDescent="0.25">
      <c r="H3586" s="9"/>
      <c r="I3586" s="9"/>
      <c r="J3586" s="9"/>
      <c r="K3586" s="9"/>
      <c r="L3586" s="9"/>
      <c r="M3586" s="9"/>
      <c r="N3586" s="9"/>
      <c r="O3586" s="9"/>
      <c r="P3586" s="9"/>
      <c r="Q3586" s="9"/>
    </row>
    <row r="3587" spans="8:17" s="22" customFormat="1" ht="15" hidden="1" customHeight="1" x14ac:dyDescent="0.25">
      <c r="H3587" s="9"/>
      <c r="I3587" s="9"/>
      <c r="J3587" s="9"/>
      <c r="K3587" s="9"/>
      <c r="L3587" s="9"/>
      <c r="M3587" s="9"/>
      <c r="N3587" s="9"/>
      <c r="O3587" s="9"/>
      <c r="P3587" s="9"/>
      <c r="Q3587" s="9"/>
    </row>
    <row r="3588" spans="8:17" s="22" customFormat="1" ht="15" hidden="1" customHeight="1" x14ac:dyDescent="0.25">
      <c r="H3588" s="9"/>
      <c r="I3588" s="9"/>
      <c r="J3588" s="9"/>
      <c r="K3588" s="9"/>
      <c r="L3588" s="9"/>
      <c r="M3588" s="9"/>
      <c r="N3588" s="9"/>
      <c r="O3588" s="9"/>
      <c r="P3588" s="9"/>
      <c r="Q3588" s="9"/>
    </row>
    <row r="3589" spans="8:17" s="22" customFormat="1" ht="15" hidden="1" customHeight="1" x14ac:dyDescent="0.25">
      <c r="H3589" s="9"/>
      <c r="I3589" s="9"/>
      <c r="J3589" s="9"/>
      <c r="K3589" s="9"/>
      <c r="L3589" s="9"/>
      <c r="M3589" s="9"/>
      <c r="N3589" s="9"/>
      <c r="O3589" s="9"/>
      <c r="P3589" s="9"/>
      <c r="Q3589" s="9"/>
    </row>
    <row r="3590" spans="8:17" s="22" customFormat="1" ht="15" hidden="1" customHeight="1" x14ac:dyDescent="0.25">
      <c r="H3590" s="9"/>
      <c r="I3590" s="9"/>
      <c r="J3590" s="9"/>
      <c r="K3590" s="9"/>
      <c r="L3590" s="9"/>
      <c r="M3590" s="9"/>
      <c r="N3590" s="9"/>
      <c r="O3590" s="9"/>
      <c r="P3590" s="9"/>
      <c r="Q3590" s="9"/>
    </row>
    <row r="3591" spans="8:17" s="22" customFormat="1" ht="15" hidden="1" customHeight="1" x14ac:dyDescent="0.25">
      <c r="H3591" s="9"/>
      <c r="I3591" s="9"/>
      <c r="J3591" s="9"/>
      <c r="K3591" s="9"/>
      <c r="L3591" s="9"/>
      <c r="M3591" s="9"/>
      <c r="N3591" s="9"/>
      <c r="O3591" s="9"/>
      <c r="P3591" s="9"/>
      <c r="Q3591" s="9"/>
    </row>
    <row r="3592" spans="8:17" s="22" customFormat="1" ht="15" hidden="1" customHeight="1" x14ac:dyDescent="0.25">
      <c r="H3592" s="9"/>
      <c r="I3592" s="9"/>
      <c r="J3592" s="9"/>
      <c r="K3592" s="9"/>
      <c r="L3592" s="9"/>
      <c r="M3592" s="9"/>
      <c r="N3592" s="9"/>
      <c r="O3592" s="9"/>
      <c r="P3592" s="9"/>
      <c r="Q3592" s="9"/>
    </row>
    <row r="3593" spans="8:17" s="22" customFormat="1" ht="15" hidden="1" customHeight="1" x14ac:dyDescent="0.25">
      <c r="H3593" s="9"/>
      <c r="I3593" s="9"/>
      <c r="J3593" s="9"/>
      <c r="K3593" s="9"/>
      <c r="L3593" s="9"/>
      <c r="M3593" s="9"/>
      <c r="N3593" s="9"/>
      <c r="O3593" s="9"/>
      <c r="P3593" s="9"/>
      <c r="Q3593" s="9"/>
    </row>
    <row r="3594" spans="8:17" s="22" customFormat="1" ht="15" hidden="1" customHeight="1" x14ac:dyDescent="0.25">
      <c r="H3594" s="9"/>
      <c r="I3594" s="9"/>
      <c r="J3594" s="9"/>
      <c r="K3594" s="9"/>
      <c r="L3594" s="9"/>
      <c r="M3594" s="9"/>
      <c r="N3594" s="9"/>
      <c r="O3594" s="9"/>
      <c r="P3594" s="9"/>
      <c r="Q3594" s="9"/>
    </row>
    <row r="3595" spans="8:17" s="22" customFormat="1" ht="15" hidden="1" customHeight="1" x14ac:dyDescent="0.25">
      <c r="H3595" s="9"/>
      <c r="I3595" s="9"/>
      <c r="J3595" s="9"/>
      <c r="K3595" s="9"/>
      <c r="L3595" s="9"/>
      <c r="M3595" s="9"/>
      <c r="N3595" s="9"/>
      <c r="O3595" s="9"/>
      <c r="P3595" s="9"/>
      <c r="Q3595" s="9"/>
    </row>
    <row r="3596" spans="8:17" s="22" customFormat="1" ht="15" hidden="1" customHeight="1" x14ac:dyDescent="0.25">
      <c r="H3596" s="9"/>
      <c r="I3596" s="9"/>
      <c r="J3596" s="9"/>
      <c r="K3596" s="9"/>
      <c r="L3596" s="9"/>
      <c r="M3596" s="9"/>
      <c r="N3596" s="9"/>
      <c r="O3596" s="9"/>
      <c r="P3596" s="9"/>
      <c r="Q3596" s="9"/>
    </row>
    <row r="3597" spans="8:17" s="22" customFormat="1" ht="15" hidden="1" customHeight="1" x14ac:dyDescent="0.25">
      <c r="H3597" s="9"/>
      <c r="I3597" s="9"/>
      <c r="J3597" s="9"/>
      <c r="K3597" s="9"/>
      <c r="L3597" s="9"/>
      <c r="M3597" s="9"/>
      <c r="N3597" s="9"/>
      <c r="O3597" s="9"/>
      <c r="P3597" s="9"/>
      <c r="Q3597" s="9"/>
    </row>
    <row r="3598" spans="8:17" s="22" customFormat="1" ht="15" hidden="1" customHeight="1" x14ac:dyDescent="0.25">
      <c r="H3598" s="9"/>
      <c r="I3598" s="9"/>
      <c r="J3598" s="9"/>
      <c r="K3598" s="9"/>
      <c r="L3598" s="9"/>
      <c r="M3598" s="9"/>
      <c r="N3598" s="9"/>
      <c r="O3598" s="9"/>
      <c r="P3598" s="9"/>
      <c r="Q3598" s="9"/>
    </row>
    <row r="3599" spans="8:17" s="22" customFormat="1" ht="15" hidden="1" customHeight="1" x14ac:dyDescent="0.25">
      <c r="H3599" s="9"/>
      <c r="I3599" s="9"/>
      <c r="J3599" s="9"/>
      <c r="K3599" s="9"/>
      <c r="L3599" s="9"/>
      <c r="M3599" s="9"/>
      <c r="N3599" s="9"/>
      <c r="O3599" s="9"/>
      <c r="P3599" s="9"/>
      <c r="Q3599" s="9"/>
    </row>
    <row r="3600" spans="8:17" s="22" customFormat="1" ht="15" hidden="1" customHeight="1" x14ac:dyDescent="0.25">
      <c r="H3600" s="9"/>
      <c r="I3600" s="9"/>
      <c r="J3600" s="9"/>
      <c r="K3600" s="9"/>
      <c r="L3600" s="9"/>
      <c r="M3600" s="9"/>
      <c r="N3600" s="9"/>
      <c r="O3600" s="9"/>
      <c r="P3600" s="9"/>
      <c r="Q3600" s="9"/>
    </row>
    <row r="3601" spans="8:17" s="22" customFormat="1" ht="15" hidden="1" customHeight="1" x14ac:dyDescent="0.25">
      <c r="H3601" s="9"/>
      <c r="I3601" s="9"/>
      <c r="J3601" s="9"/>
      <c r="K3601" s="9"/>
      <c r="L3601" s="9"/>
      <c r="M3601" s="9"/>
      <c r="N3601" s="9"/>
      <c r="O3601" s="9"/>
      <c r="P3601" s="9"/>
      <c r="Q3601" s="9"/>
    </row>
    <row r="3602" spans="8:17" s="22" customFormat="1" ht="15" hidden="1" customHeight="1" x14ac:dyDescent="0.25">
      <c r="H3602" s="9"/>
      <c r="I3602" s="9"/>
      <c r="J3602" s="9"/>
      <c r="K3602" s="9"/>
      <c r="L3602" s="9"/>
      <c r="M3602" s="9"/>
      <c r="N3602" s="9"/>
      <c r="O3602" s="9"/>
      <c r="P3602" s="9"/>
      <c r="Q3602" s="9"/>
    </row>
    <row r="3603" spans="8:17" s="22" customFormat="1" ht="15" hidden="1" customHeight="1" x14ac:dyDescent="0.25">
      <c r="H3603" s="9"/>
      <c r="I3603" s="9"/>
      <c r="J3603" s="9"/>
      <c r="K3603" s="9"/>
      <c r="L3603" s="9"/>
      <c r="M3603" s="9"/>
      <c r="N3603" s="9"/>
      <c r="O3603" s="9"/>
      <c r="P3603" s="9"/>
      <c r="Q3603" s="9"/>
    </row>
    <row r="3604" spans="8:17" s="22" customFormat="1" ht="15" hidden="1" customHeight="1" x14ac:dyDescent="0.25">
      <c r="H3604" s="9"/>
      <c r="I3604" s="9"/>
      <c r="J3604" s="9"/>
      <c r="K3604" s="9"/>
      <c r="L3604" s="9"/>
      <c r="M3604" s="9"/>
      <c r="N3604" s="9"/>
      <c r="O3604" s="9"/>
      <c r="P3604" s="9"/>
      <c r="Q3604" s="9"/>
    </row>
    <row r="3605" spans="8:17" s="22" customFormat="1" ht="15" hidden="1" customHeight="1" x14ac:dyDescent="0.25">
      <c r="H3605" s="9"/>
      <c r="I3605" s="9"/>
      <c r="J3605" s="9"/>
      <c r="K3605" s="9"/>
      <c r="L3605" s="9"/>
      <c r="M3605" s="9"/>
      <c r="N3605" s="9"/>
      <c r="O3605" s="9"/>
      <c r="P3605" s="9"/>
      <c r="Q3605" s="9"/>
    </row>
    <row r="3606" spans="8:17" s="22" customFormat="1" ht="15" hidden="1" customHeight="1" x14ac:dyDescent="0.25">
      <c r="H3606" s="9"/>
      <c r="I3606" s="9"/>
      <c r="J3606" s="9"/>
      <c r="K3606" s="9"/>
      <c r="L3606" s="9"/>
      <c r="M3606" s="9"/>
      <c r="N3606" s="9"/>
      <c r="O3606" s="9"/>
      <c r="P3606" s="9"/>
      <c r="Q3606" s="9"/>
    </row>
    <row r="3607" spans="8:17" s="22" customFormat="1" ht="15" hidden="1" customHeight="1" x14ac:dyDescent="0.25">
      <c r="H3607" s="9"/>
      <c r="I3607" s="9"/>
      <c r="J3607" s="9"/>
      <c r="K3607" s="9"/>
      <c r="L3607" s="9"/>
      <c r="M3607" s="9"/>
      <c r="N3607" s="9"/>
      <c r="O3607" s="9"/>
      <c r="P3607" s="9"/>
      <c r="Q3607" s="9"/>
    </row>
    <row r="3608" spans="8:17" s="22" customFormat="1" ht="15" hidden="1" customHeight="1" x14ac:dyDescent="0.25">
      <c r="H3608" s="9"/>
      <c r="I3608" s="9"/>
      <c r="J3608" s="9"/>
      <c r="K3608" s="9"/>
      <c r="L3608" s="9"/>
      <c r="M3608" s="9"/>
      <c r="N3608" s="9"/>
      <c r="O3608" s="9"/>
      <c r="P3608" s="9"/>
      <c r="Q3608" s="9"/>
    </row>
    <row r="3609" spans="8:17" s="22" customFormat="1" ht="15" hidden="1" customHeight="1" x14ac:dyDescent="0.25">
      <c r="H3609" s="9"/>
      <c r="I3609" s="9"/>
      <c r="J3609" s="9"/>
      <c r="K3609" s="9"/>
      <c r="L3609" s="9"/>
      <c r="M3609" s="9"/>
      <c r="N3609" s="9"/>
      <c r="O3609" s="9"/>
      <c r="P3609" s="9"/>
      <c r="Q3609" s="9"/>
    </row>
    <row r="3610" spans="8:17" s="22" customFormat="1" ht="15" hidden="1" customHeight="1" x14ac:dyDescent="0.25">
      <c r="H3610" s="9"/>
      <c r="I3610" s="9"/>
      <c r="J3610" s="9"/>
      <c r="K3610" s="9"/>
      <c r="L3610" s="9"/>
      <c r="M3610" s="9"/>
      <c r="N3610" s="9"/>
      <c r="O3610" s="9"/>
      <c r="P3610" s="9"/>
      <c r="Q3610" s="9"/>
    </row>
    <row r="3611" spans="8:17" s="22" customFormat="1" ht="15" hidden="1" customHeight="1" x14ac:dyDescent="0.25">
      <c r="H3611" s="9"/>
      <c r="I3611" s="9"/>
      <c r="J3611" s="9"/>
      <c r="K3611" s="9"/>
      <c r="L3611" s="9"/>
      <c r="M3611" s="9"/>
      <c r="N3611" s="9"/>
      <c r="O3611" s="9"/>
      <c r="P3611" s="9"/>
      <c r="Q3611" s="9"/>
    </row>
    <row r="3612" spans="8:17" s="22" customFormat="1" ht="15" hidden="1" customHeight="1" x14ac:dyDescent="0.25">
      <c r="H3612" s="9"/>
      <c r="I3612" s="9"/>
      <c r="J3612" s="9"/>
      <c r="K3612" s="9"/>
      <c r="L3612" s="9"/>
      <c r="M3612" s="9"/>
      <c r="N3612" s="9"/>
      <c r="O3612" s="9"/>
      <c r="P3612" s="9"/>
      <c r="Q3612" s="9"/>
    </row>
    <row r="3613" spans="8:17" s="22" customFormat="1" ht="15" hidden="1" customHeight="1" x14ac:dyDescent="0.25">
      <c r="H3613" s="9"/>
      <c r="I3613" s="9"/>
      <c r="J3613" s="9"/>
      <c r="K3613" s="9"/>
      <c r="L3613" s="9"/>
      <c r="M3613" s="9"/>
      <c r="N3613" s="9"/>
      <c r="O3613" s="9"/>
      <c r="P3613" s="9"/>
      <c r="Q3613" s="9"/>
    </row>
    <row r="3614" spans="8:17" s="22" customFormat="1" ht="15" hidden="1" customHeight="1" x14ac:dyDescent="0.25">
      <c r="H3614" s="9"/>
      <c r="I3614" s="9"/>
      <c r="J3614" s="9"/>
      <c r="K3614" s="9"/>
      <c r="L3614" s="9"/>
      <c r="M3614" s="9"/>
      <c r="N3614" s="9"/>
      <c r="O3614" s="9"/>
      <c r="P3614" s="9"/>
      <c r="Q3614" s="9"/>
    </row>
    <row r="3615" spans="8:17" s="22" customFormat="1" ht="15" hidden="1" customHeight="1" x14ac:dyDescent="0.25">
      <c r="H3615" s="9"/>
      <c r="I3615" s="9"/>
      <c r="J3615" s="9"/>
      <c r="K3615" s="9"/>
      <c r="L3615" s="9"/>
      <c r="M3615" s="9"/>
      <c r="N3615" s="9"/>
      <c r="O3615" s="9"/>
      <c r="P3615" s="9"/>
      <c r="Q3615" s="9"/>
    </row>
    <row r="3616" spans="8:17" s="22" customFormat="1" ht="15" hidden="1" customHeight="1" x14ac:dyDescent="0.25">
      <c r="H3616" s="9"/>
      <c r="I3616" s="9"/>
      <c r="J3616" s="9"/>
      <c r="K3616" s="9"/>
      <c r="L3616" s="9"/>
      <c r="M3616" s="9"/>
      <c r="N3616" s="9"/>
      <c r="O3616" s="9"/>
      <c r="P3616" s="9"/>
      <c r="Q3616" s="9"/>
    </row>
    <row r="3617" spans="8:17" s="22" customFormat="1" ht="15" hidden="1" customHeight="1" x14ac:dyDescent="0.25">
      <c r="H3617" s="9"/>
      <c r="I3617" s="9"/>
      <c r="J3617" s="9"/>
      <c r="K3617" s="9"/>
      <c r="L3617" s="9"/>
      <c r="M3617" s="9"/>
      <c r="N3617" s="9"/>
      <c r="O3617" s="9"/>
      <c r="P3617" s="9"/>
      <c r="Q3617" s="9"/>
    </row>
    <row r="3618" spans="8:17" s="22" customFormat="1" ht="15" hidden="1" customHeight="1" x14ac:dyDescent="0.25">
      <c r="H3618" s="9"/>
      <c r="I3618" s="9"/>
      <c r="J3618" s="9"/>
      <c r="K3618" s="9"/>
      <c r="L3618" s="9"/>
      <c r="M3618" s="9"/>
      <c r="N3618" s="9"/>
      <c r="O3618" s="9"/>
      <c r="P3618" s="9"/>
      <c r="Q3618" s="9"/>
    </row>
    <row r="3619" spans="8:17" s="22" customFormat="1" ht="15" hidden="1" customHeight="1" x14ac:dyDescent="0.25">
      <c r="H3619" s="9"/>
      <c r="I3619" s="9"/>
      <c r="J3619" s="9"/>
      <c r="K3619" s="9"/>
      <c r="L3619" s="9"/>
      <c r="M3619" s="9"/>
      <c r="N3619" s="9"/>
      <c r="O3619" s="9"/>
      <c r="P3619" s="9"/>
      <c r="Q3619" s="9"/>
    </row>
    <row r="3620" spans="8:17" s="22" customFormat="1" ht="15" hidden="1" customHeight="1" x14ac:dyDescent="0.25">
      <c r="H3620" s="9"/>
      <c r="I3620" s="9"/>
      <c r="J3620" s="9"/>
      <c r="K3620" s="9"/>
      <c r="L3620" s="9"/>
      <c r="M3620" s="9"/>
      <c r="N3620" s="9"/>
      <c r="O3620" s="9"/>
      <c r="P3620" s="9"/>
      <c r="Q3620" s="9"/>
    </row>
    <row r="3621" spans="8:17" s="22" customFormat="1" ht="15" hidden="1" customHeight="1" x14ac:dyDescent="0.25">
      <c r="H3621" s="9"/>
      <c r="I3621" s="9"/>
      <c r="J3621" s="9"/>
      <c r="K3621" s="9"/>
      <c r="L3621" s="9"/>
      <c r="M3621" s="9"/>
      <c r="N3621" s="9"/>
      <c r="O3621" s="9"/>
      <c r="P3621" s="9"/>
      <c r="Q3621" s="9"/>
    </row>
    <row r="3622" spans="8:17" s="22" customFormat="1" ht="15" hidden="1" customHeight="1" x14ac:dyDescent="0.25">
      <c r="H3622" s="9"/>
      <c r="I3622" s="9"/>
      <c r="J3622" s="9"/>
      <c r="K3622" s="9"/>
      <c r="L3622" s="9"/>
      <c r="M3622" s="9"/>
      <c r="N3622" s="9"/>
      <c r="O3622" s="9"/>
      <c r="P3622" s="9"/>
      <c r="Q3622" s="9"/>
    </row>
    <row r="3623" spans="8:17" s="22" customFormat="1" ht="15" hidden="1" customHeight="1" x14ac:dyDescent="0.25">
      <c r="H3623" s="9"/>
      <c r="I3623" s="9"/>
      <c r="J3623" s="9"/>
      <c r="K3623" s="9"/>
      <c r="L3623" s="9"/>
      <c r="M3623" s="9"/>
      <c r="N3623" s="9"/>
      <c r="O3623" s="9"/>
      <c r="P3623" s="9"/>
      <c r="Q3623" s="9"/>
    </row>
    <row r="3624" spans="8:17" s="22" customFormat="1" ht="15" hidden="1" customHeight="1" x14ac:dyDescent="0.25">
      <c r="H3624" s="9"/>
      <c r="I3624" s="9"/>
      <c r="J3624" s="9"/>
      <c r="K3624" s="9"/>
      <c r="L3624" s="9"/>
      <c r="M3624" s="9"/>
      <c r="N3624" s="9"/>
      <c r="O3624" s="9"/>
      <c r="P3624" s="9"/>
      <c r="Q3624" s="9"/>
    </row>
    <row r="3625" spans="8:17" s="22" customFormat="1" ht="15" hidden="1" customHeight="1" x14ac:dyDescent="0.25">
      <c r="H3625" s="9"/>
      <c r="I3625" s="9"/>
      <c r="J3625" s="9"/>
      <c r="K3625" s="9"/>
      <c r="L3625" s="9"/>
      <c r="M3625" s="9"/>
      <c r="N3625" s="9"/>
      <c r="O3625" s="9"/>
      <c r="P3625" s="9"/>
      <c r="Q3625" s="9"/>
    </row>
    <row r="3626" spans="8:17" s="22" customFormat="1" ht="15" hidden="1" customHeight="1" x14ac:dyDescent="0.25">
      <c r="H3626" s="9"/>
      <c r="I3626" s="9"/>
      <c r="J3626" s="9"/>
      <c r="K3626" s="9"/>
      <c r="L3626" s="9"/>
      <c r="M3626" s="9"/>
      <c r="N3626" s="9"/>
      <c r="O3626" s="9"/>
      <c r="P3626" s="9"/>
      <c r="Q3626" s="9"/>
    </row>
    <row r="3627" spans="8:17" s="22" customFormat="1" ht="15" hidden="1" customHeight="1" x14ac:dyDescent="0.25">
      <c r="H3627" s="9"/>
      <c r="I3627" s="9"/>
      <c r="J3627" s="9"/>
      <c r="K3627" s="9"/>
      <c r="L3627" s="9"/>
      <c r="M3627" s="9"/>
      <c r="N3627" s="9"/>
      <c r="O3627" s="9"/>
      <c r="P3627" s="9"/>
      <c r="Q3627" s="9"/>
    </row>
    <row r="3628" spans="8:17" s="22" customFormat="1" ht="15" hidden="1" customHeight="1" x14ac:dyDescent="0.25">
      <c r="H3628" s="9"/>
      <c r="I3628" s="9"/>
      <c r="J3628" s="9"/>
      <c r="K3628" s="9"/>
      <c r="L3628" s="9"/>
      <c r="M3628" s="9"/>
      <c r="N3628" s="9"/>
      <c r="O3628" s="9"/>
      <c r="P3628" s="9"/>
      <c r="Q3628" s="9"/>
    </row>
    <row r="3629" spans="8:17" s="22" customFormat="1" ht="15" hidden="1" customHeight="1" x14ac:dyDescent="0.25">
      <c r="H3629" s="9"/>
      <c r="I3629" s="9"/>
      <c r="J3629" s="9"/>
      <c r="K3629" s="9"/>
      <c r="L3629" s="9"/>
      <c r="M3629" s="9"/>
      <c r="N3629" s="9"/>
      <c r="O3629" s="9"/>
      <c r="P3629" s="9"/>
      <c r="Q3629" s="9"/>
    </row>
    <row r="3630" spans="8:17" s="22" customFormat="1" ht="15" hidden="1" customHeight="1" x14ac:dyDescent="0.25">
      <c r="H3630" s="9"/>
      <c r="I3630" s="9"/>
      <c r="J3630" s="9"/>
      <c r="K3630" s="9"/>
      <c r="L3630" s="9"/>
      <c r="M3630" s="9"/>
      <c r="N3630" s="9"/>
      <c r="O3630" s="9"/>
      <c r="P3630" s="9"/>
      <c r="Q3630" s="9"/>
    </row>
    <row r="3631" spans="8:17" s="22" customFormat="1" ht="15" hidden="1" customHeight="1" x14ac:dyDescent="0.25">
      <c r="H3631" s="9"/>
      <c r="I3631" s="9"/>
      <c r="J3631" s="9"/>
      <c r="K3631" s="9"/>
      <c r="L3631" s="9"/>
      <c r="M3631" s="9"/>
      <c r="N3631" s="9"/>
      <c r="O3631" s="9"/>
      <c r="P3631" s="9"/>
      <c r="Q3631" s="9"/>
    </row>
    <row r="3632" spans="8:17" s="22" customFormat="1" ht="15" hidden="1" customHeight="1" x14ac:dyDescent="0.25">
      <c r="H3632" s="9"/>
      <c r="I3632" s="9"/>
      <c r="J3632" s="9"/>
      <c r="K3632" s="9"/>
      <c r="L3632" s="9"/>
      <c r="M3632" s="9"/>
      <c r="N3632" s="9"/>
      <c r="O3632" s="9"/>
      <c r="P3632" s="9"/>
      <c r="Q3632" s="9"/>
    </row>
    <row r="3633" spans="8:17" s="22" customFormat="1" ht="15" hidden="1" customHeight="1" x14ac:dyDescent="0.25">
      <c r="H3633" s="9"/>
      <c r="I3633" s="9"/>
      <c r="J3633" s="9"/>
      <c r="K3633" s="9"/>
      <c r="L3633" s="9"/>
      <c r="M3633" s="9"/>
      <c r="N3633" s="9"/>
      <c r="O3633" s="9"/>
      <c r="P3633" s="9"/>
      <c r="Q3633" s="9"/>
    </row>
    <row r="3634" spans="8:17" s="22" customFormat="1" ht="15" hidden="1" customHeight="1" x14ac:dyDescent="0.25">
      <c r="H3634" s="9"/>
      <c r="I3634" s="9"/>
      <c r="J3634" s="9"/>
      <c r="K3634" s="9"/>
      <c r="L3634" s="9"/>
      <c r="M3634" s="9"/>
      <c r="N3634" s="9"/>
      <c r="O3634" s="9"/>
      <c r="P3634" s="9"/>
      <c r="Q3634" s="9"/>
    </row>
    <row r="3635" spans="8:17" s="22" customFormat="1" ht="15" hidden="1" customHeight="1" x14ac:dyDescent="0.25">
      <c r="H3635" s="9"/>
      <c r="I3635" s="9"/>
      <c r="J3635" s="9"/>
      <c r="K3635" s="9"/>
      <c r="L3635" s="9"/>
      <c r="M3635" s="9"/>
      <c r="N3635" s="9"/>
      <c r="O3635" s="9"/>
      <c r="P3635" s="9"/>
      <c r="Q3635" s="9"/>
    </row>
    <row r="3636" spans="8:17" s="22" customFormat="1" ht="15" hidden="1" customHeight="1" x14ac:dyDescent="0.25">
      <c r="H3636" s="9"/>
      <c r="I3636" s="9"/>
      <c r="J3636" s="9"/>
      <c r="K3636" s="9"/>
      <c r="L3636" s="9"/>
      <c r="M3636" s="9"/>
      <c r="N3636" s="9"/>
      <c r="O3636" s="9"/>
      <c r="P3636" s="9"/>
      <c r="Q3636" s="9"/>
    </row>
    <row r="3637" spans="8:17" s="22" customFormat="1" ht="15" hidden="1" customHeight="1" x14ac:dyDescent="0.25">
      <c r="H3637" s="9"/>
      <c r="I3637" s="9"/>
      <c r="J3637" s="9"/>
      <c r="K3637" s="9"/>
      <c r="L3637" s="9"/>
      <c r="M3637" s="9"/>
      <c r="N3637" s="9"/>
      <c r="O3637" s="9"/>
      <c r="P3637" s="9"/>
      <c r="Q3637" s="9"/>
    </row>
    <row r="3638" spans="8:17" s="22" customFormat="1" ht="15" hidden="1" customHeight="1" x14ac:dyDescent="0.25">
      <c r="H3638" s="9"/>
      <c r="I3638" s="9"/>
      <c r="J3638" s="9"/>
      <c r="K3638" s="9"/>
      <c r="L3638" s="9"/>
      <c r="M3638" s="9"/>
      <c r="N3638" s="9"/>
      <c r="O3638" s="9"/>
      <c r="P3638" s="9"/>
      <c r="Q3638" s="9"/>
    </row>
    <row r="3639" spans="8:17" s="22" customFormat="1" ht="15" hidden="1" customHeight="1" x14ac:dyDescent="0.25">
      <c r="H3639" s="9"/>
      <c r="I3639" s="9"/>
      <c r="J3639" s="9"/>
      <c r="K3639" s="9"/>
      <c r="L3639" s="9"/>
      <c r="M3639" s="9"/>
      <c r="N3639" s="9"/>
      <c r="O3639" s="9"/>
      <c r="P3639" s="9"/>
      <c r="Q3639" s="9"/>
    </row>
    <row r="3640" spans="8:17" s="22" customFormat="1" ht="15" hidden="1" customHeight="1" x14ac:dyDescent="0.25">
      <c r="H3640" s="9"/>
      <c r="I3640" s="9"/>
      <c r="J3640" s="9"/>
      <c r="K3640" s="9"/>
      <c r="L3640" s="9"/>
      <c r="M3640" s="9"/>
      <c r="N3640" s="9"/>
      <c r="O3640" s="9"/>
      <c r="P3640" s="9"/>
      <c r="Q3640" s="9"/>
    </row>
    <row r="3641" spans="8:17" s="22" customFormat="1" ht="15" hidden="1" customHeight="1" x14ac:dyDescent="0.25">
      <c r="H3641" s="9"/>
      <c r="I3641" s="9"/>
      <c r="J3641" s="9"/>
      <c r="K3641" s="9"/>
      <c r="L3641" s="9"/>
      <c r="M3641" s="9"/>
      <c r="N3641" s="9"/>
      <c r="O3641" s="9"/>
      <c r="P3641" s="9"/>
      <c r="Q3641" s="9"/>
    </row>
    <row r="3642" spans="8:17" s="22" customFormat="1" ht="15" hidden="1" customHeight="1" x14ac:dyDescent="0.25">
      <c r="H3642" s="9"/>
      <c r="I3642" s="9"/>
      <c r="J3642" s="9"/>
      <c r="K3642" s="9"/>
      <c r="L3642" s="9"/>
      <c r="M3642" s="9"/>
      <c r="N3642" s="9"/>
      <c r="O3642" s="9"/>
      <c r="P3642" s="9"/>
      <c r="Q3642" s="9"/>
    </row>
    <row r="3643" spans="8:17" s="22" customFormat="1" ht="15" hidden="1" customHeight="1" x14ac:dyDescent="0.25">
      <c r="H3643" s="9"/>
      <c r="I3643" s="9"/>
      <c r="J3643" s="9"/>
      <c r="K3643" s="9"/>
      <c r="L3643" s="9"/>
      <c r="M3643" s="9"/>
      <c r="N3643" s="9"/>
      <c r="O3643" s="9"/>
      <c r="P3643" s="9"/>
      <c r="Q3643" s="9"/>
    </row>
    <row r="3644" spans="8:17" s="22" customFormat="1" ht="15" hidden="1" customHeight="1" x14ac:dyDescent="0.25">
      <c r="H3644" s="9"/>
      <c r="I3644" s="9"/>
      <c r="J3644" s="9"/>
      <c r="K3644" s="9"/>
      <c r="L3644" s="9"/>
      <c r="M3644" s="9"/>
      <c r="N3644" s="9"/>
      <c r="O3644" s="9"/>
      <c r="P3644" s="9"/>
      <c r="Q3644" s="9"/>
    </row>
    <row r="3645" spans="8:17" s="22" customFormat="1" ht="15" hidden="1" customHeight="1" x14ac:dyDescent="0.25">
      <c r="H3645" s="9"/>
      <c r="I3645" s="9"/>
      <c r="J3645" s="9"/>
      <c r="K3645" s="9"/>
      <c r="L3645" s="9"/>
      <c r="M3645" s="9"/>
      <c r="N3645" s="9"/>
      <c r="O3645" s="9"/>
      <c r="P3645" s="9"/>
      <c r="Q3645" s="9"/>
    </row>
    <row r="3646" spans="8:17" s="22" customFormat="1" ht="15" hidden="1" customHeight="1" x14ac:dyDescent="0.25">
      <c r="H3646" s="9"/>
      <c r="I3646" s="9"/>
      <c r="J3646" s="9"/>
      <c r="K3646" s="9"/>
      <c r="L3646" s="9"/>
      <c r="M3646" s="9"/>
      <c r="N3646" s="9"/>
      <c r="O3646" s="9"/>
      <c r="P3646" s="9"/>
      <c r="Q3646" s="9"/>
    </row>
    <row r="3647" spans="8:17" s="22" customFormat="1" ht="15" hidden="1" customHeight="1" x14ac:dyDescent="0.25">
      <c r="H3647" s="9"/>
      <c r="I3647" s="9"/>
      <c r="J3647" s="9"/>
      <c r="K3647" s="9"/>
      <c r="L3647" s="9"/>
      <c r="M3647" s="9"/>
      <c r="N3647" s="9"/>
      <c r="O3647" s="9"/>
      <c r="P3647" s="9"/>
      <c r="Q3647" s="9"/>
    </row>
    <row r="3648" spans="8:17" s="22" customFormat="1" ht="15" hidden="1" customHeight="1" x14ac:dyDescent="0.25">
      <c r="H3648" s="9"/>
      <c r="I3648" s="9"/>
      <c r="J3648" s="9"/>
      <c r="K3648" s="9"/>
      <c r="L3648" s="9"/>
      <c r="M3648" s="9"/>
      <c r="N3648" s="9"/>
      <c r="O3648" s="9"/>
      <c r="P3648" s="9"/>
      <c r="Q3648" s="9"/>
    </row>
    <row r="3649" spans="8:17" s="22" customFormat="1" ht="15" hidden="1" customHeight="1" x14ac:dyDescent="0.25">
      <c r="H3649" s="9"/>
      <c r="I3649" s="9"/>
      <c r="J3649" s="9"/>
      <c r="K3649" s="9"/>
      <c r="L3649" s="9"/>
      <c r="M3649" s="9"/>
      <c r="N3649" s="9"/>
      <c r="O3649" s="9"/>
      <c r="P3649" s="9"/>
      <c r="Q3649" s="9"/>
    </row>
    <row r="3650" spans="8:17" s="22" customFormat="1" ht="15" hidden="1" customHeight="1" x14ac:dyDescent="0.25">
      <c r="H3650" s="9"/>
      <c r="I3650" s="9"/>
      <c r="J3650" s="9"/>
      <c r="K3650" s="9"/>
      <c r="L3650" s="9"/>
      <c r="M3650" s="9"/>
      <c r="N3650" s="9"/>
      <c r="O3650" s="9"/>
      <c r="P3650" s="9"/>
      <c r="Q3650" s="9"/>
    </row>
    <row r="3651" spans="8:17" s="22" customFormat="1" ht="15" hidden="1" customHeight="1" x14ac:dyDescent="0.25">
      <c r="H3651" s="9"/>
      <c r="I3651" s="9"/>
      <c r="J3651" s="9"/>
      <c r="K3651" s="9"/>
      <c r="L3651" s="9"/>
      <c r="M3651" s="9"/>
      <c r="N3651" s="9"/>
      <c r="O3651" s="9"/>
      <c r="P3651" s="9"/>
      <c r="Q3651" s="9"/>
    </row>
    <row r="3652" spans="8:17" s="22" customFormat="1" ht="15" hidden="1" customHeight="1" x14ac:dyDescent="0.25">
      <c r="H3652" s="9"/>
      <c r="I3652" s="9"/>
      <c r="J3652" s="9"/>
      <c r="K3652" s="9"/>
      <c r="L3652" s="9"/>
      <c r="M3652" s="9"/>
      <c r="N3652" s="9"/>
      <c r="O3652" s="9"/>
      <c r="P3652" s="9"/>
      <c r="Q3652" s="9"/>
    </row>
    <row r="3653" spans="8:17" s="22" customFormat="1" ht="15" hidden="1" customHeight="1" x14ac:dyDescent="0.25">
      <c r="H3653" s="9"/>
      <c r="I3653" s="9"/>
      <c r="J3653" s="9"/>
      <c r="K3653" s="9"/>
      <c r="L3653" s="9"/>
      <c r="M3653" s="9"/>
      <c r="N3653" s="9"/>
      <c r="O3653" s="9"/>
      <c r="P3653" s="9"/>
      <c r="Q3653" s="9"/>
    </row>
    <row r="3654" spans="8:17" s="22" customFormat="1" ht="15" hidden="1" customHeight="1" x14ac:dyDescent="0.25">
      <c r="H3654" s="9"/>
      <c r="I3654" s="9"/>
      <c r="J3654" s="9"/>
      <c r="K3654" s="9"/>
      <c r="L3654" s="9"/>
      <c r="M3654" s="9"/>
      <c r="N3654" s="9"/>
      <c r="O3654" s="9"/>
      <c r="P3654" s="9"/>
      <c r="Q3654" s="9"/>
    </row>
    <row r="3655" spans="8:17" s="22" customFormat="1" ht="15" hidden="1" customHeight="1" x14ac:dyDescent="0.25">
      <c r="H3655" s="9"/>
      <c r="I3655" s="9"/>
      <c r="J3655" s="9"/>
      <c r="K3655" s="9"/>
      <c r="L3655" s="9"/>
      <c r="M3655" s="9"/>
      <c r="N3655" s="9"/>
      <c r="O3655" s="9"/>
      <c r="P3655" s="9"/>
      <c r="Q3655" s="9"/>
    </row>
    <row r="3656" spans="8:17" s="22" customFormat="1" ht="15" hidden="1" customHeight="1" x14ac:dyDescent="0.25">
      <c r="H3656" s="9"/>
      <c r="I3656" s="9"/>
      <c r="J3656" s="9"/>
      <c r="K3656" s="9"/>
      <c r="L3656" s="9"/>
      <c r="M3656" s="9"/>
      <c r="N3656" s="9"/>
      <c r="O3656" s="9"/>
      <c r="P3656" s="9"/>
      <c r="Q3656" s="9"/>
    </row>
    <row r="3657" spans="8:17" s="22" customFormat="1" ht="15" hidden="1" customHeight="1" x14ac:dyDescent="0.25">
      <c r="H3657" s="9"/>
      <c r="I3657" s="9"/>
      <c r="J3657" s="9"/>
      <c r="K3657" s="9"/>
      <c r="L3657" s="9"/>
      <c r="M3657" s="9"/>
      <c r="N3657" s="9"/>
      <c r="O3657" s="9"/>
      <c r="P3657" s="9"/>
      <c r="Q3657" s="9"/>
    </row>
    <row r="3658" spans="8:17" s="22" customFormat="1" ht="15" hidden="1" customHeight="1" x14ac:dyDescent="0.25">
      <c r="H3658" s="9"/>
      <c r="I3658" s="9"/>
      <c r="J3658" s="9"/>
      <c r="K3658" s="9"/>
      <c r="L3658" s="9"/>
      <c r="M3658" s="9"/>
      <c r="N3658" s="9"/>
      <c r="O3658" s="9"/>
      <c r="P3658" s="9"/>
      <c r="Q3658" s="9"/>
    </row>
    <row r="3659" spans="8:17" s="22" customFormat="1" ht="15" hidden="1" customHeight="1" x14ac:dyDescent="0.25">
      <c r="H3659" s="9"/>
      <c r="I3659" s="9"/>
      <c r="J3659" s="9"/>
      <c r="K3659" s="9"/>
      <c r="L3659" s="9"/>
      <c r="M3659" s="9"/>
      <c r="N3659" s="9"/>
      <c r="O3659" s="9"/>
      <c r="P3659" s="9"/>
      <c r="Q3659" s="9"/>
    </row>
    <row r="3660" spans="8:17" s="22" customFormat="1" ht="15" hidden="1" customHeight="1" x14ac:dyDescent="0.25">
      <c r="H3660" s="9"/>
      <c r="I3660" s="9"/>
      <c r="J3660" s="9"/>
      <c r="K3660" s="9"/>
      <c r="L3660" s="9"/>
      <c r="M3660" s="9"/>
      <c r="N3660" s="9"/>
      <c r="O3660" s="9"/>
      <c r="P3660" s="9"/>
      <c r="Q3660" s="9"/>
    </row>
    <row r="3661" spans="8:17" s="22" customFormat="1" ht="15" hidden="1" customHeight="1" x14ac:dyDescent="0.25">
      <c r="H3661" s="9"/>
      <c r="I3661" s="9"/>
      <c r="J3661" s="9"/>
      <c r="K3661" s="9"/>
      <c r="L3661" s="9"/>
      <c r="M3661" s="9"/>
      <c r="N3661" s="9"/>
      <c r="O3661" s="9"/>
      <c r="P3661" s="9"/>
      <c r="Q3661" s="9"/>
    </row>
    <row r="3662" spans="8:17" s="22" customFormat="1" ht="15" hidden="1" customHeight="1" x14ac:dyDescent="0.25">
      <c r="H3662" s="9"/>
      <c r="I3662" s="9"/>
      <c r="J3662" s="9"/>
      <c r="K3662" s="9"/>
      <c r="L3662" s="9"/>
      <c r="M3662" s="9"/>
      <c r="N3662" s="9"/>
      <c r="O3662" s="9"/>
      <c r="P3662" s="9"/>
      <c r="Q3662" s="9"/>
    </row>
    <row r="3663" spans="8:17" s="22" customFormat="1" ht="15" hidden="1" customHeight="1" x14ac:dyDescent="0.25">
      <c r="H3663" s="9"/>
      <c r="I3663" s="9"/>
      <c r="J3663" s="9"/>
      <c r="K3663" s="9"/>
      <c r="L3663" s="9"/>
      <c r="M3663" s="9"/>
      <c r="N3663" s="9"/>
      <c r="O3663" s="9"/>
      <c r="P3663" s="9"/>
      <c r="Q3663" s="9"/>
    </row>
    <row r="3664" spans="8:17" s="22" customFormat="1" ht="15" hidden="1" customHeight="1" x14ac:dyDescent="0.25">
      <c r="H3664" s="9"/>
      <c r="I3664" s="9"/>
      <c r="J3664" s="9"/>
      <c r="K3664" s="9"/>
      <c r="L3664" s="9"/>
      <c r="M3664" s="9"/>
      <c r="N3664" s="9"/>
      <c r="O3664" s="9"/>
      <c r="P3664" s="9"/>
      <c r="Q3664" s="9"/>
    </row>
    <row r="3665" spans="8:17" s="22" customFormat="1" ht="15" hidden="1" customHeight="1" x14ac:dyDescent="0.25">
      <c r="H3665" s="9"/>
      <c r="I3665" s="9"/>
      <c r="J3665" s="9"/>
      <c r="K3665" s="9"/>
      <c r="L3665" s="9"/>
      <c r="M3665" s="9"/>
      <c r="N3665" s="9"/>
      <c r="O3665" s="9"/>
      <c r="P3665" s="9"/>
      <c r="Q3665" s="9"/>
    </row>
    <row r="3666" spans="8:17" s="22" customFormat="1" ht="15" hidden="1" customHeight="1" x14ac:dyDescent="0.25">
      <c r="H3666" s="9"/>
      <c r="I3666" s="9"/>
      <c r="J3666" s="9"/>
      <c r="K3666" s="9"/>
      <c r="L3666" s="9"/>
      <c r="M3666" s="9"/>
      <c r="N3666" s="9"/>
      <c r="O3666" s="9"/>
      <c r="P3666" s="9"/>
      <c r="Q3666" s="9"/>
    </row>
    <row r="3667" spans="8:17" s="22" customFormat="1" ht="15" hidden="1" customHeight="1" x14ac:dyDescent="0.25">
      <c r="H3667" s="9"/>
      <c r="I3667" s="9"/>
      <c r="J3667" s="9"/>
      <c r="K3667" s="9"/>
      <c r="L3667" s="9"/>
      <c r="M3667" s="9"/>
      <c r="N3667" s="9"/>
      <c r="O3667" s="9"/>
      <c r="P3667" s="9"/>
      <c r="Q3667" s="9"/>
    </row>
    <row r="3668" spans="8:17" s="22" customFormat="1" ht="15" hidden="1" customHeight="1" x14ac:dyDescent="0.25">
      <c r="H3668" s="9"/>
      <c r="I3668" s="9"/>
      <c r="J3668" s="9"/>
      <c r="K3668" s="9"/>
      <c r="L3668" s="9"/>
      <c r="M3668" s="9"/>
      <c r="N3668" s="9"/>
      <c r="O3668" s="9"/>
      <c r="P3668" s="9"/>
      <c r="Q3668" s="9"/>
    </row>
    <row r="3669" spans="8:17" s="22" customFormat="1" ht="15" hidden="1" customHeight="1" x14ac:dyDescent="0.25">
      <c r="H3669" s="9"/>
      <c r="I3669" s="9"/>
      <c r="J3669" s="9"/>
      <c r="K3669" s="9"/>
      <c r="L3669" s="9"/>
      <c r="M3669" s="9"/>
      <c r="N3669" s="9"/>
      <c r="O3669" s="9"/>
      <c r="P3669" s="9"/>
      <c r="Q3669" s="9"/>
    </row>
    <row r="3670" spans="8:17" s="22" customFormat="1" ht="15" hidden="1" customHeight="1" x14ac:dyDescent="0.25">
      <c r="H3670" s="9"/>
      <c r="I3670" s="9"/>
      <c r="J3670" s="9"/>
      <c r="K3670" s="9"/>
      <c r="L3670" s="9"/>
      <c r="M3670" s="9"/>
      <c r="N3670" s="9"/>
      <c r="O3670" s="9"/>
      <c r="P3670" s="9"/>
      <c r="Q3670" s="9"/>
    </row>
    <row r="3671" spans="8:17" s="22" customFormat="1" ht="15" hidden="1" customHeight="1" x14ac:dyDescent="0.25">
      <c r="H3671" s="9"/>
      <c r="I3671" s="9"/>
      <c r="J3671" s="9"/>
      <c r="K3671" s="9"/>
      <c r="L3671" s="9"/>
      <c r="M3671" s="9"/>
      <c r="N3671" s="9"/>
      <c r="O3671" s="9"/>
      <c r="P3671" s="9"/>
      <c r="Q3671" s="9"/>
    </row>
    <row r="3672" spans="8:17" s="22" customFormat="1" ht="15" hidden="1" customHeight="1" x14ac:dyDescent="0.25">
      <c r="H3672" s="9"/>
      <c r="I3672" s="9"/>
      <c r="J3672" s="9"/>
      <c r="K3672" s="9"/>
      <c r="L3672" s="9"/>
      <c r="M3672" s="9"/>
      <c r="N3672" s="9"/>
      <c r="O3672" s="9"/>
      <c r="P3672" s="9"/>
      <c r="Q3672" s="9"/>
    </row>
    <row r="3673" spans="8:17" s="22" customFormat="1" ht="15" hidden="1" customHeight="1" x14ac:dyDescent="0.25">
      <c r="H3673" s="9"/>
      <c r="I3673" s="9"/>
      <c r="J3673" s="9"/>
      <c r="K3673" s="9"/>
      <c r="L3673" s="9"/>
      <c r="M3673" s="9"/>
      <c r="N3673" s="9"/>
      <c r="O3673" s="9"/>
      <c r="P3673" s="9"/>
      <c r="Q3673" s="9"/>
    </row>
    <row r="3674" spans="8:17" s="22" customFormat="1" ht="15" hidden="1" customHeight="1" x14ac:dyDescent="0.25">
      <c r="H3674" s="9"/>
      <c r="I3674" s="9"/>
      <c r="J3674" s="9"/>
      <c r="K3674" s="9"/>
      <c r="L3674" s="9"/>
      <c r="M3674" s="9"/>
      <c r="N3674" s="9"/>
      <c r="O3674" s="9"/>
      <c r="P3674" s="9"/>
      <c r="Q3674" s="9"/>
    </row>
    <row r="3675" spans="8:17" s="22" customFormat="1" ht="15" hidden="1" customHeight="1" x14ac:dyDescent="0.25">
      <c r="H3675" s="9"/>
      <c r="I3675" s="9"/>
      <c r="J3675" s="9"/>
      <c r="K3675" s="9"/>
      <c r="L3675" s="9"/>
      <c r="M3675" s="9"/>
      <c r="N3675" s="9"/>
      <c r="O3675" s="9"/>
      <c r="P3675" s="9"/>
      <c r="Q3675" s="9"/>
    </row>
    <row r="3676" spans="8:17" s="22" customFormat="1" ht="15" hidden="1" customHeight="1" x14ac:dyDescent="0.25">
      <c r="H3676" s="9"/>
      <c r="I3676" s="9"/>
      <c r="J3676" s="9"/>
      <c r="K3676" s="9"/>
      <c r="L3676" s="9"/>
      <c r="M3676" s="9"/>
      <c r="N3676" s="9"/>
      <c r="O3676" s="9"/>
      <c r="P3676" s="9"/>
      <c r="Q3676" s="9"/>
    </row>
    <row r="3677" spans="8:17" s="22" customFormat="1" ht="15" hidden="1" customHeight="1" x14ac:dyDescent="0.25">
      <c r="H3677" s="9"/>
      <c r="I3677" s="9"/>
      <c r="J3677" s="9"/>
      <c r="K3677" s="9"/>
      <c r="L3677" s="9"/>
      <c r="M3677" s="9"/>
      <c r="N3677" s="9"/>
      <c r="O3677" s="9"/>
      <c r="P3677" s="9"/>
      <c r="Q3677" s="9"/>
    </row>
    <row r="3678" spans="8:17" s="22" customFormat="1" ht="15" hidden="1" customHeight="1" x14ac:dyDescent="0.25">
      <c r="H3678" s="9"/>
      <c r="I3678" s="9"/>
      <c r="J3678" s="9"/>
      <c r="K3678" s="9"/>
      <c r="L3678" s="9"/>
      <c r="M3678" s="9"/>
      <c r="N3678" s="9"/>
      <c r="O3678" s="9"/>
      <c r="P3678" s="9"/>
      <c r="Q3678" s="9"/>
    </row>
    <row r="3679" spans="8:17" s="22" customFormat="1" ht="15" hidden="1" customHeight="1" x14ac:dyDescent="0.25">
      <c r="H3679" s="9"/>
      <c r="I3679" s="9"/>
      <c r="J3679" s="9"/>
      <c r="K3679" s="9"/>
      <c r="L3679" s="9"/>
      <c r="M3679" s="9"/>
      <c r="N3679" s="9"/>
      <c r="O3679" s="9"/>
      <c r="P3679" s="9"/>
      <c r="Q3679" s="9"/>
    </row>
    <row r="3680" spans="8:17" s="22" customFormat="1" ht="15" hidden="1" customHeight="1" x14ac:dyDescent="0.25">
      <c r="H3680" s="9"/>
      <c r="I3680" s="9"/>
      <c r="J3680" s="9"/>
      <c r="K3680" s="9"/>
      <c r="L3680" s="9"/>
      <c r="M3680" s="9"/>
      <c r="N3680" s="9"/>
      <c r="O3680" s="9"/>
      <c r="P3680" s="9"/>
      <c r="Q3680" s="9"/>
    </row>
    <row r="3681" spans="8:17" s="22" customFormat="1" ht="15" hidden="1" customHeight="1" x14ac:dyDescent="0.25">
      <c r="H3681" s="9"/>
      <c r="I3681" s="9"/>
      <c r="J3681" s="9"/>
      <c r="K3681" s="9"/>
      <c r="L3681" s="9"/>
      <c r="M3681" s="9"/>
      <c r="N3681" s="9"/>
      <c r="O3681" s="9"/>
      <c r="P3681" s="9"/>
      <c r="Q3681" s="9"/>
    </row>
    <row r="3682" spans="8:17" s="22" customFormat="1" ht="15" hidden="1" customHeight="1" x14ac:dyDescent="0.25">
      <c r="H3682" s="9"/>
      <c r="I3682" s="9"/>
      <c r="J3682" s="9"/>
      <c r="K3682" s="9"/>
      <c r="L3682" s="9"/>
      <c r="M3682" s="9"/>
      <c r="N3682" s="9"/>
      <c r="O3682" s="9"/>
      <c r="P3682" s="9"/>
      <c r="Q3682" s="9"/>
    </row>
    <row r="3683" spans="8:17" s="22" customFormat="1" ht="15" hidden="1" customHeight="1" x14ac:dyDescent="0.25">
      <c r="H3683" s="9"/>
      <c r="I3683" s="9"/>
      <c r="J3683" s="9"/>
      <c r="K3683" s="9"/>
      <c r="L3683" s="9"/>
      <c r="M3683" s="9"/>
      <c r="N3683" s="9"/>
      <c r="O3683" s="9"/>
      <c r="P3683" s="9"/>
      <c r="Q3683" s="9"/>
    </row>
    <row r="3684" spans="8:17" s="22" customFormat="1" ht="15" hidden="1" customHeight="1" x14ac:dyDescent="0.25">
      <c r="H3684" s="9"/>
      <c r="I3684" s="9"/>
      <c r="J3684" s="9"/>
      <c r="K3684" s="9"/>
      <c r="L3684" s="9"/>
      <c r="M3684" s="9"/>
      <c r="N3684" s="9"/>
      <c r="O3684" s="9"/>
      <c r="P3684" s="9"/>
      <c r="Q3684" s="9"/>
    </row>
    <row r="3685" spans="8:17" s="22" customFormat="1" ht="15" hidden="1" customHeight="1" x14ac:dyDescent="0.25">
      <c r="H3685" s="9"/>
      <c r="I3685" s="9"/>
      <c r="J3685" s="9"/>
      <c r="K3685" s="9"/>
      <c r="L3685" s="9"/>
      <c r="M3685" s="9"/>
      <c r="N3685" s="9"/>
      <c r="O3685" s="9"/>
      <c r="P3685" s="9"/>
      <c r="Q3685" s="9"/>
    </row>
    <row r="3686" spans="8:17" s="22" customFormat="1" ht="15" hidden="1" customHeight="1" x14ac:dyDescent="0.25">
      <c r="H3686" s="9"/>
      <c r="I3686" s="9"/>
      <c r="J3686" s="9"/>
      <c r="K3686" s="9"/>
      <c r="L3686" s="9"/>
      <c r="M3686" s="9"/>
      <c r="N3686" s="9"/>
      <c r="O3686" s="9"/>
      <c r="P3686" s="9"/>
      <c r="Q3686" s="9"/>
    </row>
    <row r="3687" spans="8:17" s="22" customFormat="1" ht="15" hidden="1" customHeight="1" x14ac:dyDescent="0.25">
      <c r="H3687" s="9"/>
      <c r="I3687" s="9"/>
      <c r="J3687" s="9"/>
      <c r="K3687" s="9"/>
      <c r="L3687" s="9"/>
      <c r="M3687" s="9"/>
      <c r="N3687" s="9"/>
      <c r="O3687" s="9"/>
      <c r="P3687" s="9"/>
      <c r="Q3687" s="9"/>
    </row>
    <row r="3688" spans="8:17" s="22" customFormat="1" ht="15" hidden="1" customHeight="1" x14ac:dyDescent="0.25">
      <c r="H3688" s="9"/>
      <c r="I3688" s="9"/>
      <c r="J3688" s="9"/>
      <c r="K3688" s="9"/>
      <c r="L3688" s="9"/>
      <c r="M3688" s="9"/>
      <c r="N3688" s="9"/>
      <c r="O3688" s="9"/>
      <c r="P3688" s="9"/>
      <c r="Q3688" s="9"/>
    </row>
    <row r="3689" spans="8:17" s="22" customFormat="1" ht="15" hidden="1" customHeight="1" x14ac:dyDescent="0.25">
      <c r="H3689" s="9"/>
      <c r="I3689" s="9"/>
      <c r="J3689" s="9"/>
      <c r="K3689" s="9"/>
      <c r="L3689" s="9"/>
      <c r="M3689" s="9"/>
      <c r="N3689" s="9"/>
      <c r="O3689" s="9"/>
      <c r="P3689" s="9"/>
      <c r="Q3689" s="9"/>
    </row>
    <row r="3690" spans="8:17" s="22" customFormat="1" ht="15" hidden="1" customHeight="1" x14ac:dyDescent="0.25">
      <c r="H3690" s="9"/>
      <c r="I3690" s="9"/>
      <c r="J3690" s="9"/>
      <c r="K3690" s="9"/>
      <c r="L3690" s="9"/>
      <c r="M3690" s="9"/>
      <c r="N3690" s="9"/>
      <c r="O3690" s="9"/>
      <c r="P3690" s="9"/>
      <c r="Q3690" s="9"/>
    </row>
    <row r="3691" spans="8:17" s="22" customFormat="1" ht="15" hidden="1" customHeight="1" x14ac:dyDescent="0.25">
      <c r="H3691" s="9"/>
      <c r="I3691" s="9"/>
      <c r="J3691" s="9"/>
      <c r="K3691" s="9"/>
      <c r="L3691" s="9"/>
      <c r="M3691" s="9"/>
      <c r="N3691" s="9"/>
      <c r="O3691" s="9"/>
      <c r="P3691" s="9"/>
      <c r="Q3691" s="9"/>
    </row>
    <row r="3692" spans="8:17" s="22" customFormat="1" ht="15" hidden="1" customHeight="1" x14ac:dyDescent="0.25">
      <c r="H3692" s="9"/>
      <c r="I3692" s="9"/>
      <c r="J3692" s="9"/>
      <c r="K3692" s="9"/>
      <c r="L3692" s="9"/>
      <c r="M3692" s="9"/>
      <c r="N3692" s="9"/>
      <c r="O3692" s="9"/>
      <c r="P3692" s="9"/>
      <c r="Q3692" s="9"/>
    </row>
    <row r="3693" spans="8:17" s="22" customFormat="1" ht="15" hidden="1" customHeight="1" x14ac:dyDescent="0.25">
      <c r="H3693" s="9"/>
      <c r="I3693" s="9"/>
      <c r="J3693" s="9"/>
      <c r="K3693" s="9"/>
      <c r="L3693" s="9"/>
      <c r="M3693" s="9"/>
      <c r="N3693" s="9"/>
      <c r="O3693" s="9"/>
      <c r="P3693" s="9"/>
      <c r="Q3693" s="9"/>
    </row>
    <row r="3694" spans="8:17" s="22" customFormat="1" ht="15" hidden="1" customHeight="1" x14ac:dyDescent="0.25">
      <c r="H3694" s="9"/>
      <c r="I3694" s="9"/>
      <c r="J3694" s="9"/>
      <c r="K3694" s="9"/>
      <c r="L3694" s="9"/>
      <c r="M3694" s="9"/>
      <c r="N3694" s="9"/>
      <c r="O3694" s="9"/>
      <c r="P3694" s="9"/>
      <c r="Q3694" s="9"/>
    </row>
    <row r="3695" spans="8:17" s="22" customFormat="1" ht="15" hidden="1" customHeight="1" x14ac:dyDescent="0.25">
      <c r="H3695" s="9"/>
      <c r="I3695" s="9"/>
      <c r="J3695" s="9"/>
      <c r="K3695" s="9"/>
      <c r="L3695" s="9"/>
      <c r="M3695" s="9"/>
      <c r="N3695" s="9"/>
      <c r="O3695" s="9"/>
      <c r="P3695" s="9"/>
      <c r="Q3695" s="9"/>
    </row>
    <row r="3696" spans="8:17" s="22" customFormat="1" ht="15" hidden="1" customHeight="1" x14ac:dyDescent="0.25">
      <c r="H3696" s="9"/>
      <c r="I3696" s="9"/>
      <c r="J3696" s="9"/>
      <c r="K3696" s="9"/>
      <c r="L3696" s="9"/>
      <c r="M3696" s="9"/>
      <c r="N3696" s="9"/>
      <c r="O3696" s="9"/>
      <c r="P3696" s="9"/>
      <c r="Q3696" s="9"/>
    </row>
    <row r="3697" spans="8:17" s="22" customFormat="1" ht="15" hidden="1" customHeight="1" x14ac:dyDescent="0.25">
      <c r="H3697" s="9"/>
      <c r="I3697" s="9"/>
      <c r="J3697" s="9"/>
      <c r="K3697" s="9"/>
      <c r="L3697" s="9"/>
      <c r="M3697" s="9"/>
      <c r="N3697" s="9"/>
      <c r="O3697" s="9"/>
      <c r="P3697" s="9"/>
      <c r="Q3697" s="9"/>
    </row>
    <row r="3698" spans="8:17" s="22" customFormat="1" ht="15" hidden="1" customHeight="1" x14ac:dyDescent="0.25">
      <c r="H3698" s="9"/>
      <c r="I3698" s="9"/>
      <c r="J3698" s="9"/>
      <c r="K3698" s="9"/>
      <c r="L3698" s="9"/>
      <c r="M3698" s="9"/>
      <c r="N3698" s="9"/>
      <c r="O3698" s="9"/>
      <c r="P3698" s="9"/>
      <c r="Q3698" s="9"/>
    </row>
    <row r="3699" spans="8:17" s="22" customFormat="1" ht="15" hidden="1" customHeight="1" x14ac:dyDescent="0.25">
      <c r="H3699" s="9"/>
      <c r="I3699" s="9"/>
      <c r="J3699" s="9"/>
      <c r="K3699" s="9"/>
      <c r="L3699" s="9"/>
      <c r="M3699" s="9"/>
      <c r="N3699" s="9"/>
      <c r="O3699" s="9"/>
      <c r="P3699" s="9"/>
      <c r="Q3699" s="9"/>
    </row>
    <row r="3700" spans="8:17" s="22" customFormat="1" ht="15" hidden="1" customHeight="1" x14ac:dyDescent="0.25">
      <c r="H3700" s="9"/>
      <c r="I3700" s="9"/>
      <c r="J3700" s="9"/>
      <c r="K3700" s="9"/>
      <c r="L3700" s="9"/>
      <c r="M3700" s="9"/>
      <c r="N3700" s="9"/>
      <c r="O3700" s="9"/>
      <c r="P3700" s="9"/>
      <c r="Q3700" s="9"/>
    </row>
    <row r="3701" spans="8:17" s="22" customFormat="1" ht="15" hidden="1" customHeight="1" x14ac:dyDescent="0.25">
      <c r="H3701" s="9"/>
      <c r="I3701" s="9"/>
      <c r="J3701" s="9"/>
      <c r="K3701" s="9"/>
      <c r="L3701" s="9"/>
      <c r="M3701" s="9"/>
      <c r="N3701" s="9"/>
      <c r="O3701" s="9"/>
      <c r="P3701" s="9"/>
      <c r="Q3701" s="9"/>
    </row>
    <row r="3702" spans="8:17" s="22" customFormat="1" ht="15" hidden="1" customHeight="1" x14ac:dyDescent="0.25">
      <c r="H3702" s="9"/>
      <c r="I3702" s="9"/>
      <c r="J3702" s="9"/>
      <c r="K3702" s="9"/>
      <c r="L3702" s="9"/>
      <c r="M3702" s="9"/>
      <c r="N3702" s="9"/>
      <c r="O3702" s="9"/>
      <c r="P3702" s="9"/>
      <c r="Q3702" s="9"/>
    </row>
    <row r="3703" spans="8:17" s="22" customFormat="1" ht="15" hidden="1" customHeight="1" x14ac:dyDescent="0.25">
      <c r="H3703" s="9"/>
      <c r="I3703" s="9"/>
      <c r="J3703" s="9"/>
      <c r="K3703" s="9"/>
      <c r="L3703" s="9"/>
      <c r="M3703" s="9"/>
      <c r="N3703" s="9"/>
      <c r="O3703" s="9"/>
      <c r="P3703" s="9"/>
      <c r="Q3703" s="9"/>
    </row>
    <row r="3704" spans="8:17" s="22" customFormat="1" ht="15" hidden="1" customHeight="1" x14ac:dyDescent="0.25">
      <c r="H3704" s="9"/>
      <c r="I3704" s="9"/>
      <c r="J3704" s="9"/>
      <c r="K3704" s="9"/>
      <c r="L3704" s="9"/>
      <c r="M3704" s="9"/>
      <c r="N3704" s="9"/>
      <c r="O3704" s="9"/>
      <c r="P3704" s="9"/>
      <c r="Q3704" s="9"/>
    </row>
    <row r="3705" spans="8:17" s="22" customFormat="1" ht="15" hidden="1" customHeight="1" x14ac:dyDescent="0.25">
      <c r="H3705" s="9"/>
      <c r="I3705" s="9"/>
      <c r="J3705" s="9"/>
      <c r="K3705" s="9"/>
      <c r="L3705" s="9"/>
      <c r="M3705" s="9"/>
      <c r="N3705" s="9"/>
      <c r="O3705" s="9"/>
      <c r="P3705" s="9"/>
      <c r="Q3705" s="9"/>
    </row>
    <row r="3706" spans="8:17" s="22" customFormat="1" ht="15" hidden="1" customHeight="1" x14ac:dyDescent="0.25">
      <c r="H3706" s="9"/>
      <c r="I3706" s="9"/>
      <c r="J3706" s="9"/>
      <c r="K3706" s="9"/>
      <c r="L3706" s="9"/>
      <c r="M3706" s="9"/>
      <c r="N3706" s="9"/>
      <c r="O3706" s="9"/>
      <c r="P3706" s="9"/>
      <c r="Q3706" s="9"/>
    </row>
    <row r="3707" spans="8:17" s="22" customFormat="1" ht="15" hidden="1" customHeight="1" x14ac:dyDescent="0.25">
      <c r="H3707" s="9"/>
      <c r="I3707" s="9"/>
      <c r="J3707" s="9"/>
      <c r="K3707" s="9"/>
      <c r="L3707" s="9"/>
      <c r="M3707" s="9"/>
      <c r="N3707" s="9"/>
      <c r="O3707" s="9"/>
      <c r="P3707" s="9"/>
      <c r="Q3707" s="9"/>
    </row>
    <row r="3708" spans="8:17" s="22" customFormat="1" ht="15" hidden="1" customHeight="1" x14ac:dyDescent="0.25">
      <c r="H3708" s="9"/>
      <c r="I3708" s="9"/>
      <c r="J3708" s="9"/>
      <c r="K3708" s="9"/>
      <c r="L3708" s="9"/>
      <c r="M3708" s="9"/>
      <c r="N3708" s="9"/>
      <c r="O3708" s="9"/>
      <c r="P3708" s="9"/>
      <c r="Q3708" s="9"/>
    </row>
    <row r="3709" spans="8:17" s="22" customFormat="1" ht="15" hidden="1" customHeight="1" x14ac:dyDescent="0.25">
      <c r="H3709" s="9"/>
      <c r="I3709" s="9"/>
      <c r="J3709" s="9"/>
      <c r="K3709" s="9"/>
      <c r="L3709" s="9"/>
      <c r="M3709" s="9"/>
      <c r="N3709" s="9"/>
      <c r="O3709" s="9"/>
      <c r="P3709" s="9"/>
      <c r="Q3709" s="9"/>
    </row>
    <row r="3710" spans="8:17" s="22" customFormat="1" ht="15" hidden="1" customHeight="1" x14ac:dyDescent="0.25">
      <c r="H3710" s="9"/>
      <c r="I3710" s="9"/>
      <c r="J3710" s="9"/>
      <c r="K3710" s="9"/>
      <c r="L3710" s="9"/>
      <c r="M3710" s="9"/>
      <c r="N3710" s="9"/>
      <c r="O3710" s="9"/>
      <c r="P3710" s="9"/>
      <c r="Q3710" s="9"/>
    </row>
    <row r="3711" spans="8:17" s="22" customFormat="1" ht="15" hidden="1" customHeight="1" x14ac:dyDescent="0.25">
      <c r="H3711" s="9"/>
      <c r="I3711" s="9"/>
      <c r="J3711" s="9"/>
      <c r="K3711" s="9"/>
      <c r="L3711" s="9"/>
      <c r="M3711" s="9"/>
      <c r="N3711" s="9"/>
      <c r="O3711" s="9"/>
      <c r="P3711" s="9"/>
      <c r="Q3711" s="9"/>
    </row>
    <row r="3712" spans="8:17" s="22" customFormat="1" ht="15" hidden="1" customHeight="1" x14ac:dyDescent="0.25">
      <c r="H3712" s="9"/>
      <c r="I3712" s="9"/>
      <c r="J3712" s="9"/>
      <c r="K3712" s="9"/>
      <c r="L3712" s="9"/>
      <c r="M3712" s="9"/>
      <c r="N3712" s="9"/>
      <c r="O3712" s="9"/>
      <c r="P3712" s="9"/>
      <c r="Q3712" s="9"/>
    </row>
    <row r="3713" spans="8:17" s="22" customFormat="1" ht="15" hidden="1" customHeight="1" x14ac:dyDescent="0.25">
      <c r="H3713" s="9"/>
      <c r="I3713" s="9"/>
      <c r="J3713" s="9"/>
      <c r="K3713" s="9"/>
      <c r="L3713" s="9"/>
      <c r="M3713" s="9"/>
      <c r="N3713" s="9"/>
      <c r="O3713" s="9"/>
      <c r="P3713" s="9"/>
      <c r="Q3713" s="9"/>
    </row>
    <row r="3714" spans="8:17" s="22" customFormat="1" ht="15" hidden="1" customHeight="1" x14ac:dyDescent="0.25">
      <c r="H3714" s="9"/>
      <c r="I3714" s="9"/>
      <c r="J3714" s="9"/>
      <c r="K3714" s="9"/>
      <c r="L3714" s="9"/>
      <c r="M3714" s="9"/>
      <c r="N3714" s="9"/>
      <c r="O3714" s="9"/>
      <c r="P3714" s="9"/>
      <c r="Q3714" s="9"/>
    </row>
    <row r="3715" spans="8:17" s="22" customFormat="1" ht="15" hidden="1" customHeight="1" x14ac:dyDescent="0.25">
      <c r="H3715" s="9"/>
      <c r="I3715" s="9"/>
      <c r="J3715" s="9"/>
      <c r="K3715" s="9"/>
      <c r="L3715" s="9"/>
      <c r="M3715" s="9"/>
      <c r="N3715" s="9"/>
      <c r="O3715" s="9"/>
      <c r="P3715" s="9"/>
      <c r="Q3715" s="9"/>
    </row>
    <row r="3716" spans="8:17" s="22" customFormat="1" ht="15" hidden="1" customHeight="1" x14ac:dyDescent="0.25">
      <c r="H3716" s="9"/>
      <c r="I3716" s="9"/>
      <c r="J3716" s="9"/>
      <c r="K3716" s="9"/>
      <c r="L3716" s="9"/>
      <c r="M3716" s="9"/>
      <c r="N3716" s="9"/>
      <c r="O3716" s="9"/>
      <c r="P3716" s="9"/>
      <c r="Q3716" s="9"/>
    </row>
    <row r="3717" spans="8:17" s="22" customFormat="1" ht="15" hidden="1" customHeight="1" x14ac:dyDescent="0.25">
      <c r="H3717" s="9"/>
      <c r="I3717" s="9"/>
      <c r="J3717" s="9"/>
      <c r="K3717" s="9"/>
      <c r="L3717" s="9"/>
      <c r="M3717" s="9"/>
      <c r="N3717" s="9"/>
      <c r="O3717" s="9"/>
      <c r="P3717" s="9"/>
      <c r="Q3717" s="9"/>
    </row>
    <row r="3718" spans="8:17" s="22" customFormat="1" ht="15" hidden="1" customHeight="1" x14ac:dyDescent="0.25">
      <c r="H3718" s="9"/>
      <c r="I3718" s="9"/>
      <c r="J3718" s="9"/>
      <c r="K3718" s="9"/>
      <c r="L3718" s="9"/>
      <c r="M3718" s="9"/>
      <c r="N3718" s="9"/>
      <c r="O3718" s="9"/>
      <c r="P3718" s="9"/>
      <c r="Q3718" s="9"/>
    </row>
    <row r="3719" spans="8:17" s="22" customFormat="1" ht="15" hidden="1" customHeight="1" x14ac:dyDescent="0.25">
      <c r="H3719" s="9"/>
      <c r="I3719" s="9"/>
      <c r="J3719" s="9"/>
      <c r="K3719" s="9"/>
      <c r="L3719" s="9"/>
      <c r="M3719" s="9"/>
      <c r="N3719" s="9"/>
      <c r="O3719" s="9"/>
      <c r="P3719" s="9"/>
      <c r="Q3719" s="9"/>
    </row>
    <row r="3720" spans="8:17" s="22" customFormat="1" ht="15" hidden="1" customHeight="1" x14ac:dyDescent="0.25">
      <c r="H3720" s="9"/>
      <c r="I3720" s="9"/>
      <c r="J3720" s="9"/>
      <c r="K3720" s="9"/>
      <c r="L3720" s="9"/>
      <c r="M3720" s="9"/>
      <c r="N3720" s="9"/>
      <c r="O3720" s="9"/>
      <c r="P3720" s="9"/>
      <c r="Q3720" s="9"/>
    </row>
    <row r="3721" spans="8:17" s="22" customFormat="1" ht="15" hidden="1" customHeight="1" x14ac:dyDescent="0.25">
      <c r="H3721" s="9"/>
      <c r="I3721" s="9"/>
      <c r="J3721" s="9"/>
      <c r="K3721" s="9"/>
      <c r="L3721" s="9"/>
      <c r="M3721" s="9"/>
      <c r="N3721" s="9"/>
      <c r="O3721" s="9"/>
      <c r="P3721" s="9"/>
      <c r="Q3721" s="9"/>
    </row>
    <row r="3722" spans="8:17" s="22" customFormat="1" ht="15" hidden="1" customHeight="1" x14ac:dyDescent="0.25">
      <c r="H3722" s="9"/>
      <c r="I3722" s="9"/>
      <c r="J3722" s="9"/>
      <c r="K3722" s="9"/>
      <c r="L3722" s="9"/>
      <c r="M3722" s="9"/>
      <c r="N3722" s="9"/>
      <c r="O3722" s="9"/>
      <c r="P3722" s="9"/>
      <c r="Q3722" s="9"/>
    </row>
    <row r="3723" spans="8:17" s="22" customFormat="1" ht="15" hidden="1" customHeight="1" x14ac:dyDescent="0.25">
      <c r="H3723" s="9"/>
      <c r="I3723" s="9"/>
      <c r="J3723" s="9"/>
      <c r="K3723" s="9"/>
      <c r="L3723" s="9"/>
      <c r="M3723" s="9"/>
      <c r="N3723" s="9"/>
      <c r="O3723" s="9"/>
      <c r="P3723" s="9"/>
      <c r="Q3723" s="9"/>
    </row>
    <row r="3724" spans="8:17" s="22" customFormat="1" ht="15" hidden="1" customHeight="1" x14ac:dyDescent="0.25">
      <c r="H3724" s="9"/>
      <c r="I3724" s="9"/>
      <c r="J3724" s="9"/>
      <c r="K3724" s="9"/>
      <c r="L3724" s="9"/>
      <c r="M3724" s="9"/>
      <c r="N3724" s="9"/>
      <c r="O3724" s="9"/>
      <c r="P3724" s="9"/>
      <c r="Q3724" s="9"/>
    </row>
    <row r="3725" spans="8:17" s="22" customFormat="1" ht="15" hidden="1" customHeight="1" x14ac:dyDescent="0.25">
      <c r="H3725" s="9"/>
      <c r="I3725" s="9"/>
      <c r="J3725" s="9"/>
      <c r="K3725" s="9"/>
      <c r="L3725" s="9"/>
      <c r="M3725" s="9"/>
      <c r="N3725" s="9"/>
      <c r="O3725" s="9"/>
      <c r="P3725" s="9"/>
      <c r="Q3725" s="9"/>
    </row>
    <row r="3726" spans="8:17" s="22" customFormat="1" ht="15" hidden="1" customHeight="1" x14ac:dyDescent="0.25">
      <c r="H3726" s="9"/>
      <c r="I3726" s="9"/>
      <c r="J3726" s="9"/>
      <c r="K3726" s="9"/>
      <c r="L3726" s="9"/>
      <c r="M3726" s="9"/>
      <c r="N3726" s="9"/>
      <c r="O3726" s="9"/>
      <c r="P3726" s="9"/>
      <c r="Q3726" s="9"/>
    </row>
    <row r="3727" spans="8:17" s="22" customFormat="1" ht="15" hidden="1" customHeight="1" x14ac:dyDescent="0.25">
      <c r="H3727" s="9"/>
      <c r="I3727" s="9"/>
      <c r="J3727" s="9"/>
      <c r="K3727" s="9"/>
      <c r="L3727" s="9"/>
      <c r="M3727" s="9"/>
      <c r="N3727" s="9"/>
      <c r="O3727" s="9"/>
      <c r="P3727" s="9"/>
      <c r="Q3727" s="9"/>
    </row>
    <row r="3728" spans="8:17" s="22" customFormat="1" ht="15" hidden="1" customHeight="1" x14ac:dyDescent="0.25">
      <c r="H3728" s="9"/>
      <c r="I3728" s="9"/>
      <c r="J3728" s="9"/>
      <c r="K3728" s="9"/>
      <c r="L3728" s="9"/>
      <c r="M3728" s="9"/>
      <c r="N3728" s="9"/>
      <c r="O3728" s="9"/>
      <c r="P3728" s="9"/>
      <c r="Q3728" s="9"/>
    </row>
    <row r="3729" spans="8:17" s="22" customFormat="1" ht="15" hidden="1" customHeight="1" x14ac:dyDescent="0.25">
      <c r="H3729" s="9"/>
      <c r="I3729" s="9"/>
      <c r="J3729" s="9"/>
      <c r="K3729" s="9"/>
      <c r="L3729" s="9"/>
      <c r="M3729" s="9"/>
      <c r="N3729" s="9"/>
      <c r="O3729" s="9"/>
      <c r="P3729" s="9"/>
      <c r="Q3729" s="9"/>
    </row>
    <row r="3730" spans="8:17" s="22" customFormat="1" ht="15" hidden="1" customHeight="1" x14ac:dyDescent="0.25">
      <c r="H3730" s="9"/>
      <c r="I3730" s="9"/>
      <c r="J3730" s="9"/>
      <c r="K3730" s="9"/>
      <c r="L3730" s="9"/>
      <c r="M3730" s="9"/>
      <c r="N3730" s="9"/>
      <c r="O3730" s="9"/>
      <c r="P3730" s="9"/>
      <c r="Q3730" s="9"/>
    </row>
    <row r="3731" spans="8:17" s="22" customFormat="1" ht="15" hidden="1" customHeight="1" x14ac:dyDescent="0.25">
      <c r="H3731" s="9"/>
      <c r="I3731" s="9"/>
      <c r="J3731" s="9"/>
      <c r="K3731" s="9"/>
      <c r="L3731" s="9"/>
      <c r="M3731" s="9"/>
      <c r="N3731" s="9"/>
      <c r="O3731" s="9"/>
      <c r="P3731" s="9"/>
      <c r="Q3731" s="9"/>
    </row>
    <row r="3732" spans="8:17" s="22" customFormat="1" ht="15" hidden="1" customHeight="1" x14ac:dyDescent="0.25">
      <c r="H3732" s="9"/>
      <c r="I3732" s="9"/>
      <c r="J3732" s="9"/>
      <c r="K3732" s="9"/>
      <c r="L3732" s="9"/>
      <c r="M3732" s="9"/>
      <c r="N3732" s="9"/>
      <c r="O3732" s="9"/>
      <c r="P3732" s="9"/>
      <c r="Q3732" s="9"/>
    </row>
    <row r="3733" spans="8:17" s="22" customFormat="1" ht="15" hidden="1" customHeight="1" x14ac:dyDescent="0.25">
      <c r="H3733" s="9"/>
      <c r="I3733" s="9"/>
      <c r="J3733" s="9"/>
      <c r="K3733" s="9"/>
      <c r="L3733" s="9"/>
      <c r="M3733" s="9"/>
      <c r="N3733" s="9"/>
      <c r="O3733" s="9"/>
      <c r="P3733" s="9"/>
      <c r="Q3733" s="9"/>
    </row>
    <row r="3734" spans="8:17" s="22" customFormat="1" ht="15" hidden="1" customHeight="1" x14ac:dyDescent="0.25">
      <c r="H3734" s="9"/>
      <c r="I3734" s="9"/>
      <c r="J3734" s="9"/>
      <c r="K3734" s="9"/>
      <c r="L3734" s="9"/>
      <c r="M3734" s="9"/>
      <c r="N3734" s="9"/>
      <c r="O3734" s="9"/>
      <c r="P3734" s="9"/>
      <c r="Q3734" s="9"/>
    </row>
    <row r="3735" spans="8:17" s="22" customFormat="1" ht="15" hidden="1" customHeight="1" x14ac:dyDescent="0.25">
      <c r="H3735" s="9"/>
      <c r="I3735" s="9"/>
      <c r="J3735" s="9"/>
      <c r="K3735" s="9"/>
      <c r="L3735" s="9"/>
      <c r="M3735" s="9"/>
      <c r="N3735" s="9"/>
      <c r="O3735" s="9"/>
      <c r="P3735" s="9"/>
      <c r="Q3735" s="9"/>
    </row>
    <row r="3736" spans="8:17" s="22" customFormat="1" ht="15" hidden="1" customHeight="1" x14ac:dyDescent="0.25">
      <c r="H3736" s="9"/>
      <c r="I3736" s="9"/>
      <c r="J3736" s="9"/>
      <c r="K3736" s="9"/>
      <c r="L3736" s="9"/>
      <c r="M3736" s="9"/>
      <c r="N3736" s="9"/>
      <c r="O3736" s="9"/>
      <c r="P3736" s="9"/>
      <c r="Q3736" s="9"/>
    </row>
    <row r="3737" spans="8:17" s="22" customFormat="1" ht="15" hidden="1" customHeight="1" x14ac:dyDescent="0.25">
      <c r="H3737" s="9"/>
      <c r="I3737" s="9"/>
      <c r="J3737" s="9"/>
      <c r="K3737" s="9"/>
      <c r="L3737" s="9"/>
      <c r="M3737" s="9"/>
      <c r="N3737" s="9"/>
      <c r="O3737" s="9"/>
      <c r="P3737" s="9"/>
      <c r="Q3737" s="9"/>
    </row>
    <row r="3738" spans="8:17" s="22" customFormat="1" ht="15" hidden="1" customHeight="1" x14ac:dyDescent="0.25">
      <c r="H3738" s="9"/>
      <c r="I3738" s="9"/>
      <c r="J3738" s="9"/>
      <c r="K3738" s="9"/>
      <c r="L3738" s="9"/>
      <c r="M3738" s="9"/>
      <c r="N3738" s="9"/>
      <c r="O3738" s="9"/>
      <c r="P3738" s="9"/>
      <c r="Q3738" s="9"/>
    </row>
    <row r="3739" spans="8:17" s="22" customFormat="1" ht="15" hidden="1" customHeight="1" x14ac:dyDescent="0.25">
      <c r="H3739" s="9"/>
      <c r="I3739" s="9"/>
      <c r="J3739" s="9"/>
      <c r="K3739" s="9"/>
      <c r="L3739" s="9"/>
      <c r="M3739" s="9"/>
      <c r="N3739" s="9"/>
      <c r="O3739" s="9"/>
      <c r="P3739" s="9"/>
      <c r="Q3739" s="9"/>
    </row>
    <row r="3740" spans="8:17" s="22" customFormat="1" ht="15" hidden="1" customHeight="1" x14ac:dyDescent="0.25">
      <c r="H3740" s="9"/>
      <c r="I3740" s="9"/>
      <c r="J3740" s="9"/>
      <c r="K3740" s="9"/>
      <c r="L3740" s="9"/>
      <c r="M3740" s="9"/>
      <c r="N3740" s="9"/>
      <c r="O3740" s="9"/>
      <c r="P3740" s="9"/>
      <c r="Q3740" s="9"/>
    </row>
    <row r="3741" spans="8:17" s="22" customFormat="1" ht="15" hidden="1" customHeight="1" x14ac:dyDescent="0.25">
      <c r="H3741" s="9"/>
      <c r="I3741" s="9"/>
      <c r="J3741" s="9"/>
      <c r="K3741" s="9"/>
      <c r="L3741" s="9"/>
      <c r="M3741" s="9"/>
      <c r="N3741" s="9"/>
      <c r="O3741" s="9"/>
      <c r="P3741" s="9"/>
      <c r="Q3741" s="9"/>
    </row>
    <row r="3742" spans="8:17" s="22" customFormat="1" ht="15" hidden="1" customHeight="1" x14ac:dyDescent="0.25">
      <c r="H3742" s="9"/>
      <c r="I3742" s="9"/>
      <c r="J3742" s="9"/>
      <c r="K3742" s="9"/>
      <c r="L3742" s="9"/>
      <c r="M3742" s="9"/>
      <c r="N3742" s="9"/>
      <c r="O3742" s="9"/>
      <c r="P3742" s="9"/>
      <c r="Q3742" s="9"/>
    </row>
    <row r="3743" spans="8:17" s="22" customFormat="1" ht="15" hidden="1" customHeight="1" x14ac:dyDescent="0.25">
      <c r="H3743" s="9"/>
      <c r="I3743" s="9"/>
      <c r="J3743" s="9"/>
      <c r="K3743" s="9"/>
      <c r="L3743" s="9"/>
      <c r="M3743" s="9"/>
      <c r="N3743" s="9"/>
      <c r="O3743" s="9"/>
      <c r="P3743" s="9"/>
      <c r="Q3743" s="9"/>
    </row>
    <row r="3744" spans="8:17" s="22" customFormat="1" ht="15" hidden="1" customHeight="1" x14ac:dyDescent="0.25">
      <c r="H3744" s="9"/>
      <c r="I3744" s="9"/>
      <c r="J3744" s="9"/>
      <c r="K3744" s="9"/>
      <c r="L3744" s="9"/>
      <c r="M3744" s="9"/>
      <c r="N3744" s="9"/>
      <c r="O3744" s="9"/>
      <c r="P3744" s="9"/>
      <c r="Q3744" s="9"/>
    </row>
    <row r="3745" spans="8:17" s="22" customFormat="1" ht="15" hidden="1" customHeight="1" x14ac:dyDescent="0.25">
      <c r="H3745" s="9"/>
      <c r="I3745" s="9"/>
      <c r="J3745" s="9"/>
      <c r="K3745" s="9"/>
      <c r="L3745" s="9"/>
      <c r="M3745" s="9"/>
      <c r="N3745" s="9"/>
      <c r="O3745" s="9"/>
      <c r="P3745" s="9"/>
      <c r="Q3745" s="9"/>
    </row>
    <row r="3746" spans="8:17" s="22" customFormat="1" ht="15" hidden="1" customHeight="1" x14ac:dyDescent="0.25">
      <c r="H3746" s="9"/>
      <c r="I3746" s="9"/>
      <c r="J3746" s="9"/>
      <c r="K3746" s="9"/>
      <c r="L3746" s="9"/>
      <c r="M3746" s="9"/>
      <c r="N3746" s="9"/>
      <c r="O3746" s="9"/>
      <c r="P3746" s="9"/>
      <c r="Q3746" s="9"/>
    </row>
    <row r="3747" spans="8:17" s="22" customFormat="1" ht="15" hidden="1" customHeight="1" x14ac:dyDescent="0.25">
      <c r="H3747" s="9"/>
      <c r="I3747" s="9"/>
      <c r="J3747" s="9"/>
      <c r="K3747" s="9"/>
      <c r="L3747" s="9"/>
      <c r="M3747" s="9"/>
      <c r="N3747" s="9"/>
      <c r="O3747" s="9"/>
      <c r="P3747" s="9"/>
      <c r="Q3747" s="9"/>
    </row>
    <row r="3748" spans="8:17" s="22" customFormat="1" ht="15" hidden="1" customHeight="1" x14ac:dyDescent="0.25">
      <c r="H3748" s="9"/>
      <c r="I3748" s="9"/>
      <c r="J3748" s="9"/>
      <c r="K3748" s="9"/>
      <c r="L3748" s="9"/>
      <c r="M3748" s="9"/>
      <c r="N3748" s="9"/>
      <c r="O3748" s="9"/>
      <c r="P3748" s="9"/>
      <c r="Q3748" s="9"/>
    </row>
    <row r="3749" spans="8:17" s="22" customFormat="1" ht="15" hidden="1" customHeight="1" x14ac:dyDescent="0.25">
      <c r="H3749" s="9"/>
      <c r="I3749" s="9"/>
      <c r="J3749" s="9"/>
      <c r="K3749" s="9"/>
      <c r="L3749" s="9"/>
      <c r="M3749" s="9"/>
      <c r="N3749" s="9"/>
      <c r="O3749" s="9"/>
      <c r="P3749" s="9"/>
      <c r="Q3749" s="9"/>
    </row>
    <row r="3750" spans="8:17" s="22" customFormat="1" ht="15" hidden="1" customHeight="1" x14ac:dyDescent="0.25">
      <c r="H3750" s="9"/>
      <c r="I3750" s="9"/>
      <c r="J3750" s="9"/>
      <c r="K3750" s="9"/>
      <c r="L3750" s="9"/>
      <c r="M3750" s="9"/>
      <c r="N3750" s="9"/>
      <c r="O3750" s="9"/>
      <c r="P3750" s="9"/>
      <c r="Q3750" s="9"/>
    </row>
    <row r="3751" spans="8:17" s="22" customFormat="1" ht="15" hidden="1" customHeight="1" x14ac:dyDescent="0.25">
      <c r="H3751" s="9"/>
      <c r="I3751" s="9"/>
      <c r="J3751" s="9"/>
      <c r="K3751" s="9"/>
      <c r="L3751" s="9"/>
      <c r="M3751" s="9"/>
      <c r="N3751" s="9"/>
      <c r="O3751" s="9"/>
      <c r="P3751" s="9"/>
      <c r="Q3751" s="9"/>
    </row>
    <row r="3752" spans="8:17" s="22" customFormat="1" ht="15" hidden="1" customHeight="1" x14ac:dyDescent="0.25">
      <c r="H3752" s="9"/>
      <c r="I3752" s="9"/>
      <c r="J3752" s="9"/>
      <c r="K3752" s="9"/>
      <c r="L3752" s="9"/>
      <c r="M3752" s="9"/>
      <c r="N3752" s="9"/>
      <c r="O3752" s="9"/>
      <c r="P3752" s="9"/>
      <c r="Q3752" s="9"/>
    </row>
    <row r="3753" spans="8:17" s="22" customFormat="1" ht="15" hidden="1" customHeight="1" x14ac:dyDescent="0.25">
      <c r="H3753" s="9"/>
      <c r="I3753" s="9"/>
      <c r="J3753" s="9"/>
      <c r="K3753" s="9"/>
      <c r="L3753" s="9"/>
      <c r="M3753" s="9"/>
      <c r="N3753" s="9"/>
      <c r="O3753" s="9"/>
      <c r="P3753" s="9"/>
      <c r="Q3753" s="9"/>
    </row>
    <row r="3754" spans="8:17" s="22" customFormat="1" ht="15" hidden="1" customHeight="1" x14ac:dyDescent="0.25">
      <c r="H3754" s="9"/>
      <c r="I3754" s="9"/>
      <c r="J3754" s="9"/>
      <c r="K3754" s="9"/>
      <c r="L3754" s="9"/>
      <c r="M3754" s="9"/>
      <c r="N3754" s="9"/>
      <c r="O3754" s="9"/>
      <c r="P3754" s="9"/>
      <c r="Q3754" s="9"/>
    </row>
    <row r="3755" spans="8:17" s="22" customFormat="1" ht="15" hidden="1" customHeight="1" x14ac:dyDescent="0.25">
      <c r="H3755" s="9"/>
      <c r="I3755" s="9"/>
      <c r="J3755" s="9"/>
      <c r="K3755" s="9"/>
      <c r="L3755" s="9"/>
      <c r="M3755" s="9"/>
      <c r="N3755" s="9"/>
      <c r="O3755" s="9"/>
      <c r="P3755" s="9"/>
      <c r="Q3755" s="9"/>
    </row>
    <row r="3756" spans="8:17" s="22" customFormat="1" ht="15" hidden="1" customHeight="1" x14ac:dyDescent="0.25">
      <c r="H3756" s="9"/>
      <c r="I3756" s="9"/>
      <c r="J3756" s="9"/>
      <c r="K3756" s="9"/>
      <c r="L3756" s="9"/>
      <c r="M3756" s="9"/>
      <c r="N3756" s="9"/>
      <c r="O3756" s="9"/>
      <c r="P3756" s="9"/>
      <c r="Q3756" s="9"/>
    </row>
    <row r="3757" spans="8:17" s="22" customFormat="1" ht="15" hidden="1" customHeight="1" x14ac:dyDescent="0.25">
      <c r="H3757" s="9"/>
      <c r="I3757" s="9"/>
      <c r="J3757" s="9"/>
      <c r="K3757" s="9"/>
      <c r="L3757" s="9"/>
      <c r="M3757" s="9"/>
      <c r="N3757" s="9"/>
      <c r="O3757" s="9"/>
      <c r="P3757" s="9"/>
      <c r="Q3757" s="9"/>
    </row>
    <row r="3758" spans="8:17" s="22" customFormat="1" ht="15" hidden="1" customHeight="1" x14ac:dyDescent="0.25">
      <c r="H3758" s="9"/>
      <c r="I3758" s="9"/>
      <c r="J3758" s="9"/>
      <c r="K3758" s="9"/>
      <c r="L3758" s="9"/>
      <c r="M3758" s="9"/>
      <c r="N3758" s="9"/>
      <c r="O3758" s="9"/>
      <c r="P3758" s="9"/>
      <c r="Q3758" s="9"/>
    </row>
    <row r="3759" spans="8:17" s="22" customFormat="1" ht="15" hidden="1" customHeight="1" x14ac:dyDescent="0.25">
      <c r="H3759" s="9"/>
      <c r="I3759" s="9"/>
      <c r="J3759" s="9"/>
      <c r="K3759" s="9"/>
      <c r="L3759" s="9"/>
      <c r="M3759" s="9"/>
      <c r="N3759" s="9"/>
      <c r="O3759" s="9"/>
      <c r="P3759" s="9"/>
      <c r="Q3759" s="9"/>
    </row>
    <row r="3760" spans="8:17" s="22" customFormat="1" ht="15" hidden="1" customHeight="1" x14ac:dyDescent="0.25">
      <c r="H3760" s="9"/>
      <c r="I3760" s="9"/>
      <c r="J3760" s="9"/>
      <c r="K3760" s="9"/>
      <c r="L3760" s="9"/>
      <c r="M3760" s="9"/>
      <c r="N3760" s="9"/>
      <c r="O3760" s="9"/>
      <c r="P3760" s="9"/>
      <c r="Q3760" s="9"/>
    </row>
    <row r="3761" spans="8:17" s="22" customFormat="1" ht="15" hidden="1" customHeight="1" x14ac:dyDescent="0.25">
      <c r="H3761" s="9"/>
      <c r="I3761" s="9"/>
      <c r="J3761" s="9"/>
      <c r="K3761" s="9"/>
      <c r="L3761" s="9"/>
      <c r="M3761" s="9"/>
      <c r="N3761" s="9"/>
      <c r="O3761" s="9"/>
      <c r="P3761" s="9"/>
      <c r="Q3761" s="9"/>
    </row>
    <row r="3762" spans="8:17" s="22" customFormat="1" ht="15" hidden="1" customHeight="1" x14ac:dyDescent="0.25">
      <c r="H3762" s="9"/>
      <c r="I3762" s="9"/>
      <c r="J3762" s="9"/>
      <c r="K3762" s="9"/>
      <c r="L3762" s="9"/>
      <c r="M3762" s="9"/>
      <c r="N3762" s="9"/>
      <c r="O3762" s="9"/>
      <c r="P3762" s="9"/>
      <c r="Q3762" s="9"/>
    </row>
    <row r="3763" spans="8:17" s="22" customFormat="1" ht="15" hidden="1" customHeight="1" x14ac:dyDescent="0.25">
      <c r="H3763" s="9"/>
      <c r="I3763" s="9"/>
      <c r="J3763" s="9"/>
      <c r="K3763" s="9"/>
      <c r="L3763" s="9"/>
      <c r="M3763" s="9"/>
      <c r="N3763" s="9"/>
      <c r="O3763" s="9"/>
      <c r="P3763" s="9"/>
      <c r="Q3763" s="9"/>
    </row>
    <row r="3764" spans="8:17" s="22" customFormat="1" ht="15" hidden="1" customHeight="1" x14ac:dyDescent="0.25">
      <c r="H3764" s="9"/>
      <c r="I3764" s="9"/>
      <c r="J3764" s="9"/>
      <c r="K3764" s="9"/>
      <c r="L3764" s="9"/>
      <c r="M3764" s="9"/>
      <c r="N3764" s="9"/>
      <c r="O3764" s="9"/>
      <c r="P3764" s="9"/>
      <c r="Q3764" s="9"/>
    </row>
    <row r="3765" spans="8:17" s="22" customFormat="1" ht="15" hidden="1" customHeight="1" x14ac:dyDescent="0.25">
      <c r="H3765" s="9"/>
      <c r="I3765" s="9"/>
      <c r="J3765" s="9"/>
      <c r="K3765" s="9"/>
      <c r="L3765" s="9"/>
      <c r="M3765" s="9"/>
      <c r="N3765" s="9"/>
      <c r="O3765" s="9"/>
      <c r="P3765" s="9"/>
      <c r="Q3765" s="9"/>
    </row>
    <row r="3766" spans="8:17" s="22" customFormat="1" ht="15" hidden="1" customHeight="1" x14ac:dyDescent="0.25">
      <c r="H3766" s="9"/>
      <c r="I3766" s="9"/>
      <c r="J3766" s="9"/>
      <c r="K3766" s="9"/>
      <c r="L3766" s="9"/>
      <c r="M3766" s="9"/>
      <c r="N3766" s="9"/>
      <c r="O3766" s="9"/>
      <c r="P3766" s="9"/>
      <c r="Q3766" s="9"/>
    </row>
    <row r="3767" spans="8:17" s="22" customFormat="1" ht="15" hidden="1" customHeight="1" x14ac:dyDescent="0.25">
      <c r="H3767" s="9"/>
      <c r="I3767" s="9"/>
      <c r="J3767" s="9"/>
      <c r="K3767" s="9"/>
      <c r="L3767" s="9"/>
      <c r="M3767" s="9"/>
      <c r="N3767" s="9"/>
      <c r="O3767" s="9"/>
      <c r="P3767" s="9"/>
      <c r="Q3767" s="9"/>
    </row>
    <row r="3768" spans="8:17" s="22" customFormat="1" ht="15" hidden="1" customHeight="1" x14ac:dyDescent="0.25">
      <c r="H3768" s="9"/>
      <c r="I3768" s="9"/>
      <c r="J3768" s="9"/>
      <c r="K3768" s="9"/>
      <c r="L3768" s="9"/>
      <c r="M3768" s="9"/>
      <c r="N3768" s="9"/>
      <c r="O3768" s="9"/>
      <c r="P3768" s="9"/>
      <c r="Q3768" s="9"/>
    </row>
    <row r="3769" spans="8:17" s="22" customFormat="1" ht="15" hidden="1" customHeight="1" x14ac:dyDescent="0.25">
      <c r="H3769" s="9"/>
      <c r="I3769" s="9"/>
      <c r="J3769" s="9"/>
      <c r="K3769" s="9"/>
      <c r="L3769" s="9"/>
      <c r="M3769" s="9"/>
      <c r="N3769" s="9"/>
      <c r="O3769" s="9"/>
      <c r="P3769" s="9"/>
      <c r="Q3769" s="9"/>
    </row>
    <row r="3770" spans="8:17" s="22" customFormat="1" ht="15" hidden="1" customHeight="1" x14ac:dyDescent="0.25">
      <c r="H3770" s="9"/>
      <c r="I3770" s="9"/>
      <c r="J3770" s="9"/>
      <c r="K3770" s="9"/>
      <c r="L3770" s="9"/>
      <c r="M3770" s="9"/>
      <c r="N3770" s="9"/>
      <c r="O3770" s="9"/>
      <c r="P3770" s="9"/>
      <c r="Q3770" s="9"/>
    </row>
    <row r="3771" spans="8:17" s="22" customFormat="1" ht="15" hidden="1" customHeight="1" x14ac:dyDescent="0.25">
      <c r="H3771" s="9"/>
      <c r="I3771" s="9"/>
      <c r="J3771" s="9"/>
      <c r="K3771" s="9"/>
      <c r="L3771" s="9"/>
      <c r="M3771" s="9"/>
      <c r="N3771" s="9"/>
      <c r="O3771" s="9"/>
      <c r="P3771" s="9"/>
      <c r="Q3771" s="9"/>
    </row>
    <row r="3772" spans="8:17" s="22" customFormat="1" ht="15" hidden="1" customHeight="1" x14ac:dyDescent="0.25">
      <c r="H3772" s="9"/>
      <c r="I3772" s="9"/>
      <c r="J3772" s="9"/>
      <c r="K3772" s="9"/>
      <c r="L3772" s="9"/>
      <c r="M3772" s="9"/>
      <c r="N3772" s="9"/>
      <c r="O3772" s="9"/>
      <c r="P3772" s="9"/>
      <c r="Q3772" s="9"/>
    </row>
    <row r="3773" spans="8:17" s="22" customFormat="1" ht="15" hidden="1" customHeight="1" x14ac:dyDescent="0.25">
      <c r="H3773" s="9"/>
      <c r="I3773" s="9"/>
      <c r="J3773" s="9"/>
      <c r="K3773" s="9"/>
      <c r="L3773" s="9"/>
      <c r="M3773" s="9"/>
      <c r="N3773" s="9"/>
      <c r="O3773" s="9"/>
      <c r="P3773" s="9"/>
      <c r="Q3773" s="9"/>
    </row>
    <row r="3774" spans="8:17" s="22" customFormat="1" ht="15" hidden="1" customHeight="1" x14ac:dyDescent="0.25">
      <c r="H3774" s="9"/>
      <c r="I3774" s="9"/>
      <c r="J3774" s="9"/>
      <c r="K3774" s="9"/>
      <c r="L3774" s="9"/>
      <c r="M3774" s="9"/>
      <c r="N3774" s="9"/>
      <c r="O3774" s="9"/>
      <c r="P3774" s="9"/>
      <c r="Q3774" s="9"/>
    </row>
    <row r="3775" spans="8:17" s="22" customFormat="1" ht="15" hidden="1" customHeight="1" x14ac:dyDescent="0.25">
      <c r="H3775" s="9"/>
      <c r="I3775" s="9"/>
      <c r="J3775" s="9"/>
      <c r="K3775" s="9"/>
      <c r="L3775" s="9"/>
      <c r="M3775" s="9"/>
      <c r="N3775" s="9"/>
      <c r="O3775" s="9"/>
      <c r="P3775" s="9"/>
      <c r="Q3775" s="9"/>
    </row>
    <row r="3776" spans="8:17" s="22" customFormat="1" ht="15" hidden="1" customHeight="1" x14ac:dyDescent="0.25">
      <c r="H3776" s="9"/>
      <c r="I3776" s="9"/>
      <c r="J3776" s="9"/>
      <c r="K3776" s="9"/>
      <c r="L3776" s="9"/>
      <c r="M3776" s="9"/>
      <c r="N3776" s="9"/>
      <c r="O3776" s="9"/>
      <c r="P3776" s="9"/>
      <c r="Q3776" s="9"/>
    </row>
    <row r="3777" spans="8:17" s="22" customFormat="1" ht="15" hidden="1" customHeight="1" x14ac:dyDescent="0.25">
      <c r="H3777" s="9"/>
      <c r="I3777" s="9"/>
      <c r="J3777" s="9"/>
      <c r="K3777" s="9"/>
      <c r="L3777" s="9"/>
      <c r="M3777" s="9"/>
      <c r="N3777" s="9"/>
      <c r="O3777" s="9"/>
      <c r="P3777" s="9"/>
      <c r="Q3777" s="9"/>
    </row>
    <row r="3778" spans="8:17" s="22" customFormat="1" ht="15" hidden="1" customHeight="1" x14ac:dyDescent="0.25">
      <c r="H3778" s="9"/>
      <c r="I3778" s="9"/>
      <c r="J3778" s="9"/>
      <c r="K3778" s="9"/>
      <c r="L3778" s="9"/>
      <c r="M3778" s="9"/>
      <c r="N3778" s="9"/>
      <c r="O3778" s="9"/>
      <c r="P3778" s="9"/>
      <c r="Q3778" s="9"/>
    </row>
    <row r="3779" spans="8:17" s="22" customFormat="1" ht="15" hidden="1" customHeight="1" x14ac:dyDescent="0.25">
      <c r="H3779" s="9"/>
      <c r="I3779" s="9"/>
      <c r="J3779" s="9"/>
      <c r="K3779" s="9"/>
      <c r="L3779" s="9"/>
      <c r="M3779" s="9"/>
      <c r="N3779" s="9"/>
      <c r="O3779" s="9"/>
      <c r="P3779" s="9"/>
      <c r="Q3779" s="9"/>
    </row>
    <row r="3780" spans="8:17" s="22" customFormat="1" ht="15" hidden="1" customHeight="1" x14ac:dyDescent="0.25">
      <c r="H3780" s="9"/>
      <c r="I3780" s="9"/>
      <c r="J3780" s="9"/>
      <c r="K3780" s="9"/>
      <c r="L3780" s="9"/>
      <c r="M3780" s="9"/>
      <c r="N3780" s="9"/>
      <c r="O3780" s="9"/>
      <c r="P3780" s="9"/>
      <c r="Q3780" s="9"/>
    </row>
    <row r="3781" spans="8:17" s="22" customFormat="1" ht="15" hidden="1" customHeight="1" x14ac:dyDescent="0.25">
      <c r="H3781" s="9"/>
      <c r="I3781" s="9"/>
      <c r="J3781" s="9"/>
      <c r="K3781" s="9"/>
      <c r="L3781" s="9"/>
      <c r="M3781" s="9"/>
      <c r="N3781" s="9"/>
      <c r="O3781" s="9"/>
      <c r="P3781" s="9"/>
      <c r="Q3781" s="9"/>
    </row>
    <row r="3782" spans="8:17" s="22" customFormat="1" ht="15" hidden="1" customHeight="1" x14ac:dyDescent="0.25">
      <c r="H3782" s="9"/>
      <c r="I3782" s="9"/>
      <c r="J3782" s="9"/>
      <c r="K3782" s="9"/>
      <c r="L3782" s="9"/>
      <c r="M3782" s="9"/>
      <c r="N3782" s="9"/>
      <c r="O3782" s="9"/>
      <c r="P3782" s="9"/>
      <c r="Q3782" s="9"/>
    </row>
    <row r="3783" spans="8:17" s="22" customFormat="1" ht="15" hidden="1" customHeight="1" x14ac:dyDescent="0.25">
      <c r="H3783" s="9"/>
      <c r="I3783" s="9"/>
      <c r="J3783" s="9"/>
      <c r="K3783" s="9"/>
      <c r="L3783" s="9"/>
      <c r="M3783" s="9"/>
      <c r="N3783" s="9"/>
      <c r="O3783" s="9"/>
      <c r="P3783" s="9"/>
      <c r="Q3783" s="9"/>
    </row>
    <row r="3784" spans="8:17" s="22" customFormat="1" ht="15" hidden="1" customHeight="1" x14ac:dyDescent="0.25">
      <c r="H3784" s="9"/>
      <c r="I3784" s="9"/>
      <c r="J3784" s="9"/>
      <c r="K3784" s="9"/>
      <c r="L3784" s="9"/>
      <c r="M3784" s="9"/>
      <c r="N3784" s="9"/>
      <c r="O3784" s="9"/>
      <c r="P3784" s="9"/>
      <c r="Q3784" s="9"/>
    </row>
    <row r="3785" spans="8:17" s="22" customFormat="1" ht="15" hidden="1" customHeight="1" x14ac:dyDescent="0.25">
      <c r="H3785" s="9"/>
      <c r="I3785" s="9"/>
      <c r="J3785" s="9"/>
      <c r="K3785" s="9"/>
      <c r="L3785" s="9"/>
      <c r="M3785" s="9"/>
      <c r="N3785" s="9"/>
      <c r="O3785" s="9"/>
      <c r="P3785" s="9"/>
      <c r="Q3785" s="9"/>
    </row>
    <row r="3786" spans="8:17" s="22" customFormat="1" ht="15" hidden="1" customHeight="1" x14ac:dyDescent="0.25">
      <c r="H3786" s="9"/>
      <c r="I3786" s="9"/>
      <c r="J3786" s="9"/>
      <c r="K3786" s="9"/>
      <c r="L3786" s="9"/>
      <c r="M3786" s="9"/>
      <c r="N3786" s="9"/>
      <c r="O3786" s="9"/>
      <c r="P3786" s="9"/>
      <c r="Q3786" s="9"/>
    </row>
    <row r="3787" spans="8:17" s="22" customFormat="1" ht="15" hidden="1" customHeight="1" x14ac:dyDescent="0.25">
      <c r="H3787" s="9"/>
      <c r="I3787" s="9"/>
      <c r="J3787" s="9"/>
      <c r="K3787" s="9"/>
      <c r="L3787" s="9"/>
      <c r="M3787" s="9"/>
      <c r="N3787" s="9"/>
      <c r="O3787" s="9"/>
      <c r="P3787" s="9"/>
      <c r="Q3787" s="9"/>
    </row>
    <row r="3788" spans="8:17" s="22" customFormat="1" ht="15" hidden="1" customHeight="1" x14ac:dyDescent="0.25">
      <c r="H3788" s="9"/>
      <c r="I3788" s="9"/>
      <c r="J3788" s="9"/>
      <c r="K3788" s="9"/>
      <c r="L3788" s="9"/>
      <c r="M3788" s="9"/>
      <c r="N3788" s="9"/>
      <c r="O3788" s="9"/>
      <c r="P3788" s="9"/>
      <c r="Q3788" s="9"/>
    </row>
    <row r="3789" spans="8:17" s="22" customFormat="1" ht="15" hidden="1" customHeight="1" x14ac:dyDescent="0.25">
      <c r="H3789" s="9"/>
      <c r="I3789" s="9"/>
      <c r="J3789" s="9"/>
      <c r="K3789" s="9"/>
      <c r="L3789" s="9"/>
      <c r="M3789" s="9"/>
      <c r="N3789" s="9"/>
      <c r="O3789" s="9"/>
      <c r="P3789" s="9"/>
      <c r="Q3789" s="9"/>
    </row>
    <row r="3790" spans="8:17" s="22" customFormat="1" ht="15" hidden="1" customHeight="1" x14ac:dyDescent="0.25">
      <c r="H3790" s="9"/>
      <c r="I3790" s="9"/>
      <c r="J3790" s="9"/>
      <c r="K3790" s="9"/>
      <c r="L3790" s="9"/>
      <c r="M3790" s="9"/>
      <c r="N3790" s="9"/>
      <c r="O3790" s="9"/>
      <c r="P3790" s="9"/>
      <c r="Q3790" s="9"/>
    </row>
    <row r="3791" spans="8:17" s="22" customFormat="1" ht="15" hidden="1" customHeight="1" x14ac:dyDescent="0.25">
      <c r="H3791" s="9"/>
      <c r="I3791" s="9"/>
      <c r="J3791" s="9"/>
      <c r="K3791" s="9"/>
      <c r="L3791" s="9"/>
      <c r="M3791" s="9"/>
      <c r="N3791" s="9"/>
      <c r="O3791" s="9"/>
      <c r="P3791" s="9"/>
      <c r="Q3791" s="9"/>
    </row>
    <row r="3792" spans="8:17" s="22" customFormat="1" ht="15" hidden="1" customHeight="1" x14ac:dyDescent="0.25">
      <c r="H3792" s="9"/>
      <c r="I3792" s="9"/>
      <c r="J3792" s="9"/>
      <c r="K3792" s="9"/>
      <c r="L3792" s="9"/>
      <c r="M3792" s="9"/>
      <c r="N3792" s="9"/>
      <c r="O3792" s="9"/>
      <c r="P3792" s="9"/>
      <c r="Q3792" s="9"/>
    </row>
    <row r="3793" spans="8:17" s="22" customFormat="1" ht="15" hidden="1" customHeight="1" x14ac:dyDescent="0.25">
      <c r="H3793" s="9"/>
      <c r="I3793" s="9"/>
      <c r="J3793" s="9"/>
      <c r="K3793" s="9"/>
      <c r="L3793" s="9"/>
      <c r="M3793" s="9"/>
      <c r="N3793" s="9"/>
      <c r="O3793" s="9"/>
      <c r="P3793" s="9"/>
      <c r="Q3793" s="9"/>
    </row>
    <row r="3794" spans="8:17" s="22" customFormat="1" ht="15" hidden="1" customHeight="1" x14ac:dyDescent="0.25">
      <c r="H3794" s="9"/>
      <c r="I3794" s="9"/>
      <c r="J3794" s="9"/>
      <c r="K3794" s="9"/>
      <c r="L3794" s="9"/>
      <c r="M3794" s="9"/>
      <c r="N3794" s="9"/>
      <c r="O3794" s="9"/>
      <c r="P3794" s="9"/>
      <c r="Q3794" s="9"/>
    </row>
    <row r="3795" spans="8:17" s="22" customFormat="1" ht="15" hidden="1" customHeight="1" x14ac:dyDescent="0.25">
      <c r="H3795" s="9"/>
      <c r="I3795" s="9"/>
      <c r="J3795" s="9"/>
      <c r="K3795" s="9"/>
      <c r="L3795" s="9"/>
      <c r="M3795" s="9"/>
      <c r="N3795" s="9"/>
      <c r="O3795" s="9"/>
      <c r="P3795" s="9"/>
      <c r="Q3795" s="9"/>
    </row>
    <row r="3796" spans="8:17" s="22" customFormat="1" ht="15" hidden="1" customHeight="1" x14ac:dyDescent="0.25">
      <c r="H3796" s="9"/>
      <c r="I3796" s="9"/>
      <c r="J3796" s="9"/>
      <c r="K3796" s="9"/>
      <c r="L3796" s="9"/>
      <c r="M3796" s="9"/>
      <c r="N3796" s="9"/>
      <c r="O3796" s="9"/>
      <c r="P3796" s="9"/>
      <c r="Q3796" s="9"/>
    </row>
    <row r="3797" spans="8:17" s="22" customFormat="1" ht="15" hidden="1" customHeight="1" x14ac:dyDescent="0.25">
      <c r="H3797" s="9"/>
      <c r="I3797" s="9"/>
      <c r="J3797" s="9"/>
      <c r="K3797" s="9"/>
      <c r="L3797" s="9"/>
      <c r="M3797" s="9"/>
      <c r="N3797" s="9"/>
      <c r="O3797" s="9"/>
      <c r="P3797" s="9"/>
      <c r="Q3797" s="9"/>
    </row>
    <row r="3798" spans="8:17" s="22" customFormat="1" ht="15" hidden="1" customHeight="1" x14ac:dyDescent="0.25">
      <c r="H3798" s="9"/>
      <c r="I3798" s="9"/>
      <c r="J3798" s="9"/>
      <c r="K3798" s="9"/>
      <c r="L3798" s="9"/>
      <c r="M3798" s="9"/>
      <c r="N3798" s="9"/>
      <c r="O3798" s="9"/>
      <c r="P3798" s="9"/>
      <c r="Q3798" s="9"/>
    </row>
    <row r="3799" spans="8:17" s="22" customFormat="1" ht="15" hidden="1" customHeight="1" x14ac:dyDescent="0.25">
      <c r="H3799" s="9"/>
      <c r="I3799" s="9"/>
      <c r="J3799" s="9"/>
      <c r="K3799" s="9"/>
      <c r="L3799" s="9"/>
      <c r="M3799" s="9"/>
      <c r="N3799" s="9"/>
      <c r="O3799" s="9"/>
      <c r="P3799" s="9"/>
      <c r="Q3799" s="9"/>
    </row>
    <row r="3800" spans="8:17" s="22" customFormat="1" ht="15" hidden="1" customHeight="1" x14ac:dyDescent="0.25">
      <c r="H3800" s="9"/>
      <c r="I3800" s="9"/>
      <c r="J3800" s="9"/>
      <c r="K3800" s="9"/>
      <c r="L3800" s="9"/>
      <c r="M3800" s="9"/>
      <c r="N3800" s="9"/>
      <c r="O3800" s="9"/>
      <c r="P3800" s="9"/>
      <c r="Q3800" s="9"/>
    </row>
    <row r="3801" spans="8:17" s="22" customFormat="1" ht="15" hidden="1" customHeight="1" x14ac:dyDescent="0.25">
      <c r="H3801" s="9"/>
      <c r="I3801" s="9"/>
      <c r="J3801" s="9"/>
      <c r="K3801" s="9"/>
      <c r="L3801" s="9"/>
      <c r="M3801" s="9"/>
      <c r="N3801" s="9"/>
      <c r="O3801" s="9"/>
      <c r="P3801" s="9"/>
      <c r="Q3801" s="9"/>
    </row>
    <row r="3802" spans="8:17" s="22" customFormat="1" ht="15" hidden="1" customHeight="1" x14ac:dyDescent="0.25">
      <c r="H3802" s="9"/>
      <c r="I3802" s="9"/>
      <c r="J3802" s="9"/>
      <c r="K3802" s="9"/>
      <c r="L3802" s="9"/>
      <c r="M3802" s="9"/>
      <c r="N3802" s="9"/>
      <c r="O3802" s="9"/>
      <c r="P3802" s="9"/>
      <c r="Q3802" s="9"/>
    </row>
    <row r="3803" spans="8:17" s="22" customFormat="1" ht="15" hidden="1" customHeight="1" x14ac:dyDescent="0.25">
      <c r="H3803" s="9"/>
      <c r="I3803" s="9"/>
      <c r="J3803" s="9"/>
      <c r="K3803" s="9"/>
      <c r="L3803" s="9"/>
      <c r="M3803" s="9"/>
      <c r="N3803" s="9"/>
      <c r="O3803" s="9"/>
      <c r="P3803" s="9"/>
      <c r="Q3803" s="9"/>
    </row>
    <row r="3804" spans="8:17" s="22" customFormat="1" ht="15" hidden="1" customHeight="1" x14ac:dyDescent="0.25">
      <c r="H3804" s="9"/>
      <c r="I3804" s="9"/>
      <c r="J3804" s="9"/>
      <c r="K3804" s="9"/>
      <c r="L3804" s="9"/>
      <c r="M3804" s="9"/>
      <c r="N3804" s="9"/>
      <c r="O3804" s="9"/>
      <c r="P3804" s="9"/>
      <c r="Q3804" s="9"/>
    </row>
    <row r="3805" spans="8:17" s="22" customFormat="1" ht="15" hidden="1" customHeight="1" x14ac:dyDescent="0.25">
      <c r="H3805" s="9"/>
      <c r="I3805" s="9"/>
      <c r="J3805" s="9"/>
      <c r="K3805" s="9"/>
      <c r="L3805" s="9"/>
      <c r="M3805" s="9"/>
      <c r="N3805" s="9"/>
      <c r="O3805" s="9"/>
      <c r="P3805" s="9"/>
      <c r="Q3805" s="9"/>
    </row>
    <row r="3806" spans="8:17" s="22" customFormat="1" ht="15" hidden="1" customHeight="1" x14ac:dyDescent="0.25">
      <c r="H3806" s="9"/>
      <c r="I3806" s="9"/>
      <c r="J3806" s="9"/>
      <c r="K3806" s="9"/>
      <c r="L3806" s="9"/>
      <c r="M3806" s="9"/>
      <c r="N3806" s="9"/>
      <c r="O3806" s="9"/>
      <c r="P3806" s="9"/>
      <c r="Q3806" s="9"/>
    </row>
    <row r="3807" spans="8:17" s="22" customFormat="1" ht="15" hidden="1" customHeight="1" x14ac:dyDescent="0.25">
      <c r="H3807" s="9"/>
      <c r="I3807" s="9"/>
      <c r="J3807" s="9"/>
      <c r="K3807" s="9"/>
      <c r="L3807" s="9"/>
      <c r="M3807" s="9"/>
      <c r="N3807" s="9"/>
      <c r="O3807" s="9"/>
      <c r="P3807" s="9"/>
      <c r="Q3807" s="9"/>
    </row>
    <row r="3808" spans="8:17" s="22" customFormat="1" ht="15" hidden="1" customHeight="1" x14ac:dyDescent="0.25">
      <c r="H3808" s="9"/>
      <c r="I3808" s="9"/>
      <c r="J3808" s="9"/>
      <c r="K3808" s="9"/>
      <c r="L3808" s="9"/>
      <c r="M3808" s="9"/>
      <c r="N3808" s="9"/>
      <c r="O3808" s="9"/>
      <c r="P3808" s="9"/>
      <c r="Q3808" s="9"/>
    </row>
    <row r="3809" spans="8:17" s="22" customFormat="1" ht="15" hidden="1" customHeight="1" x14ac:dyDescent="0.25">
      <c r="H3809" s="9"/>
      <c r="I3809" s="9"/>
      <c r="J3809" s="9"/>
      <c r="K3809" s="9"/>
      <c r="L3809" s="9"/>
      <c r="M3809" s="9"/>
      <c r="N3809" s="9"/>
      <c r="O3809" s="9"/>
      <c r="P3809" s="9"/>
      <c r="Q3809" s="9"/>
    </row>
    <row r="3810" spans="8:17" s="22" customFormat="1" ht="15" hidden="1" customHeight="1" x14ac:dyDescent="0.25">
      <c r="H3810" s="9"/>
      <c r="I3810" s="9"/>
      <c r="J3810" s="9"/>
      <c r="K3810" s="9"/>
      <c r="L3810" s="9"/>
      <c r="M3810" s="9"/>
      <c r="N3810" s="9"/>
      <c r="O3810" s="9"/>
      <c r="P3810" s="9"/>
      <c r="Q3810" s="9"/>
    </row>
    <row r="3811" spans="8:17" s="22" customFormat="1" ht="15" hidden="1" customHeight="1" x14ac:dyDescent="0.25">
      <c r="H3811" s="9"/>
      <c r="I3811" s="9"/>
      <c r="J3811" s="9"/>
      <c r="K3811" s="9"/>
      <c r="L3811" s="9"/>
      <c r="M3811" s="9"/>
      <c r="N3811" s="9"/>
      <c r="O3811" s="9"/>
      <c r="P3811" s="9"/>
      <c r="Q3811" s="9"/>
    </row>
    <row r="3812" spans="8:17" s="22" customFormat="1" ht="15" hidden="1" customHeight="1" x14ac:dyDescent="0.25">
      <c r="H3812" s="9"/>
      <c r="I3812" s="9"/>
      <c r="J3812" s="9"/>
      <c r="K3812" s="9"/>
      <c r="L3812" s="9"/>
      <c r="M3812" s="9"/>
      <c r="N3812" s="9"/>
      <c r="O3812" s="9"/>
      <c r="P3812" s="9"/>
      <c r="Q3812" s="9"/>
    </row>
    <row r="3813" spans="8:17" s="22" customFormat="1" ht="15" hidden="1" customHeight="1" x14ac:dyDescent="0.25">
      <c r="H3813" s="9"/>
      <c r="I3813" s="9"/>
      <c r="J3813" s="9"/>
      <c r="K3813" s="9"/>
      <c r="L3813" s="9"/>
      <c r="M3813" s="9"/>
      <c r="N3813" s="9"/>
      <c r="O3813" s="9"/>
      <c r="P3813" s="9"/>
      <c r="Q3813" s="9"/>
    </row>
    <row r="3814" spans="8:17" s="22" customFormat="1" ht="15" hidden="1" customHeight="1" x14ac:dyDescent="0.25">
      <c r="H3814" s="9"/>
      <c r="I3814" s="9"/>
      <c r="J3814" s="9"/>
      <c r="K3814" s="9"/>
      <c r="L3814" s="9"/>
      <c r="M3814" s="9"/>
      <c r="N3814" s="9"/>
      <c r="O3814" s="9"/>
      <c r="P3814" s="9"/>
      <c r="Q3814" s="9"/>
    </row>
    <row r="3815" spans="8:17" s="22" customFormat="1" ht="15" hidden="1" customHeight="1" x14ac:dyDescent="0.25">
      <c r="H3815" s="9"/>
      <c r="I3815" s="9"/>
      <c r="J3815" s="9"/>
      <c r="K3815" s="9"/>
      <c r="L3815" s="9"/>
      <c r="M3815" s="9"/>
      <c r="N3815" s="9"/>
      <c r="O3815" s="9"/>
      <c r="P3815" s="9"/>
      <c r="Q3815" s="9"/>
    </row>
    <row r="3816" spans="8:17" s="22" customFormat="1" ht="15" hidden="1" customHeight="1" x14ac:dyDescent="0.25">
      <c r="H3816" s="9"/>
      <c r="I3816" s="9"/>
      <c r="J3816" s="9"/>
      <c r="K3816" s="9"/>
      <c r="L3816" s="9"/>
      <c r="M3816" s="9"/>
      <c r="N3816" s="9"/>
      <c r="O3816" s="9"/>
      <c r="P3816" s="9"/>
      <c r="Q3816" s="9"/>
    </row>
    <row r="3817" spans="8:17" s="22" customFormat="1" ht="15" hidden="1" customHeight="1" x14ac:dyDescent="0.25">
      <c r="H3817" s="9"/>
      <c r="I3817" s="9"/>
      <c r="J3817" s="9"/>
      <c r="K3817" s="9"/>
      <c r="L3817" s="9"/>
      <c r="M3817" s="9"/>
      <c r="N3817" s="9"/>
      <c r="O3817" s="9"/>
      <c r="P3817" s="9"/>
      <c r="Q3817" s="9"/>
    </row>
    <row r="3818" spans="8:17" s="22" customFormat="1" ht="15" hidden="1" customHeight="1" x14ac:dyDescent="0.25">
      <c r="H3818" s="9"/>
      <c r="I3818" s="9"/>
      <c r="J3818" s="9"/>
      <c r="K3818" s="9"/>
      <c r="L3818" s="9"/>
      <c r="M3818" s="9"/>
      <c r="N3818" s="9"/>
      <c r="O3818" s="9"/>
      <c r="P3818" s="9"/>
      <c r="Q3818" s="9"/>
    </row>
    <row r="3819" spans="8:17" s="22" customFormat="1" ht="15" hidden="1" customHeight="1" x14ac:dyDescent="0.25">
      <c r="H3819" s="9"/>
      <c r="I3819" s="9"/>
      <c r="J3819" s="9"/>
      <c r="K3819" s="9"/>
      <c r="L3819" s="9"/>
      <c r="M3819" s="9"/>
      <c r="N3819" s="9"/>
      <c r="O3819" s="9"/>
      <c r="P3819" s="9"/>
      <c r="Q3819" s="9"/>
    </row>
    <row r="3820" spans="8:17" s="22" customFormat="1" ht="15" hidden="1" customHeight="1" x14ac:dyDescent="0.25">
      <c r="H3820" s="9"/>
      <c r="I3820" s="9"/>
      <c r="J3820" s="9"/>
      <c r="K3820" s="9"/>
      <c r="L3820" s="9"/>
      <c r="M3820" s="9"/>
      <c r="N3820" s="9"/>
      <c r="O3820" s="9"/>
      <c r="P3820" s="9"/>
      <c r="Q3820" s="9"/>
    </row>
    <row r="3821" spans="8:17" s="22" customFormat="1" ht="15" hidden="1" customHeight="1" x14ac:dyDescent="0.25">
      <c r="H3821" s="9"/>
      <c r="I3821" s="9"/>
      <c r="J3821" s="9"/>
      <c r="K3821" s="9"/>
      <c r="L3821" s="9"/>
      <c r="M3821" s="9"/>
      <c r="N3821" s="9"/>
      <c r="O3821" s="9"/>
      <c r="P3821" s="9"/>
      <c r="Q3821" s="9"/>
    </row>
    <row r="3822" spans="8:17" s="22" customFormat="1" ht="15" hidden="1" customHeight="1" x14ac:dyDescent="0.25">
      <c r="H3822" s="9"/>
      <c r="I3822" s="9"/>
      <c r="J3822" s="9"/>
      <c r="K3822" s="9"/>
      <c r="L3822" s="9"/>
      <c r="M3822" s="9"/>
      <c r="N3822" s="9"/>
      <c r="O3822" s="9"/>
      <c r="P3822" s="9"/>
      <c r="Q3822" s="9"/>
    </row>
    <row r="3823" spans="8:17" s="22" customFormat="1" ht="15" hidden="1" customHeight="1" x14ac:dyDescent="0.25">
      <c r="H3823" s="9"/>
      <c r="I3823" s="9"/>
      <c r="J3823" s="9"/>
      <c r="K3823" s="9"/>
      <c r="L3823" s="9"/>
      <c r="M3823" s="9"/>
      <c r="N3823" s="9"/>
      <c r="O3823" s="9"/>
      <c r="P3823" s="9"/>
      <c r="Q3823" s="9"/>
    </row>
    <row r="3824" spans="8:17" s="22" customFormat="1" ht="15" hidden="1" customHeight="1" x14ac:dyDescent="0.25">
      <c r="H3824" s="9"/>
      <c r="I3824" s="9"/>
      <c r="J3824" s="9"/>
      <c r="K3824" s="9"/>
      <c r="L3824" s="9"/>
      <c r="M3824" s="9"/>
      <c r="N3824" s="9"/>
      <c r="O3824" s="9"/>
      <c r="P3824" s="9"/>
      <c r="Q3824" s="9"/>
    </row>
    <row r="3825" spans="8:17" s="22" customFormat="1" ht="15" hidden="1" customHeight="1" x14ac:dyDescent="0.25">
      <c r="H3825" s="9"/>
      <c r="I3825" s="9"/>
      <c r="J3825" s="9"/>
      <c r="K3825" s="9"/>
      <c r="L3825" s="9"/>
      <c r="M3825" s="9"/>
      <c r="N3825" s="9"/>
      <c r="O3825" s="9"/>
      <c r="P3825" s="9"/>
      <c r="Q3825" s="9"/>
    </row>
    <row r="3826" spans="8:17" s="22" customFormat="1" ht="15" hidden="1" customHeight="1" x14ac:dyDescent="0.25">
      <c r="H3826" s="9"/>
      <c r="I3826" s="9"/>
      <c r="J3826" s="9"/>
      <c r="K3826" s="9"/>
      <c r="L3826" s="9"/>
      <c r="M3826" s="9"/>
      <c r="N3826" s="9"/>
      <c r="O3826" s="9"/>
      <c r="P3826" s="9"/>
      <c r="Q3826" s="9"/>
    </row>
    <row r="3827" spans="8:17" s="22" customFormat="1" ht="15" hidden="1" customHeight="1" x14ac:dyDescent="0.25">
      <c r="H3827" s="9"/>
      <c r="I3827" s="9"/>
      <c r="J3827" s="9"/>
      <c r="K3827" s="9"/>
      <c r="L3827" s="9"/>
      <c r="M3827" s="9"/>
      <c r="N3827" s="9"/>
      <c r="O3827" s="9"/>
      <c r="P3827" s="9"/>
      <c r="Q3827" s="9"/>
    </row>
    <row r="3828" spans="8:17" s="22" customFormat="1" ht="15" hidden="1" customHeight="1" x14ac:dyDescent="0.25">
      <c r="H3828" s="9"/>
      <c r="I3828" s="9"/>
      <c r="J3828" s="9"/>
      <c r="K3828" s="9"/>
      <c r="L3828" s="9"/>
      <c r="M3828" s="9"/>
      <c r="N3828" s="9"/>
      <c r="O3828" s="9"/>
      <c r="P3828" s="9"/>
      <c r="Q3828" s="9"/>
    </row>
    <row r="3829" spans="8:17" s="22" customFormat="1" ht="15" hidden="1" customHeight="1" x14ac:dyDescent="0.25">
      <c r="H3829" s="9"/>
      <c r="I3829" s="9"/>
      <c r="J3829" s="9"/>
      <c r="K3829" s="9"/>
      <c r="L3829" s="9"/>
      <c r="M3829" s="9"/>
      <c r="N3829" s="9"/>
      <c r="O3829" s="9"/>
      <c r="P3829" s="9"/>
      <c r="Q3829" s="9"/>
    </row>
    <row r="3830" spans="8:17" s="22" customFormat="1" ht="15" hidden="1" customHeight="1" x14ac:dyDescent="0.25">
      <c r="H3830" s="9"/>
      <c r="I3830" s="9"/>
      <c r="J3830" s="9"/>
      <c r="K3830" s="9"/>
      <c r="L3830" s="9"/>
      <c r="M3830" s="9"/>
      <c r="N3830" s="9"/>
      <c r="O3830" s="9"/>
      <c r="P3830" s="9"/>
      <c r="Q3830" s="9"/>
    </row>
    <row r="3831" spans="8:17" s="22" customFormat="1" ht="15" hidden="1" customHeight="1" x14ac:dyDescent="0.25">
      <c r="H3831" s="9"/>
      <c r="I3831" s="9"/>
      <c r="J3831" s="9"/>
      <c r="K3831" s="9"/>
      <c r="L3831" s="9"/>
      <c r="M3831" s="9"/>
      <c r="N3831" s="9"/>
      <c r="O3831" s="9"/>
      <c r="P3831" s="9"/>
      <c r="Q3831" s="9"/>
    </row>
    <row r="3832" spans="8:17" s="22" customFormat="1" ht="15" hidden="1" customHeight="1" x14ac:dyDescent="0.25">
      <c r="H3832" s="9"/>
      <c r="I3832" s="9"/>
      <c r="J3832" s="9"/>
      <c r="K3832" s="9"/>
      <c r="L3832" s="9"/>
      <c r="M3832" s="9"/>
      <c r="N3832" s="9"/>
      <c r="O3832" s="9"/>
      <c r="P3832" s="9"/>
      <c r="Q3832" s="9"/>
    </row>
    <row r="3833" spans="8:17" s="22" customFormat="1" ht="15" hidden="1" customHeight="1" x14ac:dyDescent="0.25">
      <c r="H3833" s="9"/>
      <c r="I3833" s="9"/>
      <c r="J3833" s="9"/>
      <c r="K3833" s="9"/>
      <c r="L3833" s="9"/>
      <c r="M3833" s="9"/>
      <c r="N3833" s="9"/>
      <c r="O3833" s="9"/>
      <c r="P3833" s="9"/>
      <c r="Q3833" s="9"/>
    </row>
    <row r="3834" spans="8:17" s="22" customFormat="1" ht="15" hidden="1" customHeight="1" x14ac:dyDescent="0.25">
      <c r="H3834" s="9"/>
      <c r="I3834" s="9"/>
      <c r="J3834" s="9"/>
      <c r="K3834" s="9"/>
      <c r="L3834" s="9"/>
      <c r="M3834" s="9"/>
      <c r="N3834" s="9"/>
      <c r="O3834" s="9"/>
      <c r="P3834" s="9"/>
      <c r="Q3834" s="9"/>
    </row>
    <row r="3835" spans="8:17" s="22" customFormat="1" ht="15" hidden="1" customHeight="1" x14ac:dyDescent="0.25">
      <c r="H3835" s="9"/>
      <c r="I3835" s="9"/>
      <c r="J3835" s="9"/>
      <c r="K3835" s="9"/>
      <c r="L3835" s="9"/>
      <c r="M3835" s="9"/>
      <c r="N3835" s="9"/>
      <c r="O3835" s="9"/>
      <c r="P3835" s="9"/>
      <c r="Q3835" s="9"/>
    </row>
    <row r="3836" spans="8:17" s="22" customFormat="1" ht="15" hidden="1" customHeight="1" x14ac:dyDescent="0.25">
      <c r="H3836" s="9"/>
      <c r="I3836" s="9"/>
      <c r="J3836" s="9"/>
      <c r="K3836" s="9"/>
      <c r="L3836" s="9"/>
      <c r="M3836" s="9"/>
      <c r="N3836" s="9"/>
      <c r="O3836" s="9"/>
      <c r="P3836" s="9"/>
      <c r="Q3836" s="9"/>
    </row>
    <row r="3837" spans="8:17" s="22" customFormat="1" ht="15" hidden="1" customHeight="1" x14ac:dyDescent="0.25">
      <c r="H3837" s="9"/>
      <c r="I3837" s="9"/>
      <c r="J3837" s="9"/>
      <c r="K3837" s="9"/>
      <c r="L3837" s="9"/>
      <c r="M3837" s="9"/>
      <c r="N3837" s="9"/>
      <c r="O3837" s="9"/>
      <c r="P3837" s="9"/>
      <c r="Q3837" s="9"/>
    </row>
    <row r="3838" spans="8:17" s="22" customFormat="1" ht="15" hidden="1" customHeight="1" x14ac:dyDescent="0.25">
      <c r="H3838" s="9"/>
      <c r="I3838" s="9"/>
      <c r="J3838" s="9"/>
      <c r="K3838" s="9"/>
      <c r="L3838" s="9"/>
      <c r="M3838" s="9"/>
      <c r="N3838" s="9"/>
      <c r="O3838" s="9"/>
      <c r="P3838" s="9"/>
      <c r="Q3838" s="9"/>
    </row>
    <row r="3839" spans="8:17" s="22" customFormat="1" ht="15" hidden="1" customHeight="1" x14ac:dyDescent="0.25">
      <c r="H3839" s="9"/>
      <c r="I3839" s="9"/>
      <c r="J3839" s="9"/>
      <c r="K3839" s="9"/>
      <c r="L3839" s="9"/>
      <c r="M3839" s="9"/>
      <c r="N3839" s="9"/>
      <c r="O3839" s="9"/>
      <c r="P3839" s="9"/>
      <c r="Q3839" s="9"/>
    </row>
    <row r="3840" spans="8:17" s="22" customFormat="1" ht="15" hidden="1" customHeight="1" x14ac:dyDescent="0.25">
      <c r="H3840" s="9"/>
      <c r="I3840" s="9"/>
      <c r="J3840" s="9"/>
      <c r="K3840" s="9"/>
      <c r="L3840" s="9"/>
      <c r="M3840" s="9"/>
      <c r="N3840" s="9"/>
      <c r="O3840" s="9"/>
      <c r="P3840" s="9"/>
      <c r="Q3840" s="9"/>
    </row>
    <row r="3841" spans="8:17" s="22" customFormat="1" ht="15" hidden="1" customHeight="1" x14ac:dyDescent="0.25">
      <c r="H3841" s="9"/>
      <c r="I3841" s="9"/>
      <c r="J3841" s="9"/>
      <c r="K3841" s="9"/>
      <c r="L3841" s="9"/>
      <c r="M3841" s="9"/>
      <c r="N3841" s="9"/>
      <c r="O3841" s="9"/>
      <c r="P3841" s="9"/>
      <c r="Q3841" s="9"/>
    </row>
    <row r="3842" spans="8:17" s="22" customFormat="1" ht="15" hidden="1" customHeight="1" x14ac:dyDescent="0.25">
      <c r="H3842" s="9"/>
      <c r="I3842" s="9"/>
      <c r="J3842" s="9"/>
      <c r="K3842" s="9"/>
      <c r="L3842" s="9"/>
      <c r="M3842" s="9"/>
      <c r="N3842" s="9"/>
      <c r="O3842" s="9"/>
      <c r="P3842" s="9"/>
      <c r="Q3842" s="9"/>
    </row>
    <row r="3843" spans="8:17" s="22" customFormat="1" ht="15" hidden="1" customHeight="1" x14ac:dyDescent="0.25">
      <c r="H3843" s="9"/>
      <c r="I3843" s="9"/>
      <c r="J3843" s="9"/>
      <c r="K3843" s="9"/>
      <c r="L3843" s="9"/>
      <c r="M3843" s="9"/>
      <c r="N3843" s="9"/>
      <c r="O3843" s="9"/>
      <c r="P3843" s="9"/>
      <c r="Q3843" s="9"/>
    </row>
    <row r="3844" spans="8:17" s="22" customFormat="1" ht="15" hidden="1" customHeight="1" x14ac:dyDescent="0.25">
      <c r="H3844" s="9"/>
      <c r="I3844" s="9"/>
      <c r="J3844" s="9"/>
      <c r="K3844" s="9"/>
      <c r="L3844" s="9"/>
      <c r="M3844" s="9"/>
      <c r="N3844" s="9"/>
      <c r="O3844" s="9"/>
      <c r="P3844" s="9"/>
      <c r="Q3844" s="9"/>
    </row>
    <row r="3845" spans="8:17" s="22" customFormat="1" ht="15" hidden="1" customHeight="1" x14ac:dyDescent="0.25">
      <c r="H3845" s="9"/>
      <c r="I3845" s="9"/>
      <c r="J3845" s="9"/>
      <c r="K3845" s="9"/>
      <c r="L3845" s="9"/>
      <c r="M3845" s="9"/>
      <c r="N3845" s="9"/>
      <c r="O3845" s="9"/>
      <c r="P3845" s="9"/>
      <c r="Q3845" s="9"/>
    </row>
    <row r="3846" spans="8:17" s="22" customFormat="1" ht="15" hidden="1" customHeight="1" x14ac:dyDescent="0.25">
      <c r="H3846" s="9"/>
      <c r="I3846" s="9"/>
      <c r="J3846" s="9"/>
      <c r="K3846" s="9"/>
      <c r="L3846" s="9"/>
      <c r="M3846" s="9"/>
      <c r="N3846" s="9"/>
      <c r="O3846" s="9"/>
      <c r="P3846" s="9"/>
      <c r="Q3846" s="9"/>
    </row>
    <row r="3847" spans="8:17" s="22" customFormat="1" ht="15" hidden="1" customHeight="1" x14ac:dyDescent="0.25">
      <c r="H3847" s="9"/>
      <c r="I3847" s="9"/>
      <c r="J3847" s="9"/>
      <c r="K3847" s="9"/>
      <c r="L3847" s="9"/>
      <c r="M3847" s="9"/>
      <c r="N3847" s="9"/>
      <c r="O3847" s="9"/>
      <c r="P3847" s="9"/>
      <c r="Q3847" s="9"/>
    </row>
    <row r="3848" spans="8:17" s="22" customFormat="1" ht="15" hidden="1" customHeight="1" x14ac:dyDescent="0.25">
      <c r="H3848" s="9"/>
      <c r="I3848" s="9"/>
      <c r="J3848" s="9"/>
      <c r="K3848" s="9"/>
      <c r="L3848" s="9"/>
      <c r="M3848" s="9"/>
      <c r="N3848" s="9"/>
      <c r="O3848" s="9"/>
      <c r="P3848" s="9"/>
      <c r="Q3848" s="9"/>
    </row>
    <row r="3849" spans="8:17" s="22" customFormat="1" ht="15" hidden="1" customHeight="1" x14ac:dyDescent="0.25">
      <c r="H3849" s="9"/>
      <c r="I3849" s="9"/>
      <c r="J3849" s="9"/>
      <c r="K3849" s="9"/>
      <c r="L3849" s="9"/>
      <c r="M3849" s="9"/>
      <c r="N3849" s="9"/>
      <c r="O3849" s="9"/>
      <c r="P3849" s="9"/>
      <c r="Q3849" s="9"/>
    </row>
    <row r="3850" spans="8:17" s="22" customFormat="1" ht="15" hidden="1" customHeight="1" x14ac:dyDescent="0.25">
      <c r="H3850" s="9"/>
      <c r="I3850" s="9"/>
      <c r="J3850" s="9"/>
      <c r="K3850" s="9"/>
      <c r="L3850" s="9"/>
      <c r="M3850" s="9"/>
      <c r="N3850" s="9"/>
      <c r="O3850" s="9"/>
      <c r="P3850" s="9"/>
      <c r="Q3850" s="9"/>
    </row>
    <row r="3851" spans="8:17" s="22" customFormat="1" ht="15" hidden="1" customHeight="1" x14ac:dyDescent="0.25">
      <c r="H3851" s="9"/>
      <c r="I3851" s="9"/>
      <c r="J3851" s="9"/>
      <c r="K3851" s="9"/>
      <c r="L3851" s="9"/>
      <c r="M3851" s="9"/>
      <c r="N3851" s="9"/>
      <c r="O3851" s="9"/>
      <c r="P3851" s="9"/>
      <c r="Q3851" s="9"/>
    </row>
    <row r="3852" spans="8:17" s="22" customFormat="1" ht="15" hidden="1" customHeight="1" x14ac:dyDescent="0.25">
      <c r="H3852" s="9"/>
      <c r="I3852" s="9"/>
      <c r="J3852" s="9"/>
      <c r="K3852" s="9"/>
      <c r="L3852" s="9"/>
      <c r="M3852" s="9"/>
      <c r="N3852" s="9"/>
      <c r="O3852" s="9"/>
      <c r="P3852" s="9"/>
      <c r="Q3852" s="9"/>
    </row>
    <row r="3853" spans="8:17" s="22" customFormat="1" ht="15" hidden="1" customHeight="1" x14ac:dyDescent="0.25">
      <c r="H3853" s="9"/>
      <c r="I3853" s="9"/>
      <c r="J3853" s="9"/>
      <c r="K3853" s="9"/>
      <c r="L3853" s="9"/>
      <c r="M3853" s="9"/>
      <c r="N3853" s="9"/>
      <c r="O3853" s="9"/>
      <c r="P3853" s="9"/>
      <c r="Q3853" s="9"/>
    </row>
    <row r="3854" spans="8:17" s="22" customFormat="1" ht="15" hidden="1" customHeight="1" x14ac:dyDescent="0.25">
      <c r="H3854" s="9"/>
      <c r="I3854" s="9"/>
      <c r="J3854" s="9"/>
      <c r="K3854" s="9"/>
      <c r="L3854" s="9"/>
      <c r="M3854" s="9"/>
      <c r="N3854" s="9"/>
      <c r="O3854" s="9"/>
      <c r="P3854" s="9"/>
      <c r="Q3854" s="9"/>
    </row>
    <row r="3855" spans="8:17" s="22" customFormat="1" ht="15" hidden="1" customHeight="1" x14ac:dyDescent="0.25">
      <c r="H3855" s="9"/>
      <c r="I3855" s="9"/>
      <c r="J3855" s="9"/>
      <c r="K3855" s="9"/>
      <c r="L3855" s="9"/>
      <c r="M3855" s="9"/>
      <c r="N3855" s="9"/>
      <c r="O3855" s="9"/>
      <c r="P3855" s="9"/>
      <c r="Q3855" s="9"/>
    </row>
    <row r="3856" spans="8:17" s="22" customFormat="1" ht="15" hidden="1" customHeight="1" x14ac:dyDescent="0.25">
      <c r="H3856" s="9"/>
      <c r="I3856" s="9"/>
      <c r="J3856" s="9"/>
      <c r="K3856" s="9"/>
      <c r="L3856" s="9"/>
      <c r="M3856" s="9"/>
      <c r="N3856" s="9"/>
      <c r="O3856" s="9"/>
      <c r="P3856" s="9"/>
      <c r="Q3856" s="9"/>
    </row>
    <row r="3857" spans="8:17" s="22" customFormat="1" ht="15" hidden="1" customHeight="1" x14ac:dyDescent="0.25">
      <c r="H3857" s="9"/>
      <c r="I3857" s="9"/>
      <c r="J3857" s="9"/>
      <c r="K3857" s="9"/>
      <c r="L3857" s="9"/>
      <c r="M3857" s="9"/>
      <c r="N3857" s="9"/>
      <c r="O3857" s="9"/>
      <c r="P3857" s="9"/>
      <c r="Q3857" s="9"/>
    </row>
    <row r="3858" spans="8:17" s="22" customFormat="1" ht="15" hidden="1" customHeight="1" x14ac:dyDescent="0.25">
      <c r="H3858" s="9"/>
      <c r="I3858" s="9"/>
      <c r="J3858" s="9"/>
      <c r="K3858" s="9"/>
      <c r="L3858" s="9"/>
      <c r="M3858" s="9"/>
      <c r="N3858" s="9"/>
      <c r="O3858" s="9"/>
      <c r="P3858" s="9"/>
      <c r="Q3858" s="9"/>
    </row>
    <row r="3859" spans="8:17" s="22" customFormat="1" ht="15" hidden="1" customHeight="1" x14ac:dyDescent="0.25">
      <c r="H3859" s="9"/>
      <c r="I3859" s="9"/>
      <c r="J3859" s="9"/>
      <c r="K3859" s="9"/>
      <c r="L3859" s="9"/>
      <c r="M3859" s="9"/>
      <c r="N3859" s="9"/>
      <c r="O3859" s="9"/>
      <c r="P3859" s="9"/>
      <c r="Q3859" s="9"/>
    </row>
    <row r="3860" spans="8:17" s="22" customFormat="1" ht="15" hidden="1" customHeight="1" x14ac:dyDescent="0.25">
      <c r="H3860" s="9"/>
      <c r="I3860" s="9"/>
      <c r="J3860" s="9"/>
      <c r="K3860" s="9"/>
      <c r="L3860" s="9"/>
      <c r="M3860" s="9"/>
      <c r="N3860" s="9"/>
      <c r="O3860" s="9"/>
      <c r="P3860" s="9"/>
      <c r="Q3860" s="9"/>
    </row>
    <row r="3861" spans="8:17" s="22" customFormat="1" ht="15" hidden="1" customHeight="1" x14ac:dyDescent="0.25">
      <c r="H3861" s="9"/>
      <c r="I3861" s="9"/>
      <c r="J3861" s="9"/>
      <c r="K3861" s="9"/>
      <c r="L3861" s="9"/>
      <c r="M3861" s="9"/>
      <c r="N3861" s="9"/>
      <c r="O3861" s="9"/>
      <c r="P3861" s="9"/>
      <c r="Q3861" s="9"/>
    </row>
    <row r="3862" spans="8:17" s="22" customFormat="1" ht="15" hidden="1" customHeight="1" x14ac:dyDescent="0.25">
      <c r="H3862" s="9"/>
      <c r="I3862" s="9"/>
      <c r="J3862" s="9"/>
      <c r="K3862" s="9"/>
      <c r="L3862" s="9"/>
      <c r="M3862" s="9"/>
      <c r="N3862" s="9"/>
      <c r="O3862" s="9"/>
      <c r="P3862" s="9"/>
      <c r="Q3862" s="9"/>
    </row>
    <row r="3863" spans="8:17" s="22" customFormat="1" ht="15" hidden="1" customHeight="1" x14ac:dyDescent="0.25">
      <c r="H3863" s="9"/>
      <c r="I3863" s="9"/>
      <c r="J3863" s="9"/>
      <c r="K3863" s="9"/>
      <c r="L3863" s="9"/>
      <c r="M3863" s="9"/>
      <c r="N3863" s="9"/>
      <c r="O3863" s="9"/>
      <c r="P3863" s="9"/>
      <c r="Q3863" s="9"/>
    </row>
    <row r="3864" spans="8:17" s="22" customFormat="1" ht="15" hidden="1" customHeight="1" x14ac:dyDescent="0.25">
      <c r="H3864" s="9"/>
      <c r="I3864" s="9"/>
      <c r="J3864" s="9"/>
      <c r="K3864" s="9"/>
      <c r="L3864" s="9"/>
      <c r="M3864" s="9"/>
      <c r="N3864" s="9"/>
      <c r="O3864" s="9"/>
      <c r="P3864" s="9"/>
      <c r="Q3864" s="9"/>
    </row>
    <row r="3865" spans="8:17" s="22" customFormat="1" ht="15" hidden="1" customHeight="1" x14ac:dyDescent="0.25">
      <c r="H3865" s="9"/>
      <c r="I3865" s="9"/>
      <c r="J3865" s="9"/>
      <c r="K3865" s="9"/>
      <c r="L3865" s="9"/>
      <c r="M3865" s="9"/>
      <c r="N3865" s="9"/>
      <c r="O3865" s="9"/>
      <c r="P3865" s="9"/>
      <c r="Q3865" s="9"/>
    </row>
    <row r="3866" spans="8:17" s="22" customFormat="1" ht="15" hidden="1" customHeight="1" x14ac:dyDescent="0.25">
      <c r="H3866" s="9"/>
      <c r="I3866" s="9"/>
      <c r="J3866" s="9"/>
      <c r="K3866" s="9"/>
      <c r="L3866" s="9"/>
      <c r="M3866" s="9"/>
      <c r="N3866" s="9"/>
      <c r="O3866" s="9"/>
      <c r="P3866" s="9"/>
      <c r="Q3866" s="9"/>
    </row>
    <row r="3867" spans="8:17" s="22" customFormat="1" ht="15" hidden="1" customHeight="1" x14ac:dyDescent="0.25">
      <c r="H3867" s="9"/>
      <c r="I3867" s="9"/>
      <c r="J3867" s="9"/>
      <c r="K3867" s="9"/>
      <c r="L3867" s="9"/>
      <c r="M3867" s="9"/>
      <c r="N3867" s="9"/>
      <c r="O3867" s="9"/>
      <c r="P3867" s="9"/>
      <c r="Q3867" s="9"/>
    </row>
    <row r="3868" spans="8:17" s="22" customFormat="1" ht="15" hidden="1" customHeight="1" x14ac:dyDescent="0.25">
      <c r="H3868" s="9"/>
      <c r="I3868" s="9"/>
      <c r="J3868" s="9"/>
      <c r="K3868" s="9"/>
      <c r="L3868" s="9"/>
      <c r="M3868" s="9"/>
      <c r="N3868" s="9"/>
      <c r="O3868" s="9"/>
      <c r="P3868" s="9"/>
      <c r="Q3868" s="9"/>
    </row>
    <row r="3869" spans="8:17" s="22" customFormat="1" ht="15" hidden="1" customHeight="1" x14ac:dyDescent="0.25">
      <c r="H3869" s="9"/>
      <c r="I3869" s="9"/>
      <c r="J3869" s="9"/>
      <c r="K3869" s="9"/>
      <c r="L3869" s="9"/>
      <c r="M3869" s="9"/>
      <c r="N3869" s="9"/>
      <c r="O3869" s="9"/>
      <c r="P3869" s="9"/>
      <c r="Q3869" s="9"/>
    </row>
    <row r="3870" spans="8:17" s="22" customFormat="1" ht="15" hidden="1" customHeight="1" x14ac:dyDescent="0.25">
      <c r="H3870" s="9"/>
      <c r="I3870" s="9"/>
      <c r="J3870" s="9"/>
      <c r="K3870" s="9"/>
      <c r="L3870" s="9"/>
      <c r="M3870" s="9"/>
      <c r="N3870" s="9"/>
      <c r="O3870" s="9"/>
      <c r="P3870" s="9"/>
      <c r="Q3870" s="9"/>
    </row>
    <row r="3871" spans="8:17" s="22" customFormat="1" ht="15" hidden="1" customHeight="1" x14ac:dyDescent="0.25">
      <c r="H3871" s="9"/>
      <c r="I3871" s="9"/>
      <c r="J3871" s="9"/>
      <c r="K3871" s="9"/>
      <c r="L3871" s="9"/>
      <c r="M3871" s="9"/>
      <c r="N3871" s="9"/>
      <c r="O3871" s="9"/>
      <c r="P3871" s="9"/>
      <c r="Q3871" s="9"/>
    </row>
    <row r="3872" spans="8:17" s="22" customFormat="1" ht="15" hidden="1" customHeight="1" x14ac:dyDescent="0.25">
      <c r="H3872" s="9"/>
      <c r="I3872" s="9"/>
      <c r="J3872" s="9"/>
      <c r="K3872" s="9"/>
      <c r="L3872" s="9"/>
      <c r="M3872" s="9"/>
      <c r="N3872" s="9"/>
      <c r="O3872" s="9"/>
      <c r="P3872" s="9"/>
      <c r="Q3872" s="9"/>
    </row>
    <row r="3873" spans="8:17" s="22" customFormat="1" ht="15" hidden="1" customHeight="1" x14ac:dyDescent="0.25">
      <c r="H3873" s="9"/>
      <c r="I3873" s="9"/>
      <c r="J3873" s="9"/>
      <c r="K3873" s="9"/>
      <c r="L3873" s="9"/>
      <c r="M3873" s="9"/>
      <c r="N3873" s="9"/>
      <c r="O3873" s="9"/>
      <c r="P3873" s="9"/>
      <c r="Q3873" s="9"/>
    </row>
    <row r="3874" spans="8:17" s="22" customFormat="1" ht="15" hidden="1" customHeight="1" x14ac:dyDescent="0.25">
      <c r="H3874" s="9"/>
      <c r="I3874" s="9"/>
      <c r="J3874" s="9"/>
      <c r="K3874" s="9"/>
      <c r="L3874" s="9"/>
      <c r="M3874" s="9"/>
      <c r="N3874" s="9"/>
      <c r="O3874" s="9"/>
      <c r="P3874" s="9"/>
      <c r="Q3874" s="9"/>
    </row>
    <row r="3875" spans="8:17" s="22" customFormat="1" ht="15" hidden="1" customHeight="1" x14ac:dyDescent="0.25">
      <c r="H3875" s="9"/>
      <c r="I3875" s="9"/>
      <c r="J3875" s="9"/>
      <c r="K3875" s="9"/>
      <c r="L3875" s="9"/>
      <c r="M3875" s="9"/>
      <c r="N3875" s="9"/>
      <c r="O3875" s="9"/>
      <c r="P3875" s="9"/>
      <c r="Q3875" s="9"/>
    </row>
    <row r="3876" spans="8:17" s="22" customFormat="1" ht="15" hidden="1" customHeight="1" x14ac:dyDescent="0.25">
      <c r="H3876" s="9"/>
      <c r="I3876" s="9"/>
      <c r="J3876" s="9"/>
      <c r="K3876" s="9"/>
      <c r="L3876" s="9"/>
      <c r="M3876" s="9"/>
      <c r="N3876" s="9"/>
      <c r="O3876" s="9"/>
      <c r="P3876" s="9"/>
      <c r="Q3876" s="9"/>
    </row>
    <row r="3877" spans="8:17" s="22" customFormat="1" ht="15" hidden="1" customHeight="1" x14ac:dyDescent="0.25">
      <c r="H3877" s="9"/>
      <c r="I3877" s="9"/>
      <c r="J3877" s="9"/>
      <c r="K3877" s="9"/>
      <c r="L3877" s="9"/>
      <c r="M3877" s="9"/>
      <c r="N3877" s="9"/>
      <c r="O3877" s="9"/>
      <c r="P3877" s="9"/>
      <c r="Q3877" s="9"/>
    </row>
    <row r="3878" spans="8:17" s="22" customFormat="1" ht="15" hidden="1" customHeight="1" x14ac:dyDescent="0.25">
      <c r="H3878" s="9"/>
      <c r="I3878" s="9"/>
      <c r="J3878" s="9"/>
      <c r="K3878" s="9"/>
      <c r="L3878" s="9"/>
      <c r="M3878" s="9"/>
      <c r="N3878" s="9"/>
      <c r="O3878" s="9"/>
      <c r="P3878" s="9"/>
      <c r="Q3878" s="9"/>
    </row>
    <row r="3879" spans="8:17" s="22" customFormat="1" ht="15" hidden="1" customHeight="1" x14ac:dyDescent="0.25">
      <c r="H3879" s="9"/>
      <c r="I3879" s="9"/>
      <c r="J3879" s="9"/>
      <c r="K3879" s="9"/>
      <c r="L3879" s="9"/>
      <c r="M3879" s="9"/>
      <c r="N3879" s="9"/>
      <c r="O3879" s="9"/>
      <c r="P3879" s="9"/>
      <c r="Q3879" s="9"/>
    </row>
    <row r="3880" spans="8:17" s="22" customFormat="1" ht="15" hidden="1" customHeight="1" x14ac:dyDescent="0.25">
      <c r="H3880" s="9"/>
      <c r="I3880" s="9"/>
      <c r="J3880" s="9"/>
      <c r="K3880" s="9"/>
      <c r="L3880" s="9"/>
      <c r="M3880" s="9"/>
      <c r="N3880" s="9"/>
      <c r="O3880" s="9"/>
      <c r="P3880" s="9"/>
      <c r="Q3880" s="9"/>
    </row>
    <row r="3881" spans="8:17" s="22" customFormat="1" ht="15" hidden="1" customHeight="1" x14ac:dyDescent="0.25">
      <c r="H3881" s="9"/>
      <c r="I3881" s="9"/>
      <c r="J3881" s="9"/>
      <c r="K3881" s="9"/>
      <c r="L3881" s="9"/>
      <c r="M3881" s="9"/>
      <c r="N3881" s="9"/>
      <c r="O3881" s="9"/>
      <c r="P3881" s="9"/>
      <c r="Q3881" s="9"/>
    </row>
    <row r="3882" spans="8:17" s="22" customFormat="1" ht="15" hidden="1" customHeight="1" x14ac:dyDescent="0.25">
      <c r="H3882" s="9"/>
      <c r="I3882" s="9"/>
      <c r="J3882" s="9"/>
      <c r="K3882" s="9"/>
      <c r="L3882" s="9"/>
      <c r="M3882" s="9"/>
      <c r="N3882" s="9"/>
      <c r="O3882" s="9"/>
      <c r="P3882" s="9"/>
      <c r="Q3882" s="9"/>
    </row>
    <row r="3883" spans="8:17" s="22" customFormat="1" ht="15" hidden="1" customHeight="1" x14ac:dyDescent="0.25">
      <c r="H3883" s="9"/>
      <c r="I3883" s="9"/>
      <c r="J3883" s="9"/>
      <c r="K3883" s="9"/>
      <c r="L3883" s="9"/>
      <c r="M3883" s="9"/>
      <c r="N3883" s="9"/>
      <c r="O3883" s="9"/>
      <c r="P3883" s="9"/>
      <c r="Q3883" s="9"/>
    </row>
    <row r="3884" spans="8:17" s="22" customFormat="1" ht="15" hidden="1" customHeight="1" x14ac:dyDescent="0.25">
      <c r="H3884" s="9"/>
      <c r="I3884" s="9"/>
      <c r="J3884" s="9"/>
      <c r="K3884" s="9"/>
      <c r="L3884" s="9"/>
      <c r="M3884" s="9"/>
      <c r="N3884" s="9"/>
      <c r="O3884" s="9"/>
      <c r="P3884" s="9"/>
      <c r="Q3884" s="9"/>
    </row>
    <row r="3885" spans="8:17" s="22" customFormat="1" ht="15" hidden="1" customHeight="1" x14ac:dyDescent="0.25">
      <c r="H3885" s="9"/>
      <c r="I3885" s="9"/>
      <c r="J3885" s="9"/>
      <c r="K3885" s="9"/>
      <c r="L3885" s="9"/>
      <c r="M3885" s="9"/>
      <c r="N3885" s="9"/>
      <c r="O3885" s="9"/>
      <c r="P3885" s="9"/>
      <c r="Q3885" s="9"/>
    </row>
    <row r="3886" spans="8:17" s="22" customFormat="1" ht="15" hidden="1" customHeight="1" x14ac:dyDescent="0.25">
      <c r="H3886" s="9"/>
      <c r="I3886" s="9"/>
      <c r="J3886" s="9"/>
      <c r="K3886" s="9"/>
      <c r="L3886" s="9"/>
      <c r="M3886" s="9"/>
      <c r="N3886" s="9"/>
      <c r="O3886" s="9"/>
      <c r="P3886" s="9"/>
      <c r="Q3886" s="9"/>
    </row>
    <row r="3887" spans="8:17" s="22" customFormat="1" ht="15" hidden="1" customHeight="1" x14ac:dyDescent="0.25">
      <c r="H3887" s="9"/>
      <c r="I3887" s="9"/>
      <c r="J3887" s="9"/>
      <c r="K3887" s="9"/>
      <c r="L3887" s="9"/>
      <c r="M3887" s="9"/>
      <c r="N3887" s="9"/>
      <c r="O3887" s="9"/>
      <c r="P3887" s="9"/>
      <c r="Q3887" s="9"/>
    </row>
    <row r="3888" spans="8:17" s="22" customFormat="1" ht="15" hidden="1" customHeight="1" x14ac:dyDescent="0.25">
      <c r="H3888" s="9"/>
      <c r="I3888" s="9"/>
      <c r="J3888" s="9"/>
      <c r="K3888" s="9"/>
      <c r="L3888" s="9"/>
      <c r="M3888" s="9"/>
      <c r="N3888" s="9"/>
      <c r="O3888" s="9"/>
      <c r="P3888" s="9"/>
      <c r="Q3888" s="9"/>
    </row>
    <row r="3889" spans="8:17" s="22" customFormat="1" ht="15" hidden="1" customHeight="1" x14ac:dyDescent="0.25">
      <c r="H3889" s="9"/>
      <c r="I3889" s="9"/>
      <c r="J3889" s="9"/>
      <c r="K3889" s="9"/>
      <c r="L3889" s="9"/>
      <c r="M3889" s="9"/>
      <c r="N3889" s="9"/>
      <c r="O3889" s="9"/>
      <c r="P3889" s="9"/>
      <c r="Q3889" s="9"/>
    </row>
    <row r="3890" spans="8:17" s="22" customFormat="1" ht="15" hidden="1" customHeight="1" x14ac:dyDescent="0.25">
      <c r="H3890" s="9"/>
      <c r="I3890" s="9"/>
      <c r="J3890" s="9"/>
      <c r="K3890" s="9"/>
      <c r="L3890" s="9"/>
      <c r="M3890" s="9"/>
      <c r="N3890" s="9"/>
      <c r="O3890" s="9"/>
      <c r="P3890" s="9"/>
      <c r="Q3890" s="9"/>
    </row>
    <row r="3891" spans="8:17" s="22" customFormat="1" ht="15" hidden="1" customHeight="1" x14ac:dyDescent="0.25">
      <c r="H3891" s="9"/>
      <c r="I3891" s="9"/>
      <c r="J3891" s="9"/>
      <c r="K3891" s="9"/>
      <c r="L3891" s="9"/>
      <c r="M3891" s="9"/>
      <c r="N3891" s="9"/>
      <c r="O3891" s="9"/>
      <c r="P3891" s="9"/>
      <c r="Q3891" s="9"/>
    </row>
    <row r="3892" spans="8:17" s="22" customFormat="1" ht="15" hidden="1" customHeight="1" x14ac:dyDescent="0.25">
      <c r="H3892" s="9"/>
      <c r="I3892" s="9"/>
      <c r="J3892" s="9"/>
      <c r="K3892" s="9"/>
      <c r="L3892" s="9"/>
      <c r="M3892" s="9"/>
      <c r="N3892" s="9"/>
      <c r="O3892" s="9"/>
      <c r="P3892" s="9"/>
      <c r="Q3892" s="9"/>
    </row>
    <row r="3893" spans="8:17" s="22" customFormat="1" ht="15" hidden="1" customHeight="1" x14ac:dyDescent="0.25">
      <c r="H3893" s="9"/>
      <c r="I3893" s="9"/>
      <c r="J3893" s="9"/>
      <c r="K3893" s="9"/>
      <c r="L3893" s="9"/>
      <c r="M3893" s="9"/>
      <c r="N3893" s="9"/>
      <c r="O3893" s="9"/>
      <c r="P3893" s="9"/>
      <c r="Q3893" s="9"/>
    </row>
    <row r="3894" spans="8:17" s="22" customFormat="1" ht="15" hidden="1" customHeight="1" x14ac:dyDescent="0.25">
      <c r="H3894" s="9"/>
      <c r="I3894" s="9"/>
      <c r="J3894" s="9"/>
      <c r="K3894" s="9"/>
      <c r="L3894" s="9"/>
      <c r="M3894" s="9"/>
      <c r="N3894" s="9"/>
      <c r="O3894" s="9"/>
      <c r="P3894" s="9"/>
      <c r="Q3894" s="9"/>
    </row>
    <row r="3895" spans="8:17" s="22" customFormat="1" ht="15" hidden="1" customHeight="1" x14ac:dyDescent="0.25">
      <c r="H3895" s="9"/>
      <c r="I3895" s="9"/>
      <c r="J3895" s="9"/>
      <c r="K3895" s="9"/>
      <c r="L3895" s="9"/>
      <c r="M3895" s="9"/>
      <c r="N3895" s="9"/>
      <c r="O3895" s="9"/>
      <c r="P3895" s="9"/>
      <c r="Q3895" s="9"/>
    </row>
    <row r="3896" spans="8:17" s="22" customFormat="1" ht="15" hidden="1" customHeight="1" x14ac:dyDescent="0.25">
      <c r="H3896" s="9"/>
      <c r="I3896" s="9"/>
      <c r="J3896" s="9"/>
      <c r="K3896" s="9"/>
      <c r="L3896" s="9"/>
      <c r="M3896" s="9"/>
      <c r="N3896" s="9"/>
      <c r="O3896" s="9"/>
      <c r="P3896" s="9"/>
      <c r="Q3896" s="9"/>
    </row>
    <row r="3897" spans="8:17" s="22" customFormat="1" ht="15" hidden="1" customHeight="1" x14ac:dyDescent="0.25">
      <c r="H3897" s="9"/>
      <c r="I3897" s="9"/>
      <c r="J3897" s="9"/>
      <c r="K3897" s="9"/>
      <c r="L3897" s="9"/>
      <c r="M3897" s="9"/>
      <c r="N3897" s="9"/>
      <c r="O3897" s="9"/>
      <c r="P3897" s="9"/>
      <c r="Q3897" s="9"/>
    </row>
    <row r="3898" spans="8:17" s="22" customFormat="1" ht="15" hidden="1" customHeight="1" x14ac:dyDescent="0.25">
      <c r="H3898" s="9"/>
      <c r="I3898" s="9"/>
      <c r="J3898" s="9"/>
      <c r="K3898" s="9"/>
      <c r="L3898" s="9"/>
      <c r="M3898" s="9"/>
      <c r="N3898" s="9"/>
      <c r="O3898" s="9"/>
      <c r="P3898" s="9"/>
      <c r="Q3898" s="9"/>
    </row>
    <row r="3899" spans="8:17" s="22" customFormat="1" ht="15" hidden="1" customHeight="1" x14ac:dyDescent="0.25">
      <c r="H3899" s="9"/>
      <c r="I3899" s="9"/>
      <c r="J3899" s="9"/>
      <c r="K3899" s="9"/>
      <c r="L3899" s="9"/>
      <c r="M3899" s="9"/>
      <c r="N3899" s="9"/>
      <c r="O3899" s="9"/>
      <c r="P3899" s="9"/>
      <c r="Q3899" s="9"/>
    </row>
    <row r="3900" spans="8:17" s="22" customFormat="1" ht="15" hidden="1" customHeight="1" x14ac:dyDescent="0.25">
      <c r="H3900" s="9"/>
      <c r="I3900" s="9"/>
      <c r="J3900" s="9"/>
      <c r="K3900" s="9"/>
      <c r="L3900" s="9"/>
      <c r="M3900" s="9"/>
      <c r="N3900" s="9"/>
      <c r="O3900" s="9"/>
      <c r="P3900" s="9"/>
      <c r="Q3900" s="9"/>
    </row>
    <row r="3901" spans="8:17" s="22" customFormat="1" ht="15" hidden="1" customHeight="1" x14ac:dyDescent="0.25">
      <c r="H3901" s="9"/>
      <c r="I3901" s="9"/>
      <c r="J3901" s="9"/>
      <c r="K3901" s="9"/>
      <c r="L3901" s="9"/>
      <c r="M3901" s="9"/>
      <c r="N3901" s="9"/>
      <c r="O3901" s="9"/>
      <c r="P3901" s="9"/>
      <c r="Q3901" s="9"/>
    </row>
    <row r="3902" spans="8:17" s="22" customFormat="1" ht="15" hidden="1" customHeight="1" x14ac:dyDescent="0.25">
      <c r="H3902" s="9"/>
      <c r="I3902" s="9"/>
      <c r="J3902" s="9"/>
      <c r="K3902" s="9"/>
      <c r="L3902" s="9"/>
      <c r="M3902" s="9"/>
      <c r="N3902" s="9"/>
      <c r="O3902" s="9"/>
      <c r="P3902" s="9"/>
      <c r="Q3902" s="9"/>
    </row>
    <row r="3903" spans="8:17" s="22" customFormat="1" ht="15" hidden="1" customHeight="1" x14ac:dyDescent="0.25">
      <c r="H3903" s="9"/>
      <c r="I3903" s="9"/>
      <c r="J3903" s="9"/>
      <c r="K3903" s="9"/>
      <c r="L3903" s="9"/>
      <c r="M3903" s="9"/>
      <c r="N3903" s="9"/>
      <c r="O3903" s="9"/>
      <c r="P3903" s="9"/>
      <c r="Q3903" s="9"/>
    </row>
    <row r="3904" spans="8:17" s="22" customFormat="1" ht="15" hidden="1" customHeight="1" x14ac:dyDescent="0.25">
      <c r="H3904" s="9"/>
      <c r="I3904" s="9"/>
      <c r="J3904" s="9"/>
      <c r="K3904" s="9"/>
      <c r="L3904" s="9"/>
      <c r="M3904" s="9"/>
      <c r="N3904" s="9"/>
      <c r="O3904" s="9"/>
      <c r="P3904" s="9"/>
      <c r="Q3904" s="9"/>
    </row>
    <row r="3905" spans="8:17" s="22" customFormat="1" ht="15" hidden="1" customHeight="1" x14ac:dyDescent="0.25">
      <c r="H3905" s="9"/>
      <c r="I3905" s="9"/>
      <c r="J3905" s="9"/>
      <c r="K3905" s="9"/>
      <c r="L3905" s="9"/>
      <c r="M3905" s="9"/>
      <c r="N3905" s="9"/>
      <c r="O3905" s="9"/>
      <c r="P3905" s="9"/>
      <c r="Q3905" s="9"/>
    </row>
    <row r="3906" spans="8:17" s="22" customFormat="1" ht="15" hidden="1" customHeight="1" x14ac:dyDescent="0.25">
      <c r="H3906" s="9"/>
      <c r="I3906" s="9"/>
      <c r="J3906" s="9"/>
      <c r="K3906" s="9"/>
      <c r="L3906" s="9"/>
      <c r="M3906" s="9"/>
      <c r="N3906" s="9"/>
      <c r="O3906" s="9"/>
      <c r="P3906" s="9"/>
      <c r="Q3906" s="9"/>
    </row>
    <row r="3907" spans="8:17" s="22" customFormat="1" ht="15" hidden="1" customHeight="1" x14ac:dyDescent="0.25">
      <c r="H3907" s="9"/>
      <c r="I3907" s="9"/>
      <c r="J3907" s="9"/>
      <c r="K3907" s="9"/>
      <c r="L3907" s="9"/>
      <c r="M3907" s="9"/>
      <c r="N3907" s="9"/>
      <c r="O3907" s="9"/>
      <c r="P3907" s="9"/>
      <c r="Q3907" s="9"/>
    </row>
    <row r="3908" spans="8:17" s="22" customFormat="1" ht="15" hidden="1" customHeight="1" x14ac:dyDescent="0.25">
      <c r="H3908" s="9"/>
      <c r="I3908" s="9"/>
      <c r="J3908" s="9"/>
      <c r="K3908" s="9"/>
      <c r="L3908" s="9"/>
      <c r="M3908" s="9"/>
      <c r="N3908" s="9"/>
      <c r="O3908" s="9"/>
      <c r="P3908" s="9"/>
      <c r="Q3908" s="9"/>
    </row>
    <row r="3909" spans="8:17" s="22" customFormat="1" ht="15" hidden="1" customHeight="1" x14ac:dyDescent="0.25">
      <c r="H3909" s="9"/>
      <c r="I3909" s="9"/>
      <c r="J3909" s="9"/>
      <c r="K3909" s="9"/>
      <c r="L3909" s="9"/>
      <c r="M3909" s="9"/>
      <c r="N3909" s="9"/>
      <c r="O3909" s="9"/>
      <c r="P3909" s="9"/>
      <c r="Q3909" s="9"/>
    </row>
    <row r="3910" spans="8:17" s="22" customFormat="1" ht="15" hidden="1" customHeight="1" x14ac:dyDescent="0.25">
      <c r="H3910" s="9"/>
      <c r="I3910" s="9"/>
      <c r="J3910" s="9"/>
      <c r="K3910" s="9"/>
      <c r="L3910" s="9"/>
      <c r="M3910" s="9"/>
      <c r="N3910" s="9"/>
      <c r="O3910" s="9"/>
      <c r="P3910" s="9"/>
      <c r="Q3910" s="9"/>
    </row>
    <row r="3911" spans="8:17" s="22" customFormat="1" ht="15" hidden="1" customHeight="1" x14ac:dyDescent="0.25">
      <c r="H3911" s="9"/>
      <c r="I3911" s="9"/>
      <c r="J3911" s="9"/>
      <c r="K3911" s="9"/>
      <c r="L3911" s="9"/>
      <c r="M3911" s="9"/>
      <c r="N3911" s="9"/>
      <c r="O3911" s="9"/>
      <c r="P3911" s="9"/>
      <c r="Q3911" s="9"/>
    </row>
    <row r="3912" spans="8:17" s="22" customFormat="1" ht="15" hidden="1" customHeight="1" x14ac:dyDescent="0.25">
      <c r="H3912" s="9"/>
      <c r="I3912" s="9"/>
      <c r="J3912" s="9"/>
      <c r="K3912" s="9"/>
      <c r="L3912" s="9"/>
      <c r="M3912" s="9"/>
      <c r="N3912" s="9"/>
      <c r="O3912" s="9"/>
      <c r="P3912" s="9"/>
      <c r="Q3912" s="9"/>
    </row>
    <row r="3913" spans="8:17" s="22" customFormat="1" ht="15" hidden="1" customHeight="1" x14ac:dyDescent="0.25">
      <c r="H3913" s="9"/>
      <c r="I3913" s="9"/>
      <c r="J3913" s="9"/>
      <c r="K3913" s="9"/>
      <c r="L3913" s="9"/>
      <c r="M3913" s="9"/>
      <c r="N3913" s="9"/>
      <c r="O3913" s="9"/>
      <c r="P3913" s="9"/>
      <c r="Q3913" s="9"/>
    </row>
    <row r="3914" spans="8:17" s="22" customFormat="1" ht="15" hidden="1" customHeight="1" x14ac:dyDescent="0.25">
      <c r="H3914" s="9"/>
      <c r="I3914" s="9"/>
      <c r="J3914" s="9"/>
      <c r="K3914" s="9"/>
      <c r="L3914" s="9"/>
      <c r="M3914" s="9"/>
      <c r="N3914" s="9"/>
      <c r="O3914" s="9"/>
      <c r="P3914" s="9"/>
      <c r="Q3914" s="9"/>
    </row>
    <row r="3915" spans="8:17" s="22" customFormat="1" ht="15" hidden="1" customHeight="1" x14ac:dyDescent="0.25">
      <c r="H3915" s="9"/>
      <c r="I3915" s="9"/>
      <c r="J3915" s="9"/>
      <c r="K3915" s="9"/>
      <c r="L3915" s="9"/>
      <c r="M3915" s="9"/>
      <c r="N3915" s="9"/>
      <c r="O3915" s="9"/>
      <c r="P3915" s="9"/>
      <c r="Q3915" s="9"/>
    </row>
    <row r="3916" spans="8:17" s="22" customFormat="1" ht="15" hidden="1" customHeight="1" x14ac:dyDescent="0.25">
      <c r="H3916" s="9"/>
      <c r="I3916" s="9"/>
      <c r="J3916" s="9"/>
      <c r="K3916" s="9"/>
      <c r="L3916" s="9"/>
      <c r="M3916" s="9"/>
      <c r="N3916" s="9"/>
      <c r="O3916" s="9"/>
      <c r="P3916" s="9"/>
      <c r="Q3916" s="9"/>
    </row>
    <row r="3917" spans="8:17" s="22" customFormat="1" ht="15" hidden="1" customHeight="1" x14ac:dyDescent="0.25">
      <c r="H3917" s="9"/>
      <c r="I3917" s="9"/>
      <c r="J3917" s="9"/>
      <c r="K3917" s="9"/>
      <c r="L3917" s="9"/>
      <c r="M3917" s="9"/>
      <c r="N3917" s="9"/>
      <c r="O3917" s="9"/>
      <c r="P3917" s="9"/>
      <c r="Q3917" s="9"/>
    </row>
    <row r="3918" spans="8:17" s="22" customFormat="1" ht="15" hidden="1" customHeight="1" x14ac:dyDescent="0.25">
      <c r="H3918" s="9"/>
      <c r="I3918" s="9"/>
      <c r="J3918" s="9"/>
      <c r="K3918" s="9"/>
      <c r="L3918" s="9"/>
      <c r="M3918" s="9"/>
      <c r="N3918" s="9"/>
      <c r="O3918" s="9"/>
      <c r="P3918" s="9"/>
      <c r="Q3918" s="9"/>
    </row>
    <row r="3919" spans="8:17" s="22" customFormat="1" ht="15" hidden="1" customHeight="1" x14ac:dyDescent="0.25">
      <c r="H3919" s="9"/>
      <c r="I3919" s="9"/>
      <c r="J3919" s="9"/>
      <c r="K3919" s="9"/>
      <c r="L3919" s="9"/>
      <c r="M3919" s="9"/>
      <c r="N3919" s="9"/>
      <c r="O3919" s="9"/>
      <c r="P3919" s="9"/>
      <c r="Q3919" s="9"/>
    </row>
    <row r="3920" spans="8:17" s="22" customFormat="1" ht="15" hidden="1" customHeight="1" x14ac:dyDescent="0.25">
      <c r="H3920" s="9"/>
      <c r="I3920" s="9"/>
      <c r="J3920" s="9"/>
      <c r="K3920" s="9"/>
      <c r="L3920" s="9"/>
      <c r="M3920" s="9"/>
      <c r="N3920" s="9"/>
      <c r="O3920" s="9"/>
      <c r="P3920" s="9"/>
      <c r="Q3920" s="9"/>
    </row>
    <row r="3921" spans="8:17" s="22" customFormat="1" ht="15" hidden="1" customHeight="1" x14ac:dyDescent="0.25">
      <c r="H3921" s="9"/>
      <c r="I3921" s="9"/>
      <c r="J3921" s="9"/>
      <c r="K3921" s="9"/>
      <c r="L3921" s="9"/>
      <c r="M3921" s="9"/>
      <c r="N3921" s="9"/>
      <c r="O3921" s="9"/>
      <c r="P3921" s="9"/>
      <c r="Q3921" s="9"/>
    </row>
    <row r="3922" spans="8:17" s="22" customFormat="1" ht="15" hidden="1" customHeight="1" x14ac:dyDescent="0.25">
      <c r="H3922" s="9"/>
      <c r="I3922" s="9"/>
      <c r="J3922" s="9"/>
      <c r="K3922" s="9"/>
      <c r="L3922" s="9"/>
      <c r="M3922" s="9"/>
      <c r="N3922" s="9"/>
      <c r="O3922" s="9"/>
      <c r="P3922" s="9"/>
      <c r="Q3922" s="9"/>
    </row>
    <row r="3923" spans="8:17" s="22" customFormat="1" ht="15" hidden="1" customHeight="1" x14ac:dyDescent="0.25">
      <c r="H3923" s="9"/>
      <c r="I3923" s="9"/>
      <c r="J3923" s="9"/>
      <c r="K3923" s="9"/>
      <c r="L3923" s="9"/>
      <c r="M3923" s="9"/>
      <c r="N3923" s="9"/>
      <c r="O3923" s="9"/>
      <c r="P3923" s="9"/>
      <c r="Q3923" s="9"/>
    </row>
    <row r="3924" spans="8:17" s="22" customFormat="1" ht="15" hidden="1" customHeight="1" x14ac:dyDescent="0.25">
      <c r="H3924" s="9"/>
      <c r="I3924" s="9"/>
      <c r="J3924" s="9"/>
      <c r="K3924" s="9"/>
      <c r="L3924" s="9"/>
      <c r="M3924" s="9"/>
      <c r="N3924" s="9"/>
      <c r="O3924" s="9"/>
      <c r="P3924" s="9"/>
      <c r="Q3924" s="9"/>
    </row>
    <row r="3925" spans="8:17" s="22" customFormat="1" ht="15" hidden="1" customHeight="1" x14ac:dyDescent="0.25">
      <c r="H3925" s="9"/>
      <c r="I3925" s="9"/>
      <c r="J3925" s="9"/>
      <c r="K3925" s="9"/>
      <c r="L3925" s="9"/>
      <c r="M3925" s="9"/>
      <c r="N3925" s="9"/>
      <c r="O3925" s="9"/>
      <c r="P3925" s="9"/>
      <c r="Q3925" s="9"/>
    </row>
    <row r="3926" spans="8:17" s="22" customFormat="1" ht="15" hidden="1" customHeight="1" x14ac:dyDescent="0.25">
      <c r="H3926" s="9"/>
      <c r="I3926" s="9"/>
      <c r="J3926" s="9"/>
      <c r="K3926" s="9"/>
      <c r="L3926" s="9"/>
      <c r="M3926" s="9"/>
      <c r="N3926" s="9"/>
      <c r="O3926" s="9"/>
      <c r="P3926" s="9"/>
      <c r="Q3926" s="9"/>
    </row>
    <row r="3927" spans="8:17" s="22" customFormat="1" ht="15" hidden="1" customHeight="1" x14ac:dyDescent="0.25">
      <c r="H3927" s="9"/>
      <c r="I3927" s="9"/>
      <c r="J3927" s="9"/>
      <c r="K3927" s="9"/>
      <c r="L3927" s="9"/>
      <c r="M3927" s="9"/>
      <c r="N3927" s="9"/>
      <c r="O3927" s="9"/>
      <c r="P3927" s="9"/>
      <c r="Q3927" s="9"/>
    </row>
    <row r="3928" spans="8:17" s="22" customFormat="1" ht="15" hidden="1" customHeight="1" x14ac:dyDescent="0.25">
      <c r="H3928" s="9"/>
      <c r="I3928" s="9"/>
      <c r="J3928" s="9"/>
      <c r="K3928" s="9"/>
      <c r="L3928" s="9"/>
      <c r="M3928" s="9"/>
      <c r="N3928" s="9"/>
      <c r="O3928" s="9"/>
      <c r="P3928" s="9"/>
      <c r="Q3928" s="9"/>
    </row>
    <row r="3929" spans="8:17" s="22" customFormat="1" ht="15" hidden="1" customHeight="1" x14ac:dyDescent="0.25">
      <c r="H3929" s="9"/>
      <c r="I3929" s="9"/>
      <c r="J3929" s="9"/>
      <c r="K3929" s="9"/>
      <c r="L3929" s="9"/>
      <c r="M3929" s="9"/>
      <c r="N3929" s="9"/>
      <c r="O3929" s="9"/>
      <c r="P3929" s="9"/>
      <c r="Q3929" s="9"/>
    </row>
    <row r="3930" spans="8:17" s="22" customFormat="1" ht="15" hidden="1" customHeight="1" x14ac:dyDescent="0.25">
      <c r="H3930" s="9"/>
      <c r="I3930" s="9"/>
      <c r="J3930" s="9"/>
      <c r="K3930" s="9"/>
      <c r="L3930" s="9"/>
      <c r="M3930" s="9"/>
      <c r="N3930" s="9"/>
      <c r="O3930" s="9"/>
      <c r="P3930" s="9"/>
      <c r="Q3930" s="9"/>
    </row>
    <row r="3931" spans="8:17" s="22" customFormat="1" ht="15" hidden="1" customHeight="1" x14ac:dyDescent="0.25">
      <c r="H3931" s="9"/>
      <c r="I3931" s="9"/>
      <c r="J3931" s="9"/>
      <c r="K3931" s="9"/>
      <c r="L3931" s="9"/>
      <c r="M3931" s="9"/>
      <c r="N3931" s="9"/>
      <c r="O3931" s="9"/>
      <c r="P3931" s="9"/>
      <c r="Q3931" s="9"/>
    </row>
    <row r="3932" spans="8:17" s="22" customFormat="1" ht="15" hidden="1" customHeight="1" x14ac:dyDescent="0.25">
      <c r="H3932" s="9"/>
      <c r="I3932" s="9"/>
      <c r="J3932" s="9"/>
      <c r="K3932" s="9"/>
      <c r="L3932" s="9"/>
      <c r="M3932" s="9"/>
      <c r="N3932" s="9"/>
      <c r="O3932" s="9"/>
      <c r="P3932" s="9"/>
      <c r="Q3932" s="9"/>
    </row>
    <row r="3933" spans="8:17" s="22" customFormat="1" ht="15" hidden="1" customHeight="1" x14ac:dyDescent="0.25">
      <c r="H3933" s="9"/>
      <c r="I3933" s="9"/>
      <c r="J3933" s="9"/>
      <c r="K3933" s="9"/>
      <c r="L3933" s="9"/>
      <c r="M3933" s="9"/>
      <c r="N3933" s="9"/>
      <c r="O3933" s="9"/>
      <c r="P3933" s="9"/>
      <c r="Q3933" s="9"/>
    </row>
    <row r="3934" spans="8:17" s="22" customFormat="1" ht="15" hidden="1" customHeight="1" x14ac:dyDescent="0.25">
      <c r="H3934" s="9"/>
      <c r="I3934" s="9"/>
      <c r="J3934" s="9"/>
      <c r="K3934" s="9"/>
      <c r="L3934" s="9"/>
      <c r="M3934" s="9"/>
      <c r="N3934" s="9"/>
      <c r="O3934" s="9"/>
      <c r="P3934" s="9"/>
      <c r="Q3934" s="9"/>
    </row>
    <row r="3935" spans="8:17" s="22" customFormat="1" ht="15" hidden="1" customHeight="1" x14ac:dyDescent="0.25">
      <c r="H3935" s="9"/>
      <c r="I3935" s="9"/>
      <c r="J3935" s="9"/>
      <c r="K3935" s="9"/>
      <c r="L3935" s="9"/>
      <c r="M3935" s="9"/>
      <c r="N3935" s="9"/>
      <c r="O3935" s="9"/>
      <c r="P3935" s="9"/>
      <c r="Q3935" s="9"/>
    </row>
    <row r="3936" spans="8:17" s="22" customFormat="1" ht="15" hidden="1" customHeight="1" x14ac:dyDescent="0.25">
      <c r="H3936" s="9"/>
      <c r="I3936" s="9"/>
      <c r="J3936" s="9"/>
      <c r="K3936" s="9"/>
      <c r="L3936" s="9"/>
      <c r="M3936" s="9"/>
      <c r="N3936" s="9"/>
      <c r="O3936" s="9"/>
      <c r="P3936" s="9"/>
      <c r="Q3936" s="9"/>
    </row>
    <row r="3937" spans="8:17" s="22" customFormat="1" ht="15" hidden="1" customHeight="1" x14ac:dyDescent="0.25">
      <c r="H3937" s="9"/>
      <c r="I3937" s="9"/>
      <c r="J3937" s="9"/>
      <c r="K3937" s="9"/>
      <c r="L3937" s="9"/>
      <c r="M3937" s="9"/>
      <c r="N3937" s="9"/>
      <c r="O3937" s="9"/>
      <c r="P3937" s="9"/>
      <c r="Q3937" s="9"/>
    </row>
    <row r="3938" spans="8:17" s="22" customFormat="1" ht="15" hidden="1" customHeight="1" x14ac:dyDescent="0.25">
      <c r="H3938" s="9"/>
      <c r="I3938" s="9"/>
      <c r="J3938" s="9"/>
      <c r="K3938" s="9"/>
      <c r="L3938" s="9"/>
      <c r="M3938" s="9"/>
      <c r="N3938" s="9"/>
      <c r="O3938" s="9"/>
      <c r="P3938" s="9"/>
      <c r="Q3938" s="9"/>
    </row>
    <row r="3939" spans="8:17" s="22" customFormat="1" ht="15" hidden="1" customHeight="1" x14ac:dyDescent="0.25">
      <c r="H3939" s="9"/>
      <c r="I3939" s="9"/>
      <c r="J3939" s="9"/>
      <c r="K3939" s="9"/>
      <c r="L3939" s="9"/>
      <c r="M3939" s="9"/>
      <c r="N3939" s="9"/>
      <c r="O3939" s="9"/>
      <c r="P3939" s="9"/>
      <c r="Q3939" s="9"/>
    </row>
    <row r="3940" spans="8:17" s="22" customFormat="1" ht="15" hidden="1" customHeight="1" x14ac:dyDescent="0.25">
      <c r="H3940" s="9"/>
      <c r="I3940" s="9"/>
      <c r="J3940" s="9"/>
      <c r="K3940" s="9"/>
      <c r="L3940" s="9"/>
      <c r="M3940" s="9"/>
      <c r="N3940" s="9"/>
      <c r="O3940" s="9"/>
      <c r="P3940" s="9"/>
      <c r="Q3940" s="9"/>
    </row>
    <row r="3941" spans="8:17" s="22" customFormat="1" ht="15" hidden="1" customHeight="1" x14ac:dyDescent="0.25">
      <c r="H3941" s="9"/>
      <c r="I3941" s="9"/>
      <c r="J3941" s="9"/>
      <c r="K3941" s="9"/>
      <c r="L3941" s="9"/>
      <c r="M3941" s="9"/>
      <c r="N3941" s="9"/>
      <c r="O3941" s="9"/>
      <c r="P3941" s="9"/>
      <c r="Q3941" s="9"/>
    </row>
    <row r="3942" spans="8:17" s="22" customFormat="1" ht="15" hidden="1" customHeight="1" x14ac:dyDescent="0.25">
      <c r="H3942" s="9"/>
      <c r="I3942" s="9"/>
      <c r="J3942" s="9"/>
      <c r="K3942" s="9"/>
      <c r="L3942" s="9"/>
      <c r="M3942" s="9"/>
      <c r="N3942" s="9"/>
      <c r="O3942" s="9"/>
      <c r="P3942" s="9"/>
      <c r="Q3942" s="9"/>
    </row>
    <row r="3943" spans="8:17" s="22" customFormat="1" ht="15" hidden="1" customHeight="1" x14ac:dyDescent="0.25">
      <c r="H3943" s="9"/>
      <c r="I3943" s="9"/>
      <c r="J3943" s="9"/>
      <c r="K3943" s="9"/>
      <c r="L3943" s="9"/>
      <c r="M3943" s="9"/>
      <c r="N3943" s="9"/>
      <c r="O3943" s="9"/>
      <c r="P3943" s="9"/>
      <c r="Q3943" s="9"/>
    </row>
    <row r="3944" spans="8:17" s="22" customFormat="1" ht="15" hidden="1" customHeight="1" x14ac:dyDescent="0.25">
      <c r="H3944" s="9"/>
      <c r="I3944" s="9"/>
      <c r="J3944" s="9"/>
      <c r="K3944" s="9"/>
      <c r="L3944" s="9"/>
      <c r="M3944" s="9"/>
      <c r="N3944" s="9"/>
      <c r="O3944" s="9"/>
      <c r="P3944" s="9"/>
      <c r="Q3944" s="9"/>
    </row>
    <row r="3945" spans="8:17" s="22" customFormat="1" ht="15" hidden="1" customHeight="1" x14ac:dyDescent="0.25">
      <c r="H3945" s="9"/>
      <c r="I3945" s="9"/>
      <c r="J3945" s="9"/>
      <c r="K3945" s="9"/>
      <c r="L3945" s="9"/>
      <c r="M3945" s="9"/>
      <c r="N3945" s="9"/>
      <c r="O3945" s="9"/>
      <c r="P3945" s="9"/>
      <c r="Q3945" s="9"/>
    </row>
    <row r="3946" spans="8:17" s="22" customFormat="1" ht="15" hidden="1" customHeight="1" x14ac:dyDescent="0.25">
      <c r="H3946" s="9"/>
      <c r="I3946" s="9"/>
      <c r="J3946" s="9"/>
      <c r="K3946" s="9"/>
      <c r="L3946" s="9"/>
      <c r="M3946" s="9"/>
      <c r="N3946" s="9"/>
      <c r="O3946" s="9"/>
      <c r="P3946" s="9"/>
      <c r="Q3946" s="9"/>
    </row>
    <row r="3947" spans="8:17" s="22" customFormat="1" ht="15" hidden="1" customHeight="1" x14ac:dyDescent="0.25">
      <c r="H3947" s="9"/>
      <c r="I3947" s="9"/>
      <c r="J3947" s="9"/>
      <c r="K3947" s="9"/>
      <c r="L3947" s="9"/>
      <c r="M3947" s="9"/>
      <c r="N3947" s="9"/>
      <c r="O3947" s="9"/>
      <c r="P3947" s="9"/>
      <c r="Q3947" s="9"/>
    </row>
    <row r="3948" spans="8:17" s="22" customFormat="1" ht="15" hidden="1" customHeight="1" x14ac:dyDescent="0.25">
      <c r="H3948" s="9"/>
      <c r="I3948" s="9"/>
      <c r="J3948" s="9"/>
      <c r="K3948" s="9"/>
      <c r="L3948" s="9"/>
      <c r="M3948" s="9"/>
      <c r="N3948" s="9"/>
      <c r="O3948" s="9"/>
      <c r="P3948" s="9"/>
      <c r="Q3948" s="9"/>
    </row>
    <row r="3949" spans="8:17" s="22" customFormat="1" ht="15" hidden="1" customHeight="1" x14ac:dyDescent="0.25">
      <c r="H3949" s="9"/>
      <c r="I3949" s="9"/>
      <c r="J3949" s="9"/>
      <c r="K3949" s="9"/>
      <c r="L3949" s="9"/>
      <c r="M3949" s="9"/>
      <c r="N3949" s="9"/>
      <c r="O3949" s="9"/>
      <c r="P3949" s="9"/>
      <c r="Q3949" s="9"/>
    </row>
    <row r="3950" spans="8:17" s="22" customFormat="1" ht="15" hidden="1" customHeight="1" x14ac:dyDescent="0.25">
      <c r="H3950" s="9"/>
      <c r="I3950" s="9"/>
      <c r="J3950" s="9"/>
      <c r="K3950" s="9"/>
      <c r="L3950" s="9"/>
      <c r="M3950" s="9"/>
      <c r="N3950" s="9"/>
      <c r="O3950" s="9"/>
      <c r="P3950" s="9"/>
      <c r="Q3950" s="9"/>
    </row>
    <row r="3951" spans="8:17" s="22" customFormat="1" ht="15" hidden="1" customHeight="1" x14ac:dyDescent="0.25">
      <c r="H3951" s="9"/>
      <c r="I3951" s="9"/>
      <c r="J3951" s="9"/>
      <c r="K3951" s="9"/>
      <c r="L3951" s="9"/>
      <c r="M3951" s="9"/>
      <c r="N3951" s="9"/>
      <c r="O3951" s="9"/>
      <c r="P3951" s="9"/>
      <c r="Q3951" s="9"/>
    </row>
    <row r="3952" spans="8:17" s="22" customFormat="1" ht="15" hidden="1" customHeight="1" x14ac:dyDescent="0.25">
      <c r="H3952" s="9"/>
      <c r="I3952" s="9"/>
      <c r="J3952" s="9"/>
      <c r="K3952" s="9"/>
      <c r="L3952" s="9"/>
      <c r="M3952" s="9"/>
      <c r="N3952" s="9"/>
      <c r="O3952" s="9"/>
      <c r="P3952" s="9"/>
      <c r="Q3952" s="9"/>
    </row>
    <row r="3953" spans="8:17" s="22" customFormat="1" ht="15" hidden="1" customHeight="1" x14ac:dyDescent="0.25">
      <c r="H3953" s="9"/>
      <c r="I3953" s="9"/>
      <c r="J3953" s="9"/>
      <c r="K3953" s="9"/>
      <c r="L3953" s="9"/>
      <c r="M3953" s="9"/>
      <c r="N3953" s="9"/>
      <c r="O3953" s="9"/>
      <c r="P3953" s="9"/>
      <c r="Q3953" s="9"/>
    </row>
    <row r="3954" spans="8:17" s="22" customFormat="1" ht="15" hidden="1" customHeight="1" x14ac:dyDescent="0.25">
      <c r="H3954" s="9"/>
      <c r="I3954" s="9"/>
      <c r="J3954" s="9"/>
      <c r="K3954" s="9"/>
      <c r="L3954" s="9"/>
      <c r="M3954" s="9"/>
      <c r="N3954" s="9"/>
      <c r="O3954" s="9"/>
      <c r="P3954" s="9"/>
      <c r="Q3954" s="9"/>
    </row>
    <row r="3955" spans="8:17" s="22" customFormat="1" ht="15" hidden="1" customHeight="1" x14ac:dyDescent="0.25">
      <c r="H3955" s="9"/>
      <c r="I3955" s="9"/>
      <c r="J3955" s="9"/>
      <c r="K3955" s="9"/>
      <c r="L3955" s="9"/>
      <c r="M3955" s="9"/>
      <c r="N3955" s="9"/>
      <c r="O3955" s="9"/>
      <c r="P3955" s="9"/>
      <c r="Q3955" s="9"/>
    </row>
    <row r="3956" spans="8:17" s="22" customFormat="1" ht="15" hidden="1" customHeight="1" x14ac:dyDescent="0.25">
      <c r="H3956" s="9"/>
      <c r="I3956" s="9"/>
      <c r="J3956" s="9"/>
      <c r="K3956" s="9"/>
      <c r="L3956" s="9"/>
      <c r="M3956" s="9"/>
      <c r="N3956" s="9"/>
      <c r="O3956" s="9"/>
      <c r="P3956" s="9"/>
      <c r="Q3956" s="9"/>
    </row>
    <row r="3957" spans="8:17" s="22" customFormat="1" ht="15" hidden="1" customHeight="1" x14ac:dyDescent="0.25">
      <c r="H3957" s="9"/>
      <c r="I3957" s="9"/>
      <c r="J3957" s="9"/>
      <c r="K3957" s="9"/>
      <c r="L3957" s="9"/>
      <c r="M3957" s="9"/>
      <c r="N3957" s="9"/>
      <c r="O3957" s="9"/>
      <c r="P3957" s="9"/>
      <c r="Q3957" s="9"/>
    </row>
    <row r="3958" spans="8:17" s="22" customFormat="1" ht="15" hidden="1" customHeight="1" x14ac:dyDescent="0.25">
      <c r="H3958" s="9"/>
      <c r="I3958" s="9"/>
      <c r="J3958" s="9"/>
      <c r="K3958" s="9"/>
      <c r="L3958" s="9"/>
      <c r="M3958" s="9"/>
      <c r="N3958" s="9"/>
      <c r="O3958" s="9"/>
      <c r="P3958" s="9"/>
      <c r="Q3958" s="9"/>
    </row>
    <row r="3959" spans="8:17" s="22" customFormat="1" ht="15" hidden="1" customHeight="1" x14ac:dyDescent="0.25">
      <c r="H3959" s="9"/>
      <c r="I3959" s="9"/>
      <c r="J3959" s="9"/>
      <c r="K3959" s="9"/>
      <c r="L3959" s="9"/>
      <c r="M3959" s="9"/>
      <c r="N3959" s="9"/>
      <c r="O3959" s="9"/>
      <c r="P3959" s="9"/>
      <c r="Q3959" s="9"/>
    </row>
    <row r="3960" spans="8:17" s="22" customFormat="1" ht="15" hidden="1" customHeight="1" x14ac:dyDescent="0.25">
      <c r="H3960" s="9"/>
      <c r="I3960" s="9"/>
      <c r="J3960" s="9"/>
      <c r="K3960" s="9"/>
      <c r="L3960" s="9"/>
      <c r="M3960" s="9"/>
      <c r="N3960" s="9"/>
      <c r="O3960" s="9"/>
      <c r="P3960" s="9"/>
      <c r="Q3960" s="9"/>
    </row>
    <row r="3961" spans="8:17" s="22" customFormat="1" ht="15" hidden="1" customHeight="1" x14ac:dyDescent="0.25">
      <c r="H3961" s="9"/>
      <c r="I3961" s="9"/>
      <c r="J3961" s="9"/>
      <c r="K3961" s="9"/>
      <c r="L3961" s="9"/>
      <c r="M3961" s="9"/>
      <c r="N3961" s="9"/>
      <c r="O3961" s="9"/>
      <c r="P3961" s="9"/>
      <c r="Q3961" s="9"/>
    </row>
    <row r="3962" spans="8:17" s="22" customFormat="1" ht="15" hidden="1" customHeight="1" x14ac:dyDescent="0.25">
      <c r="H3962" s="9"/>
      <c r="I3962" s="9"/>
      <c r="J3962" s="9"/>
      <c r="K3962" s="9"/>
      <c r="L3962" s="9"/>
      <c r="M3962" s="9"/>
      <c r="N3962" s="9"/>
      <c r="O3962" s="9"/>
      <c r="P3962" s="9"/>
      <c r="Q3962" s="9"/>
    </row>
    <row r="3963" spans="8:17" s="22" customFormat="1" ht="15" hidden="1" customHeight="1" x14ac:dyDescent="0.25">
      <c r="H3963" s="9"/>
      <c r="I3963" s="9"/>
      <c r="J3963" s="9"/>
      <c r="K3963" s="9"/>
      <c r="L3963" s="9"/>
      <c r="M3963" s="9"/>
      <c r="N3963" s="9"/>
      <c r="O3963" s="9"/>
      <c r="P3963" s="9"/>
      <c r="Q3963" s="9"/>
    </row>
    <row r="3964" spans="8:17" s="22" customFormat="1" ht="15" hidden="1" customHeight="1" x14ac:dyDescent="0.25">
      <c r="H3964" s="9"/>
      <c r="I3964" s="9"/>
      <c r="J3964" s="9"/>
      <c r="K3964" s="9"/>
      <c r="L3964" s="9"/>
      <c r="M3964" s="9"/>
      <c r="N3964" s="9"/>
      <c r="O3964" s="9"/>
      <c r="P3964" s="9"/>
      <c r="Q3964" s="9"/>
    </row>
    <row r="3965" spans="8:17" s="22" customFormat="1" ht="15" hidden="1" customHeight="1" x14ac:dyDescent="0.25">
      <c r="H3965" s="9"/>
      <c r="I3965" s="9"/>
      <c r="J3965" s="9"/>
      <c r="K3965" s="9"/>
      <c r="L3965" s="9"/>
      <c r="M3965" s="9"/>
      <c r="N3965" s="9"/>
      <c r="O3965" s="9"/>
      <c r="P3965" s="9"/>
      <c r="Q3965" s="9"/>
    </row>
    <row r="3966" spans="8:17" s="22" customFormat="1" ht="15" hidden="1" customHeight="1" x14ac:dyDescent="0.25">
      <c r="H3966" s="9"/>
      <c r="I3966" s="9"/>
      <c r="J3966" s="9"/>
      <c r="K3966" s="9"/>
      <c r="L3966" s="9"/>
      <c r="M3966" s="9"/>
      <c r="N3966" s="9"/>
      <c r="O3966" s="9"/>
      <c r="P3966" s="9"/>
      <c r="Q3966" s="9"/>
    </row>
    <row r="3967" spans="8:17" s="22" customFormat="1" ht="15" hidden="1" customHeight="1" x14ac:dyDescent="0.25">
      <c r="H3967" s="9"/>
      <c r="I3967" s="9"/>
      <c r="J3967" s="9"/>
      <c r="K3967" s="9"/>
      <c r="L3967" s="9"/>
      <c r="M3967" s="9"/>
      <c r="N3967" s="9"/>
      <c r="O3967" s="9"/>
      <c r="P3967" s="9"/>
      <c r="Q3967" s="9"/>
    </row>
    <row r="3968" spans="8:17" s="22" customFormat="1" ht="15" hidden="1" customHeight="1" x14ac:dyDescent="0.25">
      <c r="H3968" s="9"/>
      <c r="I3968" s="9"/>
      <c r="J3968" s="9"/>
      <c r="K3968" s="9"/>
      <c r="L3968" s="9"/>
      <c r="M3968" s="9"/>
      <c r="N3968" s="9"/>
      <c r="O3968" s="9"/>
      <c r="P3968" s="9"/>
      <c r="Q3968" s="9"/>
    </row>
    <row r="3969" spans="8:17" s="22" customFormat="1" ht="15" hidden="1" customHeight="1" x14ac:dyDescent="0.25">
      <c r="H3969" s="9"/>
      <c r="I3969" s="9"/>
      <c r="J3969" s="9"/>
      <c r="K3969" s="9"/>
      <c r="L3969" s="9"/>
      <c r="M3969" s="9"/>
      <c r="N3969" s="9"/>
      <c r="O3969" s="9"/>
      <c r="P3969" s="9"/>
      <c r="Q3969" s="9"/>
    </row>
    <row r="3970" spans="8:17" s="22" customFormat="1" ht="15" hidden="1" customHeight="1" x14ac:dyDescent="0.25">
      <c r="H3970" s="9"/>
      <c r="I3970" s="9"/>
      <c r="J3970" s="9"/>
      <c r="K3970" s="9"/>
      <c r="L3970" s="9"/>
      <c r="M3970" s="9"/>
      <c r="N3970" s="9"/>
      <c r="O3970" s="9"/>
      <c r="P3970" s="9"/>
      <c r="Q3970" s="9"/>
    </row>
    <row r="3971" spans="8:17" s="22" customFormat="1" ht="15" hidden="1" customHeight="1" x14ac:dyDescent="0.25">
      <c r="H3971" s="9"/>
      <c r="I3971" s="9"/>
      <c r="J3971" s="9"/>
      <c r="K3971" s="9"/>
      <c r="L3971" s="9"/>
      <c r="M3971" s="9"/>
      <c r="N3971" s="9"/>
      <c r="O3971" s="9"/>
      <c r="P3971" s="9"/>
      <c r="Q3971" s="9"/>
    </row>
    <row r="3972" spans="8:17" s="22" customFormat="1" ht="15" hidden="1" customHeight="1" x14ac:dyDescent="0.25">
      <c r="H3972" s="9"/>
      <c r="I3972" s="9"/>
      <c r="J3972" s="9"/>
      <c r="K3972" s="9"/>
      <c r="L3972" s="9"/>
      <c r="M3972" s="9"/>
      <c r="N3972" s="9"/>
      <c r="O3972" s="9"/>
      <c r="P3972" s="9"/>
      <c r="Q3972" s="9"/>
    </row>
    <row r="3973" spans="8:17" s="22" customFormat="1" ht="15" hidden="1" customHeight="1" x14ac:dyDescent="0.25">
      <c r="H3973" s="9"/>
      <c r="I3973" s="9"/>
      <c r="J3973" s="9"/>
      <c r="K3973" s="9"/>
      <c r="L3973" s="9"/>
      <c r="M3973" s="9"/>
      <c r="N3973" s="9"/>
      <c r="O3973" s="9"/>
      <c r="P3973" s="9"/>
      <c r="Q3973" s="9"/>
    </row>
    <row r="3974" spans="8:17" s="22" customFormat="1" ht="15" hidden="1" customHeight="1" x14ac:dyDescent="0.25">
      <c r="H3974" s="9"/>
      <c r="I3974" s="9"/>
      <c r="J3974" s="9"/>
      <c r="K3974" s="9"/>
      <c r="L3974" s="9"/>
      <c r="M3974" s="9"/>
      <c r="N3974" s="9"/>
      <c r="O3974" s="9"/>
      <c r="P3974" s="9"/>
      <c r="Q3974" s="9"/>
    </row>
    <row r="3975" spans="8:17" s="22" customFormat="1" ht="15" hidden="1" customHeight="1" x14ac:dyDescent="0.25">
      <c r="H3975" s="9"/>
      <c r="I3975" s="9"/>
      <c r="J3975" s="9"/>
      <c r="K3975" s="9"/>
      <c r="L3975" s="9"/>
      <c r="M3975" s="9"/>
      <c r="N3975" s="9"/>
      <c r="O3975" s="9"/>
      <c r="P3975" s="9"/>
      <c r="Q3975" s="9"/>
    </row>
    <row r="3976" spans="8:17" s="22" customFormat="1" ht="15" hidden="1" customHeight="1" x14ac:dyDescent="0.25">
      <c r="H3976" s="9"/>
      <c r="I3976" s="9"/>
      <c r="J3976" s="9"/>
      <c r="K3976" s="9"/>
      <c r="L3976" s="9"/>
      <c r="M3976" s="9"/>
      <c r="N3976" s="9"/>
      <c r="O3976" s="9"/>
      <c r="P3976" s="9"/>
      <c r="Q3976" s="9"/>
    </row>
    <row r="3977" spans="8:17" s="22" customFormat="1" ht="15" hidden="1" customHeight="1" x14ac:dyDescent="0.25">
      <c r="H3977" s="9"/>
      <c r="I3977" s="9"/>
      <c r="J3977" s="9"/>
      <c r="K3977" s="9"/>
      <c r="L3977" s="9"/>
      <c r="M3977" s="9"/>
      <c r="N3977" s="9"/>
      <c r="O3977" s="9"/>
      <c r="P3977" s="9"/>
      <c r="Q3977" s="9"/>
    </row>
    <row r="3978" spans="8:17" s="22" customFormat="1" ht="15" hidden="1" customHeight="1" x14ac:dyDescent="0.25">
      <c r="H3978" s="9"/>
      <c r="I3978" s="9"/>
      <c r="J3978" s="9"/>
      <c r="K3978" s="9"/>
      <c r="L3978" s="9"/>
      <c r="M3978" s="9"/>
      <c r="N3978" s="9"/>
      <c r="O3978" s="9"/>
      <c r="P3978" s="9"/>
      <c r="Q3978" s="9"/>
    </row>
    <row r="3979" spans="8:17" s="22" customFormat="1" ht="15" hidden="1" customHeight="1" x14ac:dyDescent="0.25">
      <c r="H3979" s="9"/>
      <c r="I3979" s="9"/>
      <c r="J3979" s="9"/>
      <c r="K3979" s="9"/>
      <c r="L3979" s="9"/>
      <c r="M3979" s="9"/>
      <c r="N3979" s="9"/>
      <c r="O3979" s="9"/>
      <c r="P3979" s="9"/>
      <c r="Q3979" s="9"/>
    </row>
    <row r="3980" spans="8:17" s="22" customFormat="1" ht="15" hidden="1" customHeight="1" x14ac:dyDescent="0.25">
      <c r="H3980" s="9"/>
      <c r="I3980" s="9"/>
      <c r="J3980" s="9"/>
      <c r="K3980" s="9"/>
      <c r="L3980" s="9"/>
      <c r="M3980" s="9"/>
      <c r="N3980" s="9"/>
      <c r="O3980" s="9"/>
      <c r="P3980" s="9"/>
      <c r="Q3980" s="9"/>
    </row>
    <row r="3981" spans="8:17" s="22" customFormat="1" ht="15" hidden="1" customHeight="1" x14ac:dyDescent="0.25">
      <c r="H3981" s="9"/>
      <c r="I3981" s="9"/>
      <c r="J3981" s="9"/>
      <c r="K3981" s="9"/>
      <c r="L3981" s="9"/>
      <c r="M3981" s="9"/>
      <c r="N3981" s="9"/>
      <c r="O3981" s="9"/>
      <c r="P3981" s="9"/>
      <c r="Q3981" s="9"/>
    </row>
    <row r="3982" spans="8:17" s="22" customFormat="1" ht="15" hidden="1" customHeight="1" x14ac:dyDescent="0.25">
      <c r="H3982" s="9"/>
      <c r="I3982" s="9"/>
      <c r="J3982" s="9"/>
      <c r="K3982" s="9"/>
      <c r="L3982" s="9"/>
      <c r="M3982" s="9"/>
      <c r="N3982" s="9"/>
      <c r="O3982" s="9"/>
      <c r="P3982" s="9"/>
      <c r="Q3982" s="9"/>
    </row>
    <row r="3983" spans="8:17" s="22" customFormat="1" ht="15" hidden="1" customHeight="1" x14ac:dyDescent="0.25">
      <c r="H3983" s="9"/>
      <c r="I3983" s="9"/>
      <c r="J3983" s="9"/>
      <c r="K3983" s="9"/>
      <c r="L3983" s="9"/>
      <c r="M3983" s="9"/>
      <c r="N3983" s="9"/>
      <c r="O3983" s="9"/>
      <c r="P3983" s="9"/>
      <c r="Q3983" s="9"/>
    </row>
    <row r="3984" spans="8:17" s="22" customFormat="1" ht="15" hidden="1" customHeight="1" x14ac:dyDescent="0.25">
      <c r="H3984" s="9"/>
      <c r="I3984" s="9"/>
      <c r="J3984" s="9"/>
      <c r="K3984" s="9"/>
      <c r="L3984" s="9"/>
      <c r="M3984" s="9"/>
      <c r="N3984" s="9"/>
      <c r="O3984" s="9"/>
      <c r="P3984" s="9"/>
      <c r="Q3984" s="9"/>
    </row>
    <row r="3985" spans="8:17" s="22" customFormat="1" ht="15" hidden="1" customHeight="1" x14ac:dyDescent="0.25">
      <c r="H3985" s="9"/>
      <c r="I3985" s="9"/>
      <c r="J3985" s="9"/>
      <c r="K3985" s="9"/>
      <c r="L3985" s="9"/>
      <c r="M3985" s="9"/>
      <c r="N3985" s="9"/>
      <c r="O3985" s="9"/>
      <c r="P3985" s="9"/>
      <c r="Q3985" s="9"/>
    </row>
    <row r="3986" spans="8:17" s="22" customFormat="1" ht="15" hidden="1" customHeight="1" x14ac:dyDescent="0.25">
      <c r="H3986" s="9"/>
      <c r="I3986" s="9"/>
      <c r="J3986" s="9"/>
      <c r="K3986" s="9"/>
      <c r="L3986" s="9"/>
      <c r="M3986" s="9"/>
      <c r="N3986" s="9"/>
      <c r="O3986" s="9"/>
      <c r="P3986" s="9"/>
      <c r="Q3986" s="9"/>
    </row>
    <row r="3987" spans="8:17" s="22" customFormat="1" ht="15" hidden="1" customHeight="1" x14ac:dyDescent="0.25">
      <c r="H3987" s="9"/>
      <c r="I3987" s="9"/>
      <c r="J3987" s="9"/>
      <c r="K3987" s="9"/>
      <c r="L3987" s="9"/>
      <c r="M3987" s="9"/>
      <c r="N3987" s="9"/>
      <c r="O3987" s="9"/>
      <c r="P3987" s="9"/>
      <c r="Q3987" s="9"/>
    </row>
    <row r="3988" spans="8:17" s="22" customFormat="1" ht="15" hidden="1" customHeight="1" x14ac:dyDescent="0.25">
      <c r="H3988" s="9"/>
      <c r="I3988" s="9"/>
      <c r="J3988" s="9"/>
      <c r="K3988" s="9"/>
      <c r="L3988" s="9"/>
      <c r="M3988" s="9"/>
      <c r="N3988" s="9"/>
      <c r="O3988" s="9"/>
      <c r="P3988" s="9"/>
      <c r="Q3988" s="9"/>
    </row>
    <row r="3989" spans="8:17" s="22" customFormat="1" ht="15" hidden="1" customHeight="1" x14ac:dyDescent="0.25">
      <c r="H3989" s="9"/>
      <c r="I3989" s="9"/>
      <c r="J3989" s="9"/>
      <c r="K3989" s="9"/>
      <c r="L3989" s="9"/>
      <c r="M3989" s="9"/>
      <c r="N3989" s="9"/>
      <c r="O3989" s="9"/>
      <c r="P3989" s="9"/>
      <c r="Q3989" s="9"/>
    </row>
    <row r="3990" spans="8:17" s="22" customFormat="1" ht="15" hidden="1" customHeight="1" x14ac:dyDescent="0.25">
      <c r="H3990" s="9"/>
      <c r="I3990" s="9"/>
      <c r="J3990" s="9"/>
      <c r="K3990" s="9"/>
      <c r="L3990" s="9"/>
      <c r="M3990" s="9"/>
      <c r="N3990" s="9"/>
      <c r="O3990" s="9"/>
      <c r="P3990" s="9"/>
      <c r="Q3990" s="9"/>
    </row>
    <row r="3991" spans="8:17" s="22" customFormat="1" ht="15" hidden="1" customHeight="1" x14ac:dyDescent="0.25">
      <c r="H3991" s="9"/>
      <c r="I3991" s="9"/>
      <c r="J3991" s="9"/>
      <c r="K3991" s="9"/>
      <c r="L3991" s="9"/>
      <c r="M3991" s="9"/>
      <c r="N3991" s="9"/>
      <c r="O3991" s="9"/>
      <c r="P3991" s="9"/>
      <c r="Q3991" s="9"/>
    </row>
    <row r="3992" spans="8:17" s="22" customFormat="1" ht="15" hidden="1" customHeight="1" x14ac:dyDescent="0.25">
      <c r="H3992" s="9"/>
      <c r="I3992" s="9"/>
      <c r="J3992" s="9"/>
      <c r="K3992" s="9"/>
      <c r="L3992" s="9"/>
      <c r="M3992" s="9"/>
      <c r="N3992" s="9"/>
      <c r="O3992" s="9"/>
      <c r="P3992" s="9"/>
      <c r="Q3992" s="9"/>
    </row>
    <row r="3993" spans="8:17" s="22" customFormat="1" ht="15" hidden="1" customHeight="1" x14ac:dyDescent="0.25">
      <c r="H3993" s="9"/>
      <c r="I3993" s="9"/>
      <c r="J3993" s="9"/>
      <c r="K3993" s="9"/>
      <c r="L3993" s="9"/>
      <c r="M3993" s="9"/>
      <c r="N3993" s="9"/>
      <c r="O3993" s="9"/>
      <c r="P3993" s="9"/>
      <c r="Q3993" s="9"/>
    </row>
    <row r="3994" spans="8:17" s="22" customFormat="1" ht="15" hidden="1" customHeight="1" x14ac:dyDescent="0.25">
      <c r="H3994" s="9"/>
      <c r="I3994" s="9"/>
      <c r="J3994" s="9"/>
      <c r="K3994" s="9"/>
      <c r="L3994" s="9"/>
      <c r="M3994" s="9"/>
      <c r="N3994" s="9"/>
      <c r="O3994" s="9"/>
      <c r="P3994" s="9"/>
      <c r="Q3994" s="9"/>
    </row>
    <row r="3995" spans="8:17" s="22" customFormat="1" ht="15" hidden="1" customHeight="1" x14ac:dyDescent="0.25">
      <c r="H3995" s="9"/>
      <c r="I3995" s="9"/>
      <c r="J3995" s="9"/>
      <c r="K3995" s="9"/>
      <c r="L3995" s="9"/>
      <c r="M3995" s="9"/>
      <c r="N3995" s="9"/>
      <c r="O3995" s="9"/>
      <c r="P3995" s="9"/>
      <c r="Q3995" s="9"/>
    </row>
    <row r="3996" spans="8:17" s="22" customFormat="1" ht="15" hidden="1" customHeight="1" x14ac:dyDescent="0.25">
      <c r="H3996" s="9"/>
      <c r="I3996" s="9"/>
      <c r="J3996" s="9"/>
      <c r="K3996" s="9"/>
      <c r="L3996" s="9"/>
      <c r="M3996" s="9"/>
      <c r="N3996" s="9"/>
      <c r="O3996" s="9"/>
      <c r="P3996" s="9"/>
      <c r="Q3996" s="9"/>
    </row>
    <row r="3997" spans="8:17" s="22" customFormat="1" ht="15" hidden="1" customHeight="1" x14ac:dyDescent="0.25">
      <c r="H3997" s="9"/>
      <c r="I3997" s="9"/>
      <c r="J3997" s="9"/>
      <c r="K3997" s="9"/>
      <c r="L3997" s="9"/>
      <c r="M3997" s="9"/>
      <c r="N3997" s="9"/>
      <c r="O3997" s="9"/>
      <c r="P3997" s="9"/>
      <c r="Q3997" s="9"/>
    </row>
    <row r="3998" spans="8:17" s="22" customFormat="1" ht="15" hidden="1" customHeight="1" x14ac:dyDescent="0.25">
      <c r="H3998" s="9"/>
      <c r="I3998" s="9"/>
      <c r="J3998" s="9"/>
      <c r="K3998" s="9"/>
      <c r="L3998" s="9"/>
      <c r="M3998" s="9"/>
      <c r="N3998" s="9"/>
      <c r="O3998" s="9"/>
      <c r="P3998" s="9"/>
      <c r="Q3998" s="9"/>
    </row>
    <row r="3999" spans="8:17" s="22" customFormat="1" ht="15" hidden="1" customHeight="1" x14ac:dyDescent="0.25">
      <c r="H3999" s="9"/>
      <c r="I3999" s="9"/>
      <c r="J3999" s="9"/>
      <c r="K3999" s="9"/>
      <c r="L3999" s="9"/>
      <c r="M3999" s="9"/>
      <c r="N3999" s="9"/>
      <c r="O3999" s="9"/>
      <c r="P3999" s="9"/>
      <c r="Q3999" s="9"/>
    </row>
    <row r="4000" spans="8:17" s="22" customFormat="1" ht="15" hidden="1" customHeight="1" x14ac:dyDescent="0.25">
      <c r="H4000" s="9"/>
      <c r="I4000" s="9"/>
      <c r="J4000" s="9"/>
      <c r="K4000" s="9"/>
      <c r="L4000" s="9"/>
      <c r="M4000" s="9"/>
      <c r="N4000" s="9"/>
      <c r="O4000" s="9"/>
      <c r="P4000" s="9"/>
      <c r="Q4000" s="9"/>
    </row>
    <row r="4001" spans="8:17" s="22" customFormat="1" ht="15" hidden="1" customHeight="1" x14ac:dyDescent="0.25">
      <c r="H4001" s="9"/>
      <c r="I4001" s="9"/>
      <c r="J4001" s="9"/>
      <c r="K4001" s="9"/>
      <c r="L4001" s="9"/>
      <c r="M4001" s="9"/>
      <c r="N4001" s="9"/>
      <c r="O4001" s="9"/>
      <c r="P4001" s="9"/>
      <c r="Q4001" s="9"/>
    </row>
    <row r="4002" spans="8:17" s="22" customFormat="1" ht="15" hidden="1" customHeight="1" x14ac:dyDescent="0.25">
      <c r="H4002" s="9"/>
      <c r="I4002" s="9"/>
      <c r="J4002" s="9"/>
      <c r="K4002" s="9"/>
      <c r="L4002" s="9"/>
      <c r="M4002" s="9"/>
      <c r="N4002" s="9"/>
      <c r="O4002" s="9"/>
      <c r="P4002" s="9"/>
      <c r="Q4002" s="9"/>
    </row>
    <row r="4003" spans="8:17" s="22" customFormat="1" ht="15" hidden="1" customHeight="1" x14ac:dyDescent="0.25">
      <c r="H4003" s="9"/>
      <c r="I4003" s="9"/>
      <c r="J4003" s="9"/>
      <c r="K4003" s="9"/>
      <c r="L4003" s="9"/>
      <c r="M4003" s="9"/>
      <c r="N4003" s="9"/>
      <c r="O4003" s="9"/>
      <c r="P4003" s="9"/>
      <c r="Q4003" s="9"/>
    </row>
    <row r="4004" spans="8:17" s="22" customFormat="1" ht="15" hidden="1" customHeight="1" x14ac:dyDescent="0.25">
      <c r="H4004" s="9"/>
      <c r="I4004" s="9"/>
      <c r="J4004" s="9"/>
      <c r="K4004" s="9"/>
      <c r="L4004" s="9"/>
      <c r="M4004" s="9"/>
      <c r="N4004" s="9"/>
      <c r="O4004" s="9"/>
      <c r="P4004" s="9"/>
      <c r="Q4004" s="9"/>
    </row>
    <row r="4005" spans="8:17" s="22" customFormat="1" ht="15" hidden="1" customHeight="1" x14ac:dyDescent="0.25">
      <c r="H4005" s="9"/>
      <c r="I4005" s="9"/>
      <c r="J4005" s="9"/>
      <c r="K4005" s="9"/>
      <c r="L4005" s="9"/>
      <c r="M4005" s="9"/>
      <c r="N4005" s="9"/>
      <c r="O4005" s="9"/>
      <c r="P4005" s="9"/>
      <c r="Q4005" s="9"/>
    </row>
    <row r="4006" spans="8:17" s="22" customFormat="1" ht="15" hidden="1" customHeight="1" x14ac:dyDescent="0.25">
      <c r="H4006" s="9"/>
      <c r="I4006" s="9"/>
      <c r="J4006" s="9"/>
      <c r="K4006" s="9"/>
      <c r="L4006" s="9"/>
      <c r="M4006" s="9"/>
      <c r="N4006" s="9"/>
      <c r="O4006" s="9"/>
      <c r="P4006" s="9"/>
      <c r="Q4006" s="9"/>
    </row>
    <row r="4007" spans="8:17" s="22" customFormat="1" ht="15" hidden="1" customHeight="1" x14ac:dyDescent="0.25">
      <c r="H4007" s="9"/>
      <c r="I4007" s="9"/>
      <c r="J4007" s="9"/>
      <c r="K4007" s="9"/>
      <c r="L4007" s="9"/>
      <c r="M4007" s="9"/>
      <c r="N4007" s="9"/>
      <c r="O4007" s="9"/>
      <c r="P4007" s="9"/>
      <c r="Q4007" s="9"/>
    </row>
    <row r="4008" spans="8:17" s="22" customFormat="1" ht="15" hidden="1" customHeight="1" x14ac:dyDescent="0.25">
      <c r="H4008" s="9"/>
      <c r="I4008" s="9"/>
      <c r="J4008" s="9"/>
      <c r="K4008" s="9"/>
      <c r="L4008" s="9"/>
      <c r="M4008" s="9"/>
      <c r="N4008" s="9"/>
      <c r="O4008" s="9"/>
      <c r="P4008" s="9"/>
      <c r="Q4008" s="9"/>
    </row>
    <row r="4009" spans="8:17" s="22" customFormat="1" ht="15" hidden="1" customHeight="1" x14ac:dyDescent="0.25">
      <c r="H4009" s="9"/>
      <c r="I4009" s="9"/>
      <c r="J4009" s="9"/>
      <c r="K4009" s="9"/>
      <c r="L4009" s="9"/>
      <c r="M4009" s="9"/>
      <c r="N4009" s="9"/>
      <c r="O4009" s="9"/>
      <c r="P4009" s="9"/>
      <c r="Q4009" s="9"/>
    </row>
    <row r="4010" spans="8:17" s="22" customFormat="1" ht="15" hidden="1" customHeight="1" x14ac:dyDescent="0.25">
      <c r="H4010" s="9"/>
      <c r="I4010" s="9"/>
      <c r="J4010" s="9"/>
      <c r="K4010" s="9"/>
      <c r="L4010" s="9"/>
      <c r="M4010" s="9"/>
      <c r="N4010" s="9"/>
      <c r="O4010" s="9"/>
      <c r="P4010" s="9"/>
      <c r="Q4010" s="9"/>
    </row>
    <row r="4011" spans="8:17" s="22" customFormat="1" ht="15" hidden="1" customHeight="1" x14ac:dyDescent="0.25">
      <c r="H4011" s="9"/>
      <c r="I4011" s="9"/>
      <c r="J4011" s="9"/>
      <c r="K4011" s="9"/>
      <c r="L4011" s="9"/>
      <c r="M4011" s="9"/>
      <c r="N4011" s="9"/>
      <c r="O4011" s="9"/>
      <c r="P4011" s="9"/>
      <c r="Q4011" s="9"/>
    </row>
    <row r="4012" spans="8:17" s="22" customFormat="1" ht="15" hidden="1" customHeight="1" x14ac:dyDescent="0.25">
      <c r="H4012" s="9"/>
      <c r="I4012" s="9"/>
      <c r="J4012" s="9"/>
      <c r="K4012" s="9"/>
      <c r="L4012" s="9"/>
      <c r="M4012" s="9"/>
      <c r="N4012" s="9"/>
      <c r="O4012" s="9"/>
      <c r="P4012" s="9"/>
      <c r="Q4012" s="9"/>
    </row>
    <row r="4013" spans="8:17" s="22" customFormat="1" ht="15" hidden="1" customHeight="1" x14ac:dyDescent="0.25">
      <c r="H4013" s="9"/>
      <c r="I4013" s="9"/>
      <c r="J4013" s="9"/>
      <c r="K4013" s="9"/>
      <c r="L4013" s="9"/>
      <c r="M4013" s="9"/>
      <c r="N4013" s="9"/>
      <c r="O4013" s="9"/>
      <c r="P4013" s="9"/>
      <c r="Q4013" s="9"/>
    </row>
    <row r="4014" spans="8:17" s="22" customFormat="1" ht="15" hidden="1" customHeight="1" x14ac:dyDescent="0.25">
      <c r="H4014" s="9"/>
      <c r="I4014" s="9"/>
      <c r="J4014" s="9"/>
      <c r="K4014" s="9"/>
      <c r="L4014" s="9"/>
      <c r="M4014" s="9"/>
      <c r="N4014" s="9"/>
      <c r="O4014" s="9"/>
      <c r="P4014" s="9"/>
      <c r="Q4014" s="9"/>
    </row>
    <row r="4015" spans="8:17" s="22" customFormat="1" ht="15" hidden="1" customHeight="1" x14ac:dyDescent="0.25">
      <c r="H4015" s="9"/>
      <c r="I4015" s="9"/>
      <c r="J4015" s="9"/>
      <c r="K4015" s="9"/>
      <c r="L4015" s="9"/>
      <c r="M4015" s="9"/>
      <c r="N4015" s="9"/>
      <c r="O4015" s="9"/>
      <c r="P4015" s="9"/>
      <c r="Q4015" s="9"/>
    </row>
    <row r="4016" spans="8:17" s="22" customFormat="1" ht="15" hidden="1" customHeight="1" x14ac:dyDescent="0.25">
      <c r="H4016" s="9"/>
      <c r="I4016" s="9"/>
      <c r="J4016" s="9"/>
      <c r="K4016" s="9"/>
      <c r="L4016" s="9"/>
      <c r="M4016" s="9"/>
      <c r="N4016" s="9"/>
      <c r="O4016" s="9"/>
      <c r="P4016" s="9"/>
      <c r="Q4016" s="9"/>
    </row>
    <row r="4017" spans="8:17" s="22" customFormat="1" ht="15" hidden="1" customHeight="1" x14ac:dyDescent="0.25">
      <c r="H4017" s="9"/>
      <c r="I4017" s="9"/>
      <c r="J4017" s="9"/>
      <c r="K4017" s="9"/>
      <c r="L4017" s="9"/>
      <c r="M4017" s="9"/>
      <c r="N4017" s="9"/>
      <c r="O4017" s="9"/>
      <c r="P4017" s="9"/>
      <c r="Q4017" s="9"/>
    </row>
    <row r="4018" spans="8:17" s="22" customFormat="1" ht="15" hidden="1" customHeight="1" x14ac:dyDescent="0.25">
      <c r="H4018" s="9"/>
      <c r="I4018" s="9"/>
      <c r="J4018" s="9"/>
      <c r="K4018" s="9"/>
      <c r="L4018" s="9"/>
      <c r="M4018" s="9"/>
      <c r="N4018" s="9"/>
      <c r="O4018" s="9"/>
      <c r="P4018" s="9"/>
      <c r="Q4018" s="9"/>
    </row>
    <row r="4019" spans="8:17" s="22" customFormat="1" ht="15" hidden="1" customHeight="1" x14ac:dyDescent="0.25">
      <c r="H4019" s="9"/>
      <c r="I4019" s="9"/>
      <c r="J4019" s="9"/>
      <c r="K4019" s="9"/>
      <c r="L4019" s="9"/>
      <c r="M4019" s="9"/>
      <c r="N4019" s="9"/>
      <c r="O4019" s="9"/>
      <c r="P4019" s="9"/>
      <c r="Q4019" s="9"/>
    </row>
    <row r="4020" spans="8:17" s="22" customFormat="1" ht="15" hidden="1" customHeight="1" x14ac:dyDescent="0.25">
      <c r="H4020" s="9"/>
      <c r="I4020" s="9"/>
      <c r="J4020" s="9"/>
      <c r="K4020" s="9"/>
      <c r="L4020" s="9"/>
      <c r="M4020" s="9"/>
      <c r="N4020" s="9"/>
      <c r="O4020" s="9"/>
      <c r="P4020" s="9"/>
      <c r="Q4020" s="9"/>
    </row>
    <row r="4021" spans="8:17" s="22" customFormat="1" ht="15" hidden="1" customHeight="1" x14ac:dyDescent="0.25">
      <c r="H4021" s="9"/>
      <c r="I4021" s="9"/>
      <c r="J4021" s="9"/>
      <c r="K4021" s="9"/>
      <c r="L4021" s="9"/>
      <c r="M4021" s="9"/>
      <c r="N4021" s="9"/>
      <c r="O4021" s="9"/>
      <c r="P4021" s="9"/>
      <c r="Q4021" s="9"/>
    </row>
    <row r="4022" spans="8:17" s="22" customFormat="1" ht="15" hidden="1" customHeight="1" x14ac:dyDescent="0.25">
      <c r="H4022" s="9"/>
      <c r="I4022" s="9"/>
      <c r="J4022" s="9"/>
      <c r="K4022" s="9"/>
      <c r="L4022" s="9"/>
      <c r="M4022" s="9"/>
      <c r="N4022" s="9"/>
      <c r="O4022" s="9"/>
      <c r="P4022" s="9"/>
      <c r="Q4022" s="9"/>
    </row>
    <row r="4023" spans="8:17" s="22" customFormat="1" ht="15" hidden="1" customHeight="1" x14ac:dyDescent="0.25">
      <c r="H4023" s="9"/>
      <c r="I4023" s="9"/>
      <c r="J4023" s="9"/>
      <c r="K4023" s="9"/>
      <c r="L4023" s="9"/>
      <c r="M4023" s="9"/>
      <c r="N4023" s="9"/>
      <c r="O4023" s="9"/>
      <c r="P4023" s="9"/>
      <c r="Q4023" s="9"/>
    </row>
    <row r="4024" spans="8:17" s="22" customFormat="1" ht="15" hidden="1" customHeight="1" x14ac:dyDescent="0.25">
      <c r="H4024" s="9"/>
      <c r="I4024" s="9"/>
      <c r="J4024" s="9"/>
      <c r="K4024" s="9"/>
      <c r="L4024" s="9"/>
      <c r="M4024" s="9"/>
      <c r="N4024" s="9"/>
      <c r="O4024" s="9"/>
      <c r="P4024" s="9"/>
      <c r="Q4024" s="9"/>
    </row>
    <row r="4025" spans="8:17" s="22" customFormat="1" ht="15" hidden="1" customHeight="1" x14ac:dyDescent="0.25">
      <c r="H4025" s="9"/>
      <c r="I4025" s="9"/>
      <c r="J4025" s="9"/>
      <c r="K4025" s="9"/>
      <c r="L4025" s="9"/>
      <c r="M4025" s="9"/>
      <c r="N4025" s="9"/>
      <c r="O4025" s="9"/>
      <c r="P4025" s="9"/>
      <c r="Q4025" s="9"/>
    </row>
    <row r="4026" spans="8:17" s="22" customFormat="1" ht="15" hidden="1" customHeight="1" x14ac:dyDescent="0.25">
      <c r="H4026" s="9"/>
      <c r="I4026" s="9"/>
      <c r="J4026" s="9"/>
      <c r="K4026" s="9"/>
      <c r="L4026" s="9"/>
      <c r="M4026" s="9"/>
      <c r="N4026" s="9"/>
      <c r="O4026" s="9"/>
      <c r="P4026" s="9"/>
      <c r="Q4026" s="9"/>
    </row>
    <row r="4027" spans="8:17" s="22" customFormat="1" ht="15" hidden="1" customHeight="1" x14ac:dyDescent="0.25">
      <c r="H4027" s="9"/>
      <c r="I4027" s="9"/>
      <c r="J4027" s="9"/>
      <c r="K4027" s="9"/>
      <c r="L4027" s="9"/>
      <c r="M4027" s="9"/>
      <c r="N4027" s="9"/>
      <c r="O4027" s="9"/>
      <c r="P4027" s="9"/>
      <c r="Q4027" s="9"/>
    </row>
    <row r="4028" spans="8:17" s="22" customFormat="1" ht="15" hidden="1" customHeight="1" x14ac:dyDescent="0.25">
      <c r="H4028" s="9"/>
      <c r="I4028" s="9"/>
      <c r="J4028" s="9"/>
      <c r="K4028" s="9"/>
      <c r="L4028" s="9"/>
      <c r="M4028" s="9"/>
      <c r="N4028" s="9"/>
      <c r="O4028" s="9"/>
      <c r="P4028" s="9"/>
      <c r="Q4028" s="9"/>
    </row>
    <row r="4029" spans="8:17" s="22" customFormat="1" ht="15" hidden="1" customHeight="1" x14ac:dyDescent="0.25">
      <c r="H4029" s="9"/>
      <c r="I4029" s="9"/>
      <c r="J4029" s="9"/>
      <c r="K4029" s="9"/>
      <c r="L4029" s="9"/>
      <c r="M4029" s="9"/>
      <c r="N4029" s="9"/>
      <c r="O4029" s="9"/>
      <c r="P4029" s="9"/>
      <c r="Q4029" s="9"/>
    </row>
    <row r="4030" spans="8:17" s="22" customFormat="1" ht="15" hidden="1" customHeight="1" x14ac:dyDescent="0.25">
      <c r="H4030" s="9"/>
      <c r="I4030" s="9"/>
      <c r="J4030" s="9"/>
      <c r="K4030" s="9"/>
      <c r="L4030" s="9"/>
      <c r="M4030" s="9"/>
      <c r="N4030" s="9"/>
      <c r="O4030" s="9"/>
      <c r="P4030" s="9"/>
      <c r="Q4030" s="9"/>
    </row>
    <row r="4031" spans="8:17" s="22" customFormat="1" ht="15" hidden="1" customHeight="1" x14ac:dyDescent="0.25">
      <c r="H4031" s="9"/>
      <c r="I4031" s="9"/>
      <c r="J4031" s="9"/>
      <c r="K4031" s="9"/>
      <c r="L4031" s="9"/>
      <c r="M4031" s="9"/>
      <c r="N4031" s="9"/>
      <c r="O4031" s="9"/>
      <c r="P4031" s="9"/>
      <c r="Q4031" s="9"/>
    </row>
    <row r="4032" spans="8:17" s="22" customFormat="1" ht="15" hidden="1" customHeight="1" x14ac:dyDescent="0.25">
      <c r="H4032" s="9"/>
      <c r="I4032" s="9"/>
      <c r="J4032" s="9"/>
      <c r="K4032" s="9"/>
      <c r="L4032" s="9"/>
      <c r="M4032" s="9"/>
      <c r="N4032" s="9"/>
      <c r="O4032" s="9"/>
      <c r="P4032" s="9"/>
      <c r="Q4032" s="9"/>
    </row>
    <row r="4033" spans="8:17" s="22" customFormat="1" ht="15" hidden="1" customHeight="1" x14ac:dyDescent="0.25">
      <c r="H4033" s="9"/>
      <c r="I4033" s="9"/>
      <c r="J4033" s="9"/>
      <c r="K4033" s="9"/>
      <c r="L4033" s="9"/>
      <c r="M4033" s="9"/>
      <c r="N4033" s="9"/>
      <c r="O4033" s="9"/>
      <c r="P4033" s="9"/>
      <c r="Q4033" s="9"/>
    </row>
    <row r="4034" spans="8:17" s="22" customFormat="1" ht="15" hidden="1" customHeight="1" x14ac:dyDescent="0.25">
      <c r="H4034" s="9"/>
      <c r="I4034" s="9"/>
      <c r="J4034" s="9"/>
      <c r="K4034" s="9"/>
      <c r="L4034" s="9"/>
      <c r="M4034" s="9"/>
      <c r="N4034" s="9"/>
      <c r="O4034" s="9"/>
      <c r="P4034" s="9"/>
      <c r="Q4034" s="9"/>
    </row>
    <row r="4035" spans="8:17" s="22" customFormat="1" ht="15" hidden="1" customHeight="1" x14ac:dyDescent="0.25">
      <c r="H4035" s="9"/>
      <c r="I4035" s="9"/>
      <c r="J4035" s="9"/>
      <c r="K4035" s="9"/>
      <c r="L4035" s="9"/>
      <c r="M4035" s="9"/>
      <c r="N4035" s="9"/>
      <c r="O4035" s="9"/>
      <c r="P4035" s="9"/>
      <c r="Q4035" s="9"/>
    </row>
    <row r="4036" spans="8:17" s="22" customFormat="1" ht="15" hidden="1" customHeight="1" x14ac:dyDescent="0.25">
      <c r="H4036" s="9"/>
      <c r="I4036" s="9"/>
      <c r="J4036" s="9"/>
      <c r="K4036" s="9"/>
      <c r="L4036" s="9"/>
      <c r="M4036" s="9"/>
      <c r="N4036" s="9"/>
      <c r="O4036" s="9"/>
      <c r="P4036" s="9"/>
      <c r="Q4036" s="9"/>
    </row>
    <row r="4037" spans="8:17" s="22" customFormat="1" ht="15" hidden="1" customHeight="1" x14ac:dyDescent="0.25">
      <c r="H4037" s="9"/>
      <c r="I4037" s="9"/>
      <c r="J4037" s="9"/>
      <c r="K4037" s="9"/>
      <c r="L4037" s="9"/>
      <c r="M4037" s="9"/>
      <c r="N4037" s="9"/>
      <c r="O4037" s="9"/>
      <c r="P4037" s="9"/>
      <c r="Q4037" s="9"/>
    </row>
    <row r="4038" spans="8:17" s="22" customFormat="1" ht="15" hidden="1" customHeight="1" x14ac:dyDescent="0.25">
      <c r="H4038" s="9"/>
      <c r="I4038" s="9"/>
      <c r="J4038" s="9"/>
      <c r="K4038" s="9"/>
      <c r="L4038" s="9"/>
      <c r="M4038" s="9"/>
      <c r="N4038" s="9"/>
      <c r="O4038" s="9"/>
      <c r="P4038" s="9"/>
      <c r="Q4038" s="9"/>
    </row>
    <row r="4039" spans="8:17" s="22" customFormat="1" ht="15" hidden="1" customHeight="1" x14ac:dyDescent="0.25">
      <c r="H4039" s="9"/>
      <c r="I4039" s="9"/>
      <c r="J4039" s="9"/>
      <c r="K4039" s="9"/>
      <c r="L4039" s="9"/>
      <c r="M4039" s="9"/>
      <c r="N4039" s="9"/>
      <c r="O4039" s="9"/>
      <c r="P4039" s="9"/>
      <c r="Q4039" s="9"/>
    </row>
    <row r="4040" spans="8:17" s="22" customFormat="1" ht="15" hidden="1" customHeight="1" x14ac:dyDescent="0.25">
      <c r="H4040" s="9"/>
      <c r="I4040" s="9"/>
      <c r="J4040" s="9"/>
      <c r="K4040" s="9"/>
      <c r="L4040" s="9"/>
      <c r="M4040" s="9"/>
      <c r="N4040" s="9"/>
      <c r="O4040" s="9"/>
      <c r="P4040" s="9"/>
      <c r="Q4040" s="9"/>
    </row>
    <row r="4041" spans="8:17" s="22" customFormat="1" ht="15" hidden="1" customHeight="1" x14ac:dyDescent="0.25">
      <c r="H4041" s="9"/>
      <c r="I4041" s="9"/>
      <c r="J4041" s="9"/>
      <c r="K4041" s="9"/>
      <c r="L4041" s="9"/>
      <c r="M4041" s="9"/>
      <c r="N4041" s="9"/>
      <c r="O4041" s="9"/>
      <c r="P4041" s="9"/>
      <c r="Q4041" s="9"/>
    </row>
    <row r="4042" spans="8:17" s="22" customFormat="1" ht="15" hidden="1" customHeight="1" x14ac:dyDescent="0.25">
      <c r="H4042" s="9"/>
      <c r="I4042" s="9"/>
      <c r="J4042" s="9"/>
      <c r="K4042" s="9"/>
      <c r="L4042" s="9"/>
      <c r="M4042" s="9"/>
      <c r="N4042" s="9"/>
      <c r="O4042" s="9"/>
      <c r="P4042" s="9"/>
      <c r="Q4042" s="9"/>
    </row>
    <row r="4043" spans="8:17" s="22" customFormat="1" ht="15" hidden="1" customHeight="1" x14ac:dyDescent="0.25">
      <c r="H4043" s="9"/>
      <c r="I4043" s="9"/>
      <c r="J4043" s="9"/>
      <c r="K4043" s="9"/>
      <c r="L4043" s="9"/>
      <c r="M4043" s="9"/>
      <c r="N4043" s="9"/>
      <c r="O4043" s="9"/>
      <c r="P4043" s="9"/>
      <c r="Q4043" s="9"/>
    </row>
    <row r="4044" spans="8:17" s="22" customFormat="1" ht="15" hidden="1" customHeight="1" x14ac:dyDescent="0.25">
      <c r="H4044" s="9"/>
      <c r="I4044" s="9"/>
      <c r="J4044" s="9"/>
      <c r="K4044" s="9"/>
      <c r="L4044" s="9"/>
      <c r="M4044" s="9"/>
      <c r="N4044" s="9"/>
      <c r="O4044" s="9"/>
      <c r="P4044" s="9"/>
      <c r="Q4044" s="9"/>
    </row>
    <row r="4045" spans="8:17" s="22" customFormat="1" ht="15" hidden="1" customHeight="1" x14ac:dyDescent="0.25">
      <c r="H4045" s="9"/>
      <c r="I4045" s="9"/>
      <c r="J4045" s="9"/>
      <c r="K4045" s="9"/>
      <c r="L4045" s="9"/>
      <c r="M4045" s="9"/>
      <c r="N4045" s="9"/>
      <c r="O4045" s="9"/>
      <c r="P4045" s="9"/>
      <c r="Q4045" s="9"/>
    </row>
    <row r="4046" spans="8:17" s="22" customFormat="1" ht="15" hidden="1" customHeight="1" x14ac:dyDescent="0.25">
      <c r="H4046" s="9"/>
      <c r="I4046" s="9"/>
      <c r="J4046" s="9"/>
      <c r="K4046" s="9"/>
      <c r="L4046" s="9"/>
      <c r="M4046" s="9"/>
      <c r="N4046" s="9"/>
      <c r="O4046" s="9"/>
      <c r="P4046" s="9"/>
      <c r="Q4046" s="9"/>
    </row>
    <row r="4047" spans="8:17" s="22" customFormat="1" ht="15" hidden="1" customHeight="1" x14ac:dyDescent="0.25">
      <c r="H4047" s="9"/>
      <c r="I4047" s="9"/>
      <c r="J4047" s="9"/>
      <c r="K4047" s="9"/>
      <c r="L4047" s="9"/>
      <c r="M4047" s="9"/>
      <c r="N4047" s="9"/>
      <c r="O4047" s="9"/>
      <c r="P4047" s="9"/>
      <c r="Q4047" s="9"/>
    </row>
    <row r="4048" spans="8:17" s="22" customFormat="1" ht="15" hidden="1" customHeight="1" x14ac:dyDescent="0.25">
      <c r="H4048" s="9"/>
      <c r="I4048" s="9"/>
      <c r="J4048" s="9"/>
      <c r="K4048" s="9"/>
      <c r="L4048" s="9"/>
      <c r="M4048" s="9"/>
      <c r="N4048" s="9"/>
      <c r="O4048" s="9"/>
      <c r="P4048" s="9"/>
      <c r="Q4048" s="9"/>
    </row>
    <row r="4049" spans="8:17" s="22" customFormat="1" ht="15" hidden="1" customHeight="1" x14ac:dyDescent="0.25">
      <c r="H4049" s="9"/>
      <c r="I4049" s="9"/>
      <c r="J4049" s="9"/>
      <c r="K4049" s="9"/>
      <c r="L4049" s="9"/>
      <c r="M4049" s="9"/>
      <c r="N4049" s="9"/>
      <c r="O4049" s="9"/>
      <c r="P4049" s="9"/>
      <c r="Q4049" s="9"/>
    </row>
    <row r="4050" spans="8:17" s="22" customFormat="1" ht="15" hidden="1" customHeight="1" x14ac:dyDescent="0.25">
      <c r="H4050" s="9"/>
      <c r="I4050" s="9"/>
      <c r="J4050" s="9"/>
      <c r="K4050" s="9"/>
      <c r="L4050" s="9"/>
      <c r="M4050" s="9"/>
      <c r="N4050" s="9"/>
      <c r="O4050" s="9"/>
      <c r="P4050" s="9"/>
      <c r="Q4050" s="9"/>
    </row>
    <row r="4051" spans="8:17" s="22" customFormat="1" ht="15" hidden="1" customHeight="1" x14ac:dyDescent="0.25">
      <c r="H4051" s="9"/>
      <c r="I4051" s="9"/>
      <c r="J4051" s="9"/>
      <c r="K4051" s="9"/>
      <c r="L4051" s="9"/>
      <c r="M4051" s="9"/>
      <c r="N4051" s="9"/>
      <c r="O4051" s="9"/>
      <c r="P4051" s="9"/>
      <c r="Q4051" s="9"/>
    </row>
    <row r="4052" spans="8:17" s="22" customFormat="1" ht="15" hidden="1" customHeight="1" x14ac:dyDescent="0.25">
      <c r="H4052" s="9"/>
      <c r="I4052" s="9"/>
      <c r="J4052" s="9"/>
      <c r="K4052" s="9"/>
      <c r="L4052" s="9"/>
      <c r="M4052" s="9"/>
      <c r="N4052" s="9"/>
      <c r="O4052" s="9"/>
      <c r="P4052" s="9"/>
      <c r="Q4052" s="9"/>
    </row>
    <row r="4053" spans="8:17" s="22" customFormat="1" ht="15" hidden="1" customHeight="1" x14ac:dyDescent="0.25">
      <c r="H4053" s="9"/>
      <c r="I4053" s="9"/>
      <c r="J4053" s="9"/>
      <c r="K4053" s="9"/>
      <c r="L4053" s="9"/>
      <c r="M4053" s="9"/>
      <c r="N4053" s="9"/>
      <c r="O4053" s="9"/>
      <c r="P4053" s="9"/>
      <c r="Q4053" s="9"/>
    </row>
    <row r="4054" spans="8:17" s="22" customFormat="1" ht="15" hidden="1" customHeight="1" x14ac:dyDescent="0.25">
      <c r="H4054" s="9"/>
      <c r="I4054" s="9"/>
      <c r="J4054" s="9"/>
      <c r="K4054" s="9"/>
      <c r="L4054" s="9"/>
      <c r="M4054" s="9"/>
      <c r="N4054" s="9"/>
      <c r="O4054" s="9"/>
      <c r="P4054" s="9"/>
      <c r="Q4054" s="9"/>
    </row>
    <row r="4055" spans="8:17" s="22" customFormat="1" ht="15" hidden="1" customHeight="1" x14ac:dyDescent="0.25">
      <c r="H4055" s="9"/>
      <c r="I4055" s="9"/>
      <c r="J4055" s="9"/>
      <c r="K4055" s="9"/>
      <c r="L4055" s="9"/>
      <c r="M4055" s="9"/>
      <c r="N4055" s="9"/>
      <c r="O4055" s="9"/>
      <c r="P4055" s="9"/>
      <c r="Q4055" s="9"/>
    </row>
    <row r="4056" spans="8:17" s="22" customFormat="1" ht="15" hidden="1" customHeight="1" x14ac:dyDescent="0.25">
      <c r="H4056" s="9"/>
      <c r="I4056" s="9"/>
      <c r="J4056" s="9"/>
      <c r="K4056" s="9"/>
      <c r="L4056" s="9"/>
      <c r="M4056" s="9"/>
      <c r="N4056" s="9"/>
      <c r="O4056" s="9"/>
      <c r="P4056" s="9"/>
      <c r="Q4056" s="9"/>
    </row>
    <row r="4057" spans="8:17" s="22" customFormat="1" ht="15" hidden="1" customHeight="1" x14ac:dyDescent="0.25">
      <c r="H4057" s="9"/>
      <c r="I4057" s="9"/>
      <c r="J4057" s="9"/>
      <c r="K4057" s="9"/>
      <c r="L4057" s="9"/>
      <c r="M4057" s="9"/>
      <c r="N4057" s="9"/>
      <c r="O4057" s="9"/>
      <c r="P4057" s="9"/>
      <c r="Q4057" s="9"/>
    </row>
    <row r="4058" spans="8:17" s="22" customFormat="1" ht="15" hidden="1" customHeight="1" x14ac:dyDescent="0.25">
      <c r="H4058" s="9"/>
      <c r="I4058" s="9"/>
      <c r="J4058" s="9"/>
      <c r="K4058" s="9"/>
      <c r="L4058" s="9"/>
      <c r="M4058" s="9"/>
      <c r="N4058" s="9"/>
      <c r="O4058" s="9"/>
      <c r="P4058" s="9"/>
      <c r="Q4058" s="9"/>
    </row>
    <row r="4059" spans="8:17" s="22" customFormat="1" ht="15" hidden="1" customHeight="1" x14ac:dyDescent="0.25">
      <c r="H4059" s="9"/>
      <c r="I4059" s="9"/>
      <c r="J4059" s="9"/>
      <c r="K4059" s="9"/>
      <c r="L4059" s="9"/>
      <c r="M4059" s="9"/>
      <c r="N4059" s="9"/>
      <c r="O4059" s="9"/>
      <c r="P4059" s="9"/>
      <c r="Q4059" s="9"/>
    </row>
    <row r="4060" spans="8:17" s="22" customFormat="1" ht="15" hidden="1" customHeight="1" x14ac:dyDescent="0.25">
      <c r="H4060" s="9"/>
      <c r="I4060" s="9"/>
      <c r="J4060" s="9"/>
      <c r="K4060" s="9"/>
      <c r="L4060" s="9"/>
      <c r="M4060" s="9"/>
      <c r="N4060" s="9"/>
      <c r="O4060" s="9"/>
      <c r="P4060" s="9"/>
      <c r="Q4060" s="9"/>
    </row>
    <row r="4061" spans="8:17" s="22" customFormat="1" ht="15" hidden="1" customHeight="1" x14ac:dyDescent="0.25">
      <c r="H4061" s="9"/>
      <c r="I4061" s="9"/>
      <c r="J4061" s="9"/>
      <c r="K4061" s="9"/>
      <c r="L4061" s="9"/>
      <c r="M4061" s="9"/>
      <c r="N4061" s="9"/>
      <c r="O4061" s="9"/>
      <c r="P4061" s="9"/>
      <c r="Q4061" s="9"/>
    </row>
    <row r="4062" spans="8:17" s="22" customFormat="1" ht="15" hidden="1" customHeight="1" x14ac:dyDescent="0.25">
      <c r="H4062" s="9"/>
      <c r="I4062" s="9"/>
      <c r="J4062" s="9"/>
      <c r="K4062" s="9"/>
      <c r="L4062" s="9"/>
      <c r="M4062" s="9"/>
      <c r="N4062" s="9"/>
      <c r="O4062" s="9"/>
      <c r="P4062" s="9"/>
      <c r="Q4062" s="9"/>
    </row>
    <row r="4063" spans="8:17" s="22" customFormat="1" ht="15" hidden="1" customHeight="1" x14ac:dyDescent="0.25">
      <c r="H4063" s="9"/>
      <c r="I4063" s="9"/>
      <c r="J4063" s="9"/>
      <c r="K4063" s="9"/>
      <c r="L4063" s="9"/>
      <c r="M4063" s="9"/>
      <c r="N4063" s="9"/>
      <c r="O4063" s="9"/>
      <c r="P4063" s="9"/>
      <c r="Q4063" s="9"/>
    </row>
    <row r="4064" spans="8:17" s="22" customFormat="1" ht="15" hidden="1" customHeight="1" x14ac:dyDescent="0.25">
      <c r="H4064" s="9"/>
      <c r="I4064" s="9"/>
      <c r="J4064" s="9"/>
      <c r="K4064" s="9"/>
      <c r="L4064" s="9"/>
      <c r="M4064" s="9"/>
      <c r="N4064" s="9"/>
      <c r="O4064" s="9"/>
      <c r="P4064" s="9"/>
      <c r="Q4064" s="9"/>
    </row>
    <row r="4065" spans="8:17" s="22" customFormat="1" ht="15" hidden="1" customHeight="1" x14ac:dyDescent="0.25">
      <c r="H4065" s="9"/>
      <c r="I4065" s="9"/>
      <c r="J4065" s="9"/>
      <c r="K4065" s="9"/>
      <c r="L4065" s="9"/>
      <c r="M4065" s="9"/>
      <c r="N4065" s="9"/>
      <c r="O4065" s="9"/>
      <c r="P4065" s="9"/>
      <c r="Q4065" s="9"/>
    </row>
    <row r="4066" spans="8:17" s="22" customFormat="1" ht="15" hidden="1" customHeight="1" x14ac:dyDescent="0.25">
      <c r="H4066" s="9"/>
      <c r="I4066" s="9"/>
      <c r="J4066" s="9"/>
      <c r="K4066" s="9"/>
      <c r="L4066" s="9"/>
      <c r="M4066" s="9"/>
      <c r="N4066" s="9"/>
      <c r="O4066" s="9"/>
      <c r="P4066" s="9"/>
      <c r="Q4066" s="9"/>
    </row>
    <row r="4067" spans="8:17" s="22" customFormat="1" ht="15" hidden="1" customHeight="1" x14ac:dyDescent="0.25">
      <c r="H4067" s="9"/>
      <c r="I4067" s="9"/>
      <c r="J4067" s="9"/>
      <c r="K4067" s="9"/>
      <c r="L4067" s="9"/>
      <c r="M4067" s="9"/>
      <c r="N4067" s="9"/>
      <c r="O4067" s="9"/>
      <c r="P4067" s="9"/>
      <c r="Q4067" s="9"/>
    </row>
    <row r="4068" spans="8:17" s="22" customFormat="1" ht="15" hidden="1" customHeight="1" x14ac:dyDescent="0.25">
      <c r="H4068" s="9"/>
      <c r="I4068" s="9"/>
      <c r="J4068" s="9"/>
      <c r="K4068" s="9"/>
      <c r="L4068" s="9"/>
      <c r="M4068" s="9"/>
      <c r="N4068" s="9"/>
      <c r="O4068" s="9"/>
      <c r="P4068" s="9"/>
      <c r="Q4068" s="9"/>
    </row>
    <row r="4069" spans="8:17" s="22" customFormat="1" ht="15" hidden="1" customHeight="1" x14ac:dyDescent="0.25">
      <c r="H4069" s="9"/>
      <c r="I4069" s="9"/>
      <c r="J4069" s="9"/>
      <c r="K4069" s="9"/>
      <c r="L4069" s="9"/>
      <c r="M4069" s="9"/>
      <c r="N4069" s="9"/>
      <c r="O4069" s="9"/>
      <c r="P4069" s="9"/>
      <c r="Q4069" s="9"/>
    </row>
    <row r="4070" spans="8:17" s="22" customFormat="1" ht="15" hidden="1" customHeight="1" x14ac:dyDescent="0.25">
      <c r="H4070" s="9"/>
      <c r="I4070" s="9"/>
      <c r="J4070" s="9"/>
      <c r="K4070" s="9"/>
      <c r="L4070" s="9"/>
      <c r="M4070" s="9"/>
      <c r="N4070" s="9"/>
      <c r="O4070" s="9"/>
      <c r="P4070" s="9"/>
      <c r="Q4070" s="9"/>
    </row>
    <row r="4071" spans="8:17" s="22" customFormat="1" ht="15" hidden="1" customHeight="1" x14ac:dyDescent="0.25">
      <c r="H4071" s="9"/>
      <c r="I4071" s="9"/>
      <c r="J4071" s="9"/>
      <c r="K4071" s="9"/>
      <c r="L4071" s="9"/>
      <c r="M4071" s="9"/>
      <c r="N4071" s="9"/>
      <c r="O4071" s="9"/>
      <c r="P4071" s="9"/>
      <c r="Q4071" s="9"/>
    </row>
    <row r="4072" spans="8:17" s="22" customFormat="1" ht="15" hidden="1" customHeight="1" x14ac:dyDescent="0.25">
      <c r="H4072" s="9"/>
      <c r="I4072" s="9"/>
      <c r="J4072" s="9"/>
      <c r="K4072" s="9"/>
      <c r="L4072" s="9"/>
      <c r="M4072" s="9"/>
      <c r="N4072" s="9"/>
      <c r="O4072" s="9"/>
      <c r="P4072" s="9"/>
      <c r="Q4072" s="9"/>
    </row>
    <row r="4073" spans="8:17" s="22" customFormat="1" ht="15" hidden="1" customHeight="1" x14ac:dyDescent="0.25">
      <c r="H4073" s="9"/>
      <c r="I4073" s="9"/>
      <c r="J4073" s="9"/>
      <c r="K4073" s="9"/>
      <c r="L4073" s="9"/>
      <c r="M4073" s="9"/>
      <c r="N4073" s="9"/>
      <c r="O4073" s="9"/>
      <c r="P4073" s="9"/>
      <c r="Q4073" s="9"/>
    </row>
    <row r="4074" spans="8:17" s="22" customFormat="1" ht="15" hidden="1" customHeight="1" x14ac:dyDescent="0.25">
      <c r="H4074" s="9"/>
      <c r="I4074" s="9"/>
      <c r="J4074" s="9"/>
      <c r="K4074" s="9"/>
      <c r="L4074" s="9"/>
      <c r="M4074" s="9"/>
      <c r="N4074" s="9"/>
      <c r="O4074" s="9"/>
      <c r="P4074" s="9"/>
      <c r="Q4074" s="9"/>
    </row>
    <row r="4075" spans="8:17" s="22" customFormat="1" ht="15" hidden="1" customHeight="1" x14ac:dyDescent="0.25">
      <c r="H4075" s="9"/>
      <c r="I4075" s="9"/>
      <c r="J4075" s="9"/>
      <c r="K4075" s="9"/>
      <c r="L4075" s="9"/>
      <c r="M4075" s="9"/>
      <c r="N4075" s="9"/>
      <c r="O4075" s="9"/>
      <c r="P4075" s="9"/>
      <c r="Q4075" s="9"/>
    </row>
    <row r="4076" spans="8:17" s="22" customFormat="1" ht="15" hidden="1" customHeight="1" x14ac:dyDescent="0.25">
      <c r="H4076" s="9"/>
      <c r="I4076" s="9"/>
      <c r="J4076" s="9"/>
      <c r="K4076" s="9"/>
      <c r="L4076" s="9"/>
      <c r="M4076" s="9"/>
      <c r="N4076" s="9"/>
      <c r="O4076" s="9"/>
      <c r="P4076" s="9"/>
      <c r="Q4076" s="9"/>
    </row>
    <row r="4077" spans="8:17" s="22" customFormat="1" ht="15" hidden="1" customHeight="1" x14ac:dyDescent="0.25">
      <c r="H4077" s="9"/>
      <c r="I4077" s="9"/>
      <c r="J4077" s="9"/>
      <c r="K4077" s="9"/>
      <c r="L4077" s="9"/>
      <c r="M4077" s="9"/>
      <c r="N4077" s="9"/>
      <c r="O4077" s="9"/>
      <c r="P4077" s="9"/>
      <c r="Q4077" s="9"/>
    </row>
    <row r="4078" spans="8:17" s="22" customFormat="1" ht="15" hidden="1" customHeight="1" x14ac:dyDescent="0.25">
      <c r="H4078" s="9"/>
      <c r="I4078" s="9"/>
      <c r="J4078" s="9"/>
      <c r="K4078" s="9"/>
      <c r="L4078" s="9"/>
      <c r="M4078" s="9"/>
      <c r="N4078" s="9"/>
      <c r="O4078" s="9"/>
      <c r="P4078" s="9"/>
      <c r="Q4078" s="9"/>
    </row>
    <row r="4079" spans="8:17" s="22" customFormat="1" ht="15" hidden="1" customHeight="1" x14ac:dyDescent="0.25">
      <c r="H4079" s="9"/>
      <c r="I4079" s="9"/>
      <c r="J4079" s="9"/>
      <c r="K4079" s="9"/>
      <c r="L4079" s="9"/>
      <c r="M4079" s="9"/>
      <c r="N4079" s="9"/>
      <c r="O4079" s="9"/>
      <c r="P4079" s="9"/>
      <c r="Q4079" s="9"/>
    </row>
    <row r="4080" spans="8:17" s="22" customFormat="1" ht="15" hidden="1" customHeight="1" x14ac:dyDescent="0.25">
      <c r="H4080" s="9"/>
      <c r="I4080" s="9"/>
      <c r="J4080" s="9"/>
      <c r="K4080" s="9"/>
      <c r="L4080" s="9"/>
      <c r="M4080" s="9"/>
      <c r="N4080" s="9"/>
      <c r="O4080" s="9"/>
      <c r="P4080" s="9"/>
      <c r="Q4080" s="9"/>
    </row>
    <row r="4081" spans="8:17" s="22" customFormat="1" ht="15" hidden="1" customHeight="1" x14ac:dyDescent="0.25">
      <c r="H4081" s="9"/>
      <c r="I4081" s="9"/>
      <c r="J4081" s="9"/>
      <c r="K4081" s="9"/>
      <c r="L4081" s="9"/>
      <c r="M4081" s="9"/>
      <c r="N4081" s="9"/>
      <c r="O4081" s="9"/>
      <c r="P4081" s="9"/>
      <c r="Q4081" s="9"/>
    </row>
    <row r="4082" spans="8:17" s="22" customFormat="1" ht="15" hidden="1" customHeight="1" x14ac:dyDescent="0.25">
      <c r="H4082" s="9"/>
      <c r="I4082" s="9"/>
      <c r="J4082" s="9"/>
      <c r="K4082" s="9"/>
      <c r="L4082" s="9"/>
      <c r="M4082" s="9"/>
      <c r="N4082" s="9"/>
      <c r="O4082" s="9"/>
      <c r="P4082" s="9"/>
      <c r="Q4082" s="9"/>
    </row>
    <row r="4083" spans="8:17" s="22" customFormat="1" ht="15" hidden="1" customHeight="1" x14ac:dyDescent="0.25">
      <c r="H4083" s="9"/>
      <c r="I4083" s="9"/>
      <c r="J4083" s="9"/>
      <c r="K4083" s="9"/>
      <c r="L4083" s="9"/>
      <c r="M4083" s="9"/>
      <c r="N4083" s="9"/>
      <c r="O4083" s="9"/>
      <c r="P4083" s="9"/>
      <c r="Q4083" s="9"/>
    </row>
    <row r="4084" spans="8:17" s="22" customFormat="1" ht="15" hidden="1" customHeight="1" x14ac:dyDescent="0.25">
      <c r="H4084" s="9"/>
      <c r="I4084" s="9"/>
      <c r="J4084" s="9"/>
      <c r="K4084" s="9"/>
      <c r="L4084" s="9"/>
      <c r="M4084" s="9"/>
      <c r="N4084" s="9"/>
      <c r="O4084" s="9"/>
      <c r="P4084" s="9"/>
      <c r="Q4084" s="9"/>
    </row>
    <row r="4085" spans="8:17" s="22" customFormat="1" ht="15" hidden="1" customHeight="1" x14ac:dyDescent="0.25">
      <c r="H4085" s="9"/>
      <c r="I4085" s="9"/>
      <c r="J4085" s="9"/>
      <c r="K4085" s="9"/>
      <c r="L4085" s="9"/>
      <c r="M4085" s="9"/>
      <c r="N4085" s="9"/>
      <c r="O4085" s="9"/>
      <c r="P4085" s="9"/>
      <c r="Q4085" s="9"/>
    </row>
    <row r="4086" spans="8:17" s="22" customFormat="1" ht="15" hidden="1" customHeight="1" x14ac:dyDescent="0.25">
      <c r="H4086" s="9"/>
      <c r="I4086" s="9"/>
      <c r="J4086" s="9"/>
      <c r="K4086" s="9"/>
      <c r="L4086" s="9"/>
      <c r="M4086" s="9"/>
      <c r="N4086" s="9"/>
      <c r="O4086" s="9"/>
      <c r="P4086" s="9"/>
      <c r="Q4086" s="9"/>
    </row>
    <row r="4087" spans="8:17" s="22" customFormat="1" ht="15" hidden="1" customHeight="1" x14ac:dyDescent="0.25">
      <c r="H4087" s="9"/>
      <c r="I4087" s="9"/>
      <c r="J4087" s="9"/>
      <c r="K4087" s="9"/>
      <c r="L4087" s="9"/>
      <c r="M4087" s="9"/>
      <c r="N4087" s="9"/>
      <c r="O4087" s="9"/>
      <c r="P4087" s="9"/>
      <c r="Q4087" s="9"/>
    </row>
    <row r="4088" spans="8:17" s="22" customFormat="1" ht="15" hidden="1" customHeight="1" x14ac:dyDescent="0.25">
      <c r="H4088" s="9"/>
      <c r="I4088" s="9"/>
      <c r="J4088" s="9"/>
      <c r="K4088" s="9"/>
      <c r="L4088" s="9"/>
      <c r="M4088" s="9"/>
      <c r="N4088" s="9"/>
      <c r="O4088" s="9"/>
      <c r="P4088" s="9"/>
      <c r="Q4088" s="9"/>
    </row>
    <row r="4089" spans="8:17" s="22" customFormat="1" ht="15" hidden="1" customHeight="1" x14ac:dyDescent="0.25">
      <c r="H4089" s="9"/>
      <c r="I4089" s="9"/>
      <c r="J4089" s="9"/>
      <c r="K4089" s="9"/>
      <c r="L4089" s="9"/>
      <c r="M4089" s="9"/>
      <c r="N4089" s="9"/>
      <c r="O4089" s="9"/>
      <c r="P4089" s="9"/>
      <c r="Q4089" s="9"/>
    </row>
    <row r="4090" spans="8:17" s="22" customFormat="1" ht="15" hidden="1" customHeight="1" x14ac:dyDescent="0.25">
      <c r="H4090" s="9"/>
      <c r="I4090" s="9"/>
      <c r="J4090" s="9"/>
      <c r="K4090" s="9"/>
      <c r="L4090" s="9"/>
      <c r="M4090" s="9"/>
      <c r="N4090" s="9"/>
      <c r="O4090" s="9"/>
      <c r="P4090" s="9"/>
      <c r="Q4090" s="9"/>
    </row>
    <row r="4091" spans="8:17" s="22" customFormat="1" ht="15" hidden="1" customHeight="1" x14ac:dyDescent="0.25">
      <c r="H4091" s="9"/>
      <c r="I4091" s="9"/>
      <c r="J4091" s="9"/>
      <c r="K4091" s="9"/>
      <c r="L4091" s="9"/>
      <c r="M4091" s="9"/>
      <c r="N4091" s="9"/>
      <c r="O4091" s="9"/>
      <c r="P4091" s="9"/>
      <c r="Q4091" s="9"/>
    </row>
    <row r="4092" spans="8:17" s="22" customFormat="1" ht="15" hidden="1" customHeight="1" x14ac:dyDescent="0.25">
      <c r="H4092" s="9"/>
      <c r="I4092" s="9"/>
      <c r="J4092" s="9"/>
      <c r="K4092" s="9"/>
      <c r="L4092" s="9"/>
      <c r="M4092" s="9"/>
      <c r="N4092" s="9"/>
      <c r="O4092" s="9"/>
      <c r="P4092" s="9"/>
      <c r="Q4092" s="9"/>
    </row>
    <row r="4093" spans="8:17" s="22" customFormat="1" ht="15" hidden="1" customHeight="1" x14ac:dyDescent="0.25">
      <c r="H4093" s="9"/>
      <c r="I4093" s="9"/>
      <c r="J4093" s="9"/>
      <c r="K4093" s="9"/>
      <c r="L4093" s="9"/>
      <c r="M4093" s="9"/>
      <c r="N4093" s="9"/>
      <c r="O4093" s="9"/>
      <c r="P4093" s="9"/>
      <c r="Q4093" s="9"/>
    </row>
    <row r="4094" spans="8:17" s="22" customFormat="1" ht="15" hidden="1" customHeight="1" x14ac:dyDescent="0.25">
      <c r="H4094" s="9"/>
      <c r="I4094" s="9"/>
      <c r="J4094" s="9"/>
      <c r="K4094" s="9"/>
      <c r="L4094" s="9"/>
      <c r="M4094" s="9"/>
      <c r="N4094" s="9"/>
      <c r="O4094" s="9"/>
      <c r="P4094" s="9"/>
      <c r="Q4094" s="9"/>
    </row>
    <row r="4095" spans="8:17" s="22" customFormat="1" ht="15" hidden="1" customHeight="1" x14ac:dyDescent="0.25">
      <c r="H4095" s="9"/>
      <c r="I4095" s="9"/>
      <c r="J4095" s="9"/>
      <c r="K4095" s="9"/>
      <c r="L4095" s="9"/>
      <c r="M4095" s="9"/>
      <c r="N4095" s="9"/>
      <c r="O4095" s="9"/>
      <c r="P4095" s="9"/>
      <c r="Q4095" s="9"/>
    </row>
    <row r="4096" spans="8:17" s="22" customFormat="1" ht="15" hidden="1" customHeight="1" x14ac:dyDescent="0.25">
      <c r="H4096" s="9"/>
      <c r="I4096" s="9"/>
      <c r="J4096" s="9"/>
      <c r="K4096" s="9"/>
      <c r="L4096" s="9"/>
      <c r="M4096" s="9"/>
      <c r="N4096" s="9"/>
      <c r="O4096" s="9"/>
      <c r="P4096" s="9"/>
      <c r="Q4096" s="9"/>
    </row>
    <row r="4097" spans="8:17" s="22" customFormat="1" ht="15" hidden="1" customHeight="1" x14ac:dyDescent="0.25">
      <c r="H4097" s="9"/>
      <c r="I4097" s="9"/>
      <c r="J4097" s="9"/>
      <c r="K4097" s="9"/>
      <c r="L4097" s="9"/>
      <c r="M4097" s="9"/>
      <c r="N4097" s="9"/>
      <c r="O4097" s="9"/>
      <c r="P4097" s="9"/>
      <c r="Q4097" s="9"/>
    </row>
    <row r="4098" spans="8:17" s="22" customFormat="1" ht="15" hidden="1" customHeight="1" x14ac:dyDescent="0.25">
      <c r="H4098" s="9"/>
      <c r="I4098" s="9"/>
      <c r="J4098" s="9"/>
      <c r="K4098" s="9"/>
      <c r="L4098" s="9"/>
      <c r="M4098" s="9"/>
      <c r="N4098" s="9"/>
      <c r="O4098" s="9"/>
      <c r="P4098" s="9"/>
      <c r="Q4098" s="9"/>
    </row>
    <row r="4099" spans="8:17" s="22" customFormat="1" ht="15" hidden="1" customHeight="1" x14ac:dyDescent="0.25">
      <c r="H4099" s="9"/>
      <c r="I4099" s="9"/>
      <c r="J4099" s="9"/>
      <c r="K4099" s="9"/>
      <c r="L4099" s="9"/>
      <c r="M4099" s="9"/>
      <c r="N4099" s="9"/>
      <c r="O4099" s="9"/>
      <c r="P4099" s="9"/>
      <c r="Q4099" s="9"/>
    </row>
    <row r="4100" spans="8:17" s="22" customFormat="1" ht="15" hidden="1" customHeight="1" x14ac:dyDescent="0.25">
      <c r="H4100" s="9"/>
      <c r="I4100" s="9"/>
      <c r="J4100" s="9"/>
      <c r="K4100" s="9"/>
      <c r="L4100" s="9"/>
      <c r="M4100" s="9"/>
      <c r="N4100" s="9"/>
      <c r="O4100" s="9"/>
      <c r="P4100" s="9"/>
      <c r="Q4100" s="9"/>
    </row>
    <row r="4101" spans="8:17" s="22" customFormat="1" ht="15" hidden="1" customHeight="1" x14ac:dyDescent="0.25">
      <c r="H4101" s="9"/>
      <c r="I4101" s="9"/>
      <c r="J4101" s="9"/>
      <c r="K4101" s="9"/>
      <c r="L4101" s="9"/>
      <c r="M4101" s="9"/>
      <c r="N4101" s="9"/>
      <c r="O4101" s="9"/>
      <c r="P4101" s="9"/>
      <c r="Q4101" s="9"/>
    </row>
    <row r="4102" spans="8:17" s="22" customFormat="1" ht="15" hidden="1" customHeight="1" x14ac:dyDescent="0.25">
      <c r="H4102" s="9"/>
      <c r="I4102" s="9"/>
      <c r="J4102" s="9"/>
      <c r="K4102" s="9"/>
      <c r="L4102" s="9"/>
      <c r="M4102" s="9"/>
      <c r="N4102" s="9"/>
      <c r="O4102" s="9"/>
      <c r="P4102" s="9"/>
      <c r="Q4102" s="9"/>
    </row>
    <row r="4103" spans="8:17" s="22" customFormat="1" ht="15" hidden="1" customHeight="1" x14ac:dyDescent="0.25">
      <c r="H4103" s="9"/>
      <c r="I4103" s="9"/>
      <c r="J4103" s="9"/>
      <c r="K4103" s="9"/>
      <c r="L4103" s="9"/>
      <c r="M4103" s="9"/>
      <c r="N4103" s="9"/>
      <c r="O4103" s="9"/>
      <c r="P4103" s="9"/>
      <c r="Q4103" s="9"/>
    </row>
    <row r="4104" spans="8:17" s="22" customFormat="1" ht="15" hidden="1" customHeight="1" x14ac:dyDescent="0.25">
      <c r="H4104" s="9"/>
      <c r="I4104" s="9"/>
      <c r="J4104" s="9"/>
      <c r="K4104" s="9"/>
      <c r="L4104" s="9"/>
      <c r="M4104" s="9"/>
      <c r="N4104" s="9"/>
      <c r="O4104" s="9"/>
      <c r="P4104" s="9"/>
      <c r="Q4104" s="9"/>
    </row>
    <row r="4105" spans="8:17" s="22" customFormat="1" ht="15" hidden="1" customHeight="1" x14ac:dyDescent="0.25">
      <c r="H4105" s="9"/>
      <c r="I4105" s="9"/>
      <c r="J4105" s="9"/>
      <c r="K4105" s="9"/>
      <c r="L4105" s="9"/>
      <c r="M4105" s="9"/>
      <c r="N4105" s="9"/>
      <c r="O4105" s="9"/>
      <c r="P4105" s="9"/>
      <c r="Q4105" s="9"/>
    </row>
    <row r="4106" spans="8:17" s="22" customFormat="1" ht="15" hidden="1" customHeight="1" x14ac:dyDescent="0.25">
      <c r="H4106" s="9"/>
      <c r="I4106" s="9"/>
      <c r="J4106" s="9"/>
      <c r="K4106" s="9"/>
      <c r="L4106" s="9"/>
      <c r="M4106" s="9"/>
      <c r="N4106" s="9"/>
      <c r="O4106" s="9"/>
      <c r="P4106" s="9"/>
      <c r="Q4106" s="9"/>
    </row>
    <row r="4107" spans="8:17" s="22" customFormat="1" ht="15" hidden="1" customHeight="1" x14ac:dyDescent="0.25">
      <c r="H4107" s="9"/>
      <c r="I4107" s="9"/>
      <c r="J4107" s="9"/>
      <c r="K4107" s="9"/>
      <c r="L4107" s="9"/>
      <c r="M4107" s="9"/>
      <c r="N4107" s="9"/>
      <c r="O4107" s="9"/>
      <c r="P4107" s="9"/>
      <c r="Q4107" s="9"/>
    </row>
    <row r="4108" spans="8:17" s="22" customFormat="1" ht="15" hidden="1" customHeight="1" x14ac:dyDescent="0.25">
      <c r="H4108" s="9"/>
      <c r="I4108" s="9"/>
      <c r="J4108" s="9"/>
      <c r="K4108" s="9"/>
      <c r="L4108" s="9"/>
      <c r="M4108" s="9"/>
      <c r="N4108" s="9"/>
      <c r="O4108" s="9"/>
      <c r="P4108" s="9"/>
      <c r="Q4108" s="9"/>
    </row>
    <row r="4109" spans="8:17" s="22" customFormat="1" ht="15" hidden="1" customHeight="1" x14ac:dyDescent="0.25">
      <c r="H4109" s="9"/>
      <c r="I4109" s="9"/>
      <c r="J4109" s="9"/>
      <c r="K4109" s="9"/>
      <c r="L4109" s="9"/>
      <c r="M4109" s="9"/>
      <c r="N4109" s="9"/>
      <c r="O4109" s="9"/>
      <c r="P4109" s="9"/>
      <c r="Q4109" s="9"/>
    </row>
    <row r="4110" spans="8:17" s="22" customFormat="1" ht="15" hidden="1" customHeight="1" x14ac:dyDescent="0.25">
      <c r="H4110" s="9"/>
      <c r="I4110" s="9"/>
      <c r="J4110" s="9"/>
      <c r="K4110" s="9"/>
      <c r="L4110" s="9"/>
      <c r="M4110" s="9"/>
      <c r="N4110" s="9"/>
      <c r="O4110" s="9"/>
      <c r="P4110" s="9"/>
      <c r="Q4110" s="9"/>
    </row>
    <row r="4111" spans="8:17" s="22" customFormat="1" ht="15" hidden="1" customHeight="1" x14ac:dyDescent="0.25">
      <c r="H4111" s="9"/>
      <c r="I4111" s="9"/>
      <c r="J4111" s="9"/>
      <c r="K4111" s="9"/>
      <c r="L4111" s="9"/>
      <c r="M4111" s="9"/>
      <c r="N4111" s="9"/>
      <c r="O4111" s="9"/>
      <c r="P4111" s="9"/>
      <c r="Q4111" s="9"/>
    </row>
    <row r="4112" spans="8:17" s="22" customFormat="1" ht="15" hidden="1" customHeight="1" x14ac:dyDescent="0.25">
      <c r="H4112" s="9"/>
      <c r="I4112" s="9"/>
      <c r="J4112" s="9"/>
      <c r="K4112" s="9"/>
      <c r="L4112" s="9"/>
      <c r="M4112" s="9"/>
      <c r="N4112" s="9"/>
      <c r="O4112" s="9"/>
      <c r="P4112" s="9"/>
      <c r="Q4112" s="9"/>
    </row>
    <row r="4113" spans="8:17" s="22" customFormat="1" ht="15" hidden="1" customHeight="1" x14ac:dyDescent="0.25">
      <c r="H4113" s="9"/>
      <c r="I4113" s="9"/>
      <c r="J4113" s="9"/>
      <c r="K4113" s="9"/>
      <c r="L4113" s="9"/>
      <c r="M4113" s="9"/>
      <c r="N4113" s="9"/>
      <c r="O4113" s="9"/>
      <c r="P4113" s="9"/>
      <c r="Q4113" s="9"/>
    </row>
    <row r="4114" spans="8:17" s="22" customFormat="1" ht="15" hidden="1" customHeight="1" x14ac:dyDescent="0.25">
      <c r="H4114" s="9"/>
      <c r="I4114" s="9"/>
      <c r="J4114" s="9"/>
      <c r="K4114" s="9"/>
      <c r="L4114" s="9"/>
      <c r="M4114" s="9"/>
      <c r="N4114" s="9"/>
      <c r="O4114" s="9"/>
      <c r="P4114" s="9"/>
      <c r="Q4114" s="9"/>
    </row>
    <row r="4115" spans="8:17" s="22" customFormat="1" ht="15" hidden="1" customHeight="1" x14ac:dyDescent="0.25">
      <c r="H4115" s="9"/>
      <c r="I4115" s="9"/>
      <c r="J4115" s="9"/>
      <c r="K4115" s="9"/>
      <c r="L4115" s="9"/>
      <c r="M4115" s="9"/>
      <c r="N4115" s="9"/>
      <c r="O4115" s="9"/>
      <c r="P4115" s="9"/>
      <c r="Q4115" s="9"/>
    </row>
    <row r="4116" spans="8:17" s="22" customFormat="1" ht="15" hidden="1" customHeight="1" x14ac:dyDescent="0.25">
      <c r="H4116" s="9"/>
      <c r="I4116" s="9"/>
      <c r="J4116" s="9"/>
      <c r="K4116" s="9"/>
      <c r="L4116" s="9"/>
      <c r="M4116" s="9"/>
      <c r="N4116" s="9"/>
      <c r="O4116" s="9"/>
      <c r="P4116" s="9"/>
      <c r="Q4116" s="9"/>
    </row>
    <row r="4117" spans="8:17" s="22" customFormat="1" ht="15" hidden="1" customHeight="1" x14ac:dyDescent="0.25">
      <c r="H4117" s="9"/>
      <c r="I4117" s="9"/>
      <c r="J4117" s="9"/>
      <c r="K4117" s="9"/>
      <c r="L4117" s="9"/>
      <c r="M4117" s="9"/>
      <c r="N4117" s="9"/>
      <c r="O4117" s="9"/>
      <c r="P4117" s="9"/>
      <c r="Q4117" s="9"/>
    </row>
    <row r="4118" spans="8:17" s="22" customFormat="1" ht="15" hidden="1" customHeight="1" x14ac:dyDescent="0.25">
      <c r="H4118" s="9"/>
      <c r="I4118" s="9"/>
      <c r="J4118" s="9"/>
      <c r="K4118" s="9"/>
      <c r="L4118" s="9"/>
      <c r="M4118" s="9"/>
      <c r="N4118" s="9"/>
      <c r="O4118" s="9"/>
      <c r="P4118" s="9"/>
      <c r="Q4118" s="9"/>
    </row>
    <row r="4119" spans="8:17" s="22" customFormat="1" ht="15" hidden="1" customHeight="1" x14ac:dyDescent="0.25">
      <c r="H4119" s="9"/>
      <c r="I4119" s="9"/>
      <c r="J4119" s="9"/>
      <c r="K4119" s="9"/>
      <c r="L4119" s="9"/>
      <c r="M4119" s="9"/>
      <c r="N4119" s="9"/>
      <c r="O4119" s="9"/>
      <c r="P4119" s="9"/>
      <c r="Q4119" s="9"/>
    </row>
    <row r="4120" spans="8:17" s="22" customFormat="1" ht="15" hidden="1" customHeight="1" x14ac:dyDescent="0.25">
      <c r="H4120" s="9"/>
      <c r="I4120" s="9"/>
      <c r="J4120" s="9"/>
      <c r="K4120" s="9"/>
      <c r="L4120" s="9"/>
      <c r="M4120" s="9"/>
      <c r="N4120" s="9"/>
      <c r="O4120" s="9"/>
      <c r="P4120" s="9"/>
      <c r="Q4120" s="9"/>
    </row>
    <row r="4121" spans="8:17" s="22" customFormat="1" ht="15" hidden="1" customHeight="1" x14ac:dyDescent="0.25">
      <c r="H4121" s="9"/>
      <c r="I4121" s="9"/>
      <c r="J4121" s="9"/>
      <c r="K4121" s="9"/>
      <c r="L4121" s="9"/>
      <c r="M4121" s="9"/>
      <c r="N4121" s="9"/>
      <c r="O4121" s="9"/>
      <c r="P4121" s="9"/>
      <c r="Q4121" s="9"/>
    </row>
    <row r="4122" spans="8:17" s="22" customFormat="1" ht="15" hidden="1" customHeight="1" x14ac:dyDescent="0.25">
      <c r="H4122" s="9"/>
      <c r="I4122" s="9"/>
      <c r="J4122" s="9"/>
      <c r="K4122" s="9"/>
      <c r="L4122" s="9"/>
      <c r="M4122" s="9"/>
      <c r="N4122" s="9"/>
      <c r="O4122" s="9"/>
      <c r="P4122" s="9"/>
      <c r="Q4122" s="9"/>
    </row>
    <row r="4123" spans="8:17" s="22" customFormat="1" ht="15" hidden="1" customHeight="1" x14ac:dyDescent="0.25">
      <c r="H4123" s="9"/>
      <c r="I4123" s="9"/>
      <c r="J4123" s="9"/>
      <c r="K4123" s="9"/>
      <c r="L4123" s="9"/>
      <c r="M4123" s="9"/>
      <c r="N4123" s="9"/>
      <c r="O4123" s="9"/>
      <c r="P4123" s="9"/>
      <c r="Q4123" s="9"/>
    </row>
    <row r="4124" spans="8:17" s="22" customFormat="1" ht="15" hidden="1" customHeight="1" x14ac:dyDescent="0.25">
      <c r="H4124" s="9"/>
      <c r="I4124" s="9"/>
      <c r="J4124" s="9"/>
      <c r="K4124" s="9"/>
      <c r="L4124" s="9"/>
      <c r="M4124" s="9"/>
      <c r="N4124" s="9"/>
      <c r="O4124" s="9"/>
      <c r="P4124" s="9"/>
      <c r="Q4124" s="9"/>
    </row>
    <row r="4125" spans="8:17" s="22" customFormat="1" ht="15" hidden="1" customHeight="1" x14ac:dyDescent="0.25">
      <c r="H4125" s="9"/>
      <c r="I4125" s="9"/>
      <c r="J4125" s="9"/>
      <c r="K4125" s="9"/>
      <c r="L4125" s="9"/>
      <c r="M4125" s="9"/>
      <c r="N4125" s="9"/>
      <c r="O4125" s="9"/>
      <c r="P4125" s="9"/>
      <c r="Q4125" s="9"/>
    </row>
    <row r="4126" spans="8:17" s="22" customFormat="1" ht="15" hidden="1" customHeight="1" x14ac:dyDescent="0.25">
      <c r="H4126" s="9"/>
      <c r="I4126" s="9"/>
      <c r="J4126" s="9"/>
      <c r="K4126" s="9"/>
      <c r="L4126" s="9"/>
      <c r="M4126" s="9"/>
      <c r="N4126" s="9"/>
      <c r="O4126" s="9"/>
      <c r="P4126" s="9"/>
      <c r="Q4126" s="9"/>
    </row>
    <row r="4127" spans="8:17" s="22" customFormat="1" ht="15" hidden="1" customHeight="1" x14ac:dyDescent="0.25">
      <c r="H4127" s="9"/>
      <c r="I4127" s="9"/>
      <c r="J4127" s="9"/>
      <c r="K4127" s="9"/>
      <c r="L4127" s="9"/>
      <c r="M4127" s="9"/>
      <c r="N4127" s="9"/>
      <c r="O4127" s="9"/>
      <c r="P4127" s="9"/>
      <c r="Q4127" s="9"/>
    </row>
    <row r="4128" spans="8:17" s="22" customFormat="1" ht="15" hidden="1" customHeight="1" x14ac:dyDescent="0.25">
      <c r="H4128" s="9"/>
      <c r="I4128" s="9"/>
      <c r="J4128" s="9"/>
      <c r="K4128" s="9"/>
      <c r="L4128" s="9"/>
      <c r="M4128" s="9"/>
      <c r="N4128" s="9"/>
      <c r="O4128" s="9"/>
      <c r="P4128" s="9"/>
      <c r="Q4128" s="9"/>
    </row>
    <row r="4129" spans="8:17" s="22" customFormat="1" ht="15" hidden="1" customHeight="1" x14ac:dyDescent="0.25">
      <c r="H4129" s="9"/>
      <c r="I4129" s="9"/>
      <c r="J4129" s="9"/>
      <c r="K4129" s="9"/>
      <c r="L4129" s="9"/>
      <c r="M4129" s="9"/>
      <c r="N4129" s="9"/>
      <c r="O4129" s="9"/>
      <c r="P4129" s="9"/>
      <c r="Q4129" s="9"/>
    </row>
    <row r="4130" spans="8:17" s="22" customFormat="1" ht="15" hidden="1" customHeight="1" x14ac:dyDescent="0.25">
      <c r="H4130" s="9"/>
      <c r="I4130" s="9"/>
      <c r="J4130" s="9"/>
      <c r="K4130" s="9"/>
      <c r="L4130" s="9"/>
      <c r="M4130" s="9"/>
      <c r="N4130" s="9"/>
      <c r="O4130" s="9"/>
      <c r="P4130" s="9"/>
      <c r="Q4130" s="9"/>
    </row>
    <row r="4131" spans="8:17" s="22" customFormat="1" ht="15" hidden="1" customHeight="1" x14ac:dyDescent="0.25">
      <c r="H4131" s="9"/>
      <c r="I4131" s="9"/>
      <c r="J4131" s="9"/>
      <c r="K4131" s="9"/>
      <c r="L4131" s="9"/>
      <c r="M4131" s="9"/>
      <c r="N4131" s="9"/>
      <c r="O4131" s="9"/>
      <c r="P4131" s="9"/>
      <c r="Q4131" s="9"/>
    </row>
    <row r="4132" spans="8:17" s="22" customFormat="1" ht="15" hidden="1" customHeight="1" x14ac:dyDescent="0.25">
      <c r="H4132" s="9"/>
      <c r="I4132" s="9"/>
      <c r="J4132" s="9"/>
      <c r="K4132" s="9"/>
      <c r="L4132" s="9"/>
      <c r="M4132" s="9"/>
      <c r="N4132" s="9"/>
      <c r="O4132" s="9"/>
      <c r="P4132" s="9"/>
      <c r="Q4132" s="9"/>
    </row>
    <row r="4133" spans="8:17" s="22" customFormat="1" ht="15" hidden="1" customHeight="1" x14ac:dyDescent="0.25">
      <c r="H4133" s="9"/>
      <c r="I4133" s="9"/>
      <c r="J4133" s="9"/>
      <c r="K4133" s="9"/>
      <c r="L4133" s="9"/>
      <c r="M4133" s="9"/>
      <c r="N4133" s="9"/>
      <c r="O4133" s="9"/>
      <c r="P4133" s="9"/>
      <c r="Q4133" s="9"/>
    </row>
    <row r="4134" spans="8:17" s="22" customFormat="1" ht="15" hidden="1" customHeight="1" x14ac:dyDescent="0.25">
      <c r="H4134" s="9"/>
      <c r="I4134" s="9"/>
      <c r="J4134" s="9"/>
      <c r="K4134" s="9"/>
      <c r="L4134" s="9"/>
      <c r="M4134" s="9"/>
      <c r="N4134" s="9"/>
      <c r="O4134" s="9"/>
      <c r="P4134" s="9"/>
      <c r="Q4134" s="9"/>
    </row>
    <row r="4135" spans="8:17" s="22" customFormat="1" ht="15" hidden="1" customHeight="1" x14ac:dyDescent="0.25">
      <c r="H4135" s="9"/>
      <c r="I4135" s="9"/>
      <c r="J4135" s="9"/>
      <c r="K4135" s="9"/>
      <c r="L4135" s="9"/>
      <c r="M4135" s="9"/>
      <c r="N4135" s="9"/>
      <c r="O4135" s="9"/>
      <c r="P4135" s="9"/>
      <c r="Q4135" s="9"/>
    </row>
    <row r="4136" spans="8:17" s="22" customFormat="1" ht="15" hidden="1" customHeight="1" x14ac:dyDescent="0.25">
      <c r="H4136" s="9"/>
      <c r="I4136" s="9"/>
      <c r="J4136" s="9"/>
      <c r="K4136" s="9"/>
      <c r="L4136" s="9"/>
      <c r="M4136" s="9"/>
      <c r="N4136" s="9"/>
      <c r="O4136" s="9"/>
      <c r="P4136" s="9"/>
      <c r="Q4136" s="9"/>
    </row>
    <row r="4137" spans="8:17" s="22" customFormat="1" ht="15" hidden="1" customHeight="1" x14ac:dyDescent="0.25">
      <c r="H4137" s="9"/>
      <c r="I4137" s="9"/>
      <c r="J4137" s="9"/>
      <c r="K4137" s="9"/>
      <c r="L4137" s="9"/>
      <c r="M4137" s="9"/>
      <c r="N4137" s="9"/>
      <c r="O4137" s="9"/>
      <c r="P4137" s="9"/>
      <c r="Q4137" s="9"/>
    </row>
    <row r="4138" spans="8:17" s="22" customFormat="1" ht="15" hidden="1" customHeight="1" x14ac:dyDescent="0.25">
      <c r="H4138" s="9"/>
      <c r="I4138" s="9"/>
      <c r="J4138" s="9"/>
      <c r="K4138" s="9"/>
      <c r="L4138" s="9"/>
      <c r="M4138" s="9"/>
      <c r="N4138" s="9"/>
      <c r="O4138" s="9"/>
      <c r="P4138" s="9"/>
      <c r="Q4138" s="9"/>
    </row>
    <row r="4139" spans="8:17" s="22" customFormat="1" ht="15" hidden="1" customHeight="1" x14ac:dyDescent="0.25">
      <c r="H4139" s="9"/>
      <c r="I4139" s="9"/>
      <c r="J4139" s="9"/>
      <c r="K4139" s="9"/>
      <c r="L4139" s="9"/>
      <c r="M4139" s="9"/>
      <c r="N4139" s="9"/>
      <c r="O4139" s="9"/>
      <c r="P4139" s="9"/>
      <c r="Q4139" s="9"/>
    </row>
    <row r="4140" spans="8:17" s="22" customFormat="1" ht="15" hidden="1" customHeight="1" x14ac:dyDescent="0.25">
      <c r="H4140" s="9"/>
      <c r="I4140" s="9"/>
      <c r="J4140" s="9"/>
      <c r="K4140" s="9"/>
      <c r="L4140" s="9"/>
      <c r="M4140" s="9"/>
      <c r="N4140" s="9"/>
      <c r="O4140" s="9"/>
      <c r="P4140" s="9"/>
      <c r="Q4140" s="9"/>
    </row>
    <row r="4141" spans="8:17" s="22" customFormat="1" ht="15" hidden="1" customHeight="1" x14ac:dyDescent="0.25">
      <c r="H4141" s="9"/>
      <c r="I4141" s="9"/>
      <c r="J4141" s="9"/>
      <c r="K4141" s="9"/>
      <c r="L4141" s="9"/>
      <c r="M4141" s="9"/>
      <c r="N4141" s="9"/>
      <c r="O4141" s="9"/>
      <c r="P4141" s="9"/>
      <c r="Q4141" s="9"/>
    </row>
    <row r="4142" spans="8:17" s="22" customFormat="1" ht="15" hidden="1" customHeight="1" x14ac:dyDescent="0.25">
      <c r="H4142" s="9"/>
      <c r="I4142" s="9"/>
      <c r="J4142" s="9"/>
      <c r="K4142" s="9"/>
      <c r="L4142" s="9"/>
      <c r="M4142" s="9"/>
      <c r="N4142" s="9"/>
      <c r="O4142" s="9"/>
      <c r="P4142" s="9"/>
      <c r="Q4142" s="9"/>
    </row>
    <row r="4143" spans="8:17" s="22" customFormat="1" ht="15" hidden="1" customHeight="1" x14ac:dyDescent="0.25">
      <c r="H4143" s="9"/>
      <c r="I4143" s="9"/>
      <c r="J4143" s="9"/>
      <c r="K4143" s="9"/>
      <c r="L4143" s="9"/>
      <c r="M4143" s="9"/>
      <c r="N4143" s="9"/>
      <c r="O4143" s="9"/>
      <c r="P4143" s="9"/>
      <c r="Q4143" s="9"/>
    </row>
    <row r="4144" spans="8:17" s="22" customFormat="1" ht="15" hidden="1" customHeight="1" x14ac:dyDescent="0.25">
      <c r="H4144" s="9"/>
      <c r="I4144" s="9"/>
      <c r="J4144" s="9"/>
      <c r="K4144" s="9"/>
      <c r="L4144" s="9"/>
      <c r="M4144" s="9"/>
      <c r="N4144" s="9"/>
      <c r="O4144" s="9"/>
      <c r="P4144" s="9"/>
      <c r="Q4144" s="9"/>
    </row>
    <row r="4145" spans="8:17" s="22" customFormat="1" ht="15" hidden="1" customHeight="1" x14ac:dyDescent="0.25">
      <c r="H4145" s="9"/>
      <c r="I4145" s="9"/>
      <c r="J4145" s="9"/>
      <c r="K4145" s="9"/>
      <c r="L4145" s="9"/>
      <c r="M4145" s="9"/>
      <c r="N4145" s="9"/>
      <c r="O4145" s="9"/>
      <c r="P4145" s="9"/>
      <c r="Q4145" s="9"/>
    </row>
    <row r="4146" spans="8:17" s="22" customFormat="1" ht="15" hidden="1" customHeight="1" x14ac:dyDescent="0.25">
      <c r="H4146" s="9"/>
      <c r="I4146" s="9"/>
      <c r="J4146" s="9"/>
      <c r="K4146" s="9"/>
      <c r="L4146" s="9"/>
      <c r="M4146" s="9"/>
      <c r="N4146" s="9"/>
      <c r="O4146" s="9"/>
      <c r="P4146" s="9"/>
      <c r="Q4146" s="9"/>
    </row>
    <row r="4147" spans="8:17" s="22" customFormat="1" ht="15" hidden="1" customHeight="1" x14ac:dyDescent="0.25">
      <c r="H4147" s="9"/>
      <c r="I4147" s="9"/>
      <c r="J4147" s="9"/>
      <c r="K4147" s="9"/>
      <c r="L4147" s="9"/>
      <c r="M4147" s="9"/>
      <c r="N4147" s="9"/>
      <c r="O4147" s="9"/>
      <c r="P4147" s="9"/>
      <c r="Q4147" s="9"/>
    </row>
    <row r="4148" spans="8:17" s="22" customFormat="1" ht="15" hidden="1" customHeight="1" x14ac:dyDescent="0.25">
      <c r="H4148" s="9"/>
      <c r="I4148" s="9"/>
      <c r="J4148" s="9"/>
      <c r="K4148" s="9"/>
      <c r="L4148" s="9"/>
      <c r="M4148" s="9"/>
      <c r="N4148" s="9"/>
      <c r="O4148" s="9"/>
      <c r="P4148" s="9"/>
      <c r="Q4148" s="9"/>
    </row>
    <row r="4149" spans="8:17" s="22" customFormat="1" ht="15" hidden="1" customHeight="1" x14ac:dyDescent="0.25">
      <c r="H4149" s="9"/>
      <c r="I4149" s="9"/>
      <c r="J4149" s="9"/>
      <c r="K4149" s="9"/>
      <c r="L4149" s="9"/>
      <c r="M4149" s="9"/>
      <c r="N4149" s="9"/>
      <c r="O4149" s="9"/>
      <c r="P4149" s="9"/>
      <c r="Q4149" s="9"/>
    </row>
    <row r="4150" spans="8:17" s="22" customFormat="1" ht="15" hidden="1" customHeight="1" x14ac:dyDescent="0.25">
      <c r="H4150" s="9"/>
      <c r="I4150" s="9"/>
      <c r="J4150" s="9"/>
      <c r="K4150" s="9"/>
      <c r="L4150" s="9"/>
      <c r="M4150" s="9"/>
      <c r="N4150" s="9"/>
      <c r="O4150" s="9"/>
      <c r="P4150" s="9"/>
      <c r="Q4150" s="9"/>
    </row>
    <row r="4151" spans="8:17" s="22" customFormat="1" ht="15" hidden="1" customHeight="1" x14ac:dyDescent="0.25">
      <c r="H4151" s="9"/>
      <c r="I4151" s="9"/>
      <c r="J4151" s="9"/>
      <c r="K4151" s="9"/>
      <c r="L4151" s="9"/>
      <c r="M4151" s="9"/>
      <c r="N4151" s="9"/>
      <c r="O4151" s="9"/>
      <c r="P4151" s="9"/>
      <c r="Q4151" s="9"/>
    </row>
    <row r="4152" spans="8:17" s="22" customFormat="1" ht="15" hidden="1" customHeight="1" x14ac:dyDescent="0.25">
      <c r="H4152" s="9"/>
      <c r="I4152" s="9"/>
      <c r="J4152" s="9"/>
      <c r="K4152" s="9"/>
      <c r="L4152" s="9"/>
      <c r="M4152" s="9"/>
      <c r="N4152" s="9"/>
      <c r="O4152" s="9"/>
      <c r="P4152" s="9"/>
      <c r="Q4152" s="9"/>
    </row>
    <row r="4153" spans="8:17" s="22" customFormat="1" ht="15" hidden="1" customHeight="1" x14ac:dyDescent="0.25">
      <c r="H4153" s="9"/>
      <c r="I4153" s="9"/>
      <c r="J4153" s="9"/>
      <c r="K4153" s="9"/>
      <c r="L4153" s="9"/>
      <c r="M4153" s="9"/>
      <c r="N4153" s="9"/>
      <c r="O4153" s="9"/>
      <c r="P4153" s="9"/>
      <c r="Q4153" s="9"/>
    </row>
    <row r="4154" spans="8:17" s="22" customFormat="1" ht="15" hidden="1" customHeight="1" x14ac:dyDescent="0.25">
      <c r="H4154" s="9"/>
      <c r="I4154" s="9"/>
      <c r="J4154" s="9"/>
      <c r="K4154" s="9"/>
      <c r="L4154" s="9"/>
      <c r="M4154" s="9"/>
      <c r="N4154" s="9"/>
      <c r="O4154" s="9"/>
      <c r="P4154" s="9"/>
      <c r="Q4154" s="9"/>
    </row>
    <row r="4155" spans="8:17" s="22" customFormat="1" ht="15" hidden="1" customHeight="1" x14ac:dyDescent="0.25">
      <c r="H4155" s="9"/>
      <c r="I4155" s="9"/>
      <c r="J4155" s="9"/>
      <c r="K4155" s="9"/>
      <c r="L4155" s="9"/>
      <c r="M4155" s="9"/>
      <c r="N4155" s="9"/>
      <c r="O4155" s="9"/>
      <c r="P4155" s="9"/>
      <c r="Q4155" s="9"/>
    </row>
    <row r="4156" spans="8:17" s="22" customFormat="1" ht="15" hidden="1" customHeight="1" x14ac:dyDescent="0.25">
      <c r="H4156" s="9"/>
      <c r="I4156" s="9"/>
      <c r="J4156" s="9"/>
      <c r="K4156" s="9"/>
      <c r="L4156" s="9"/>
      <c r="M4156" s="9"/>
      <c r="N4156" s="9"/>
      <c r="O4156" s="9"/>
      <c r="P4156" s="9"/>
      <c r="Q4156" s="9"/>
    </row>
    <row r="4157" spans="8:17" s="22" customFormat="1" ht="15" hidden="1" customHeight="1" x14ac:dyDescent="0.25">
      <c r="H4157" s="9"/>
      <c r="I4157" s="9"/>
      <c r="J4157" s="9"/>
      <c r="K4157" s="9"/>
      <c r="L4157" s="9"/>
      <c r="M4157" s="9"/>
      <c r="N4157" s="9"/>
      <c r="O4157" s="9"/>
      <c r="P4157" s="9"/>
      <c r="Q4157" s="9"/>
    </row>
    <row r="4158" spans="8:17" s="22" customFormat="1" ht="15" hidden="1" customHeight="1" x14ac:dyDescent="0.25">
      <c r="H4158" s="9"/>
      <c r="I4158" s="9"/>
      <c r="J4158" s="9"/>
      <c r="K4158" s="9"/>
      <c r="L4158" s="9"/>
      <c r="M4158" s="9"/>
      <c r="N4158" s="9"/>
      <c r="O4158" s="9"/>
      <c r="P4158" s="9"/>
      <c r="Q4158" s="9"/>
    </row>
    <row r="4159" spans="8:17" s="22" customFormat="1" ht="15" hidden="1" customHeight="1" x14ac:dyDescent="0.25">
      <c r="H4159" s="9"/>
      <c r="I4159" s="9"/>
      <c r="J4159" s="9"/>
      <c r="K4159" s="9"/>
      <c r="L4159" s="9"/>
      <c r="M4159" s="9"/>
      <c r="N4159" s="9"/>
      <c r="O4159" s="9"/>
      <c r="P4159" s="9"/>
      <c r="Q4159" s="9"/>
    </row>
    <row r="4160" spans="8:17" s="22" customFormat="1" ht="15" hidden="1" customHeight="1" x14ac:dyDescent="0.25">
      <c r="H4160" s="9"/>
      <c r="I4160" s="9"/>
      <c r="J4160" s="9"/>
      <c r="K4160" s="9"/>
      <c r="L4160" s="9"/>
      <c r="M4160" s="9"/>
      <c r="N4160" s="9"/>
      <c r="O4160" s="9"/>
      <c r="P4160" s="9"/>
      <c r="Q4160" s="9"/>
    </row>
    <row r="4161" spans="8:17" s="22" customFormat="1" ht="15" hidden="1" customHeight="1" x14ac:dyDescent="0.25">
      <c r="H4161" s="9"/>
      <c r="I4161" s="9"/>
      <c r="J4161" s="9"/>
      <c r="K4161" s="9"/>
      <c r="L4161" s="9"/>
      <c r="M4161" s="9"/>
      <c r="N4161" s="9"/>
      <c r="O4161" s="9"/>
      <c r="P4161" s="9"/>
      <c r="Q4161" s="9"/>
    </row>
    <row r="4162" spans="8:17" s="22" customFormat="1" ht="15" hidden="1" customHeight="1" x14ac:dyDescent="0.25">
      <c r="H4162" s="9"/>
      <c r="I4162" s="9"/>
      <c r="J4162" s="9"/>
      <c r="K4162" s="9"/>
      <c r="L4162" s="9"/>
      <c r="M4162" s="9"/>
      <c r="N4162" s="9"/>
      <c r="O4162" s="9"/>
      <c r="P4162" s="9"/>
      <c r="Q4162" s="9"/>
    </row>
    <row r="4163" spans="8:17" s="22" customFormat="1" ht="15" hidden="1" customHeight="1" x14ac:dyDescent="0.25">
      <c r="H4163" s="9"/>
      <c r="I4163" s="9"/>
      <c r="J4163" s="9"/>
      <c r="K4163" s="9"/>
      <c r="L4163" s="9"/>
      <c r="M4163" s="9"/>
      <c r="N4163" s="9"/>
      <c r="O4163" s="9"/>
      <c r="P4163" s="9"/>
      <c r="Q4163" s="9"/>
    </row>
    <row r="4164" spans="8:17" s="22" customFormat="1" ht="15" hidden="1" customHeight="1" x14ac:dyDescent="0.25">
      <c r="H4164" s="9"/>
      <c r="I4164" s="9"/>
      <c r="J4164" s="9"/>
      <c r="K4164" s="9"/>
      <c r="L4164" s="9"/>
      <c r="M4164" s="9"/>
      <c r="N4164" s="9"/>
      <c r="O4164" s="9"/>
      <c r="P4164" s="9"/>
      <c r="Q4164" s="9"/>
    </row>
    <row r="4165" spans="8:17" s="22" customFormat="1" ht="15" hidden="1" customHeight="1" x14ac:dyDescent="0.25">
      <c r="H4165" s="9"/>
      <c r="I4165" s="9"/>
      <c r="J4165" s="9"/>
      <c r="K4165" s="9"/>
      <c r="L4165" s="9"/>
      <c r="M4165" s="9"/>
      <c r="N4165" s="9"/>
      <c r="O4165" s="9"/>
      <c r="P4165" s="9"/>
      <c r="Q4165" s="9"/>
    </row>
    <row r="4166" spans="8:17" s="22" customFormat="1" ht="15" hidden="1" customHeight="1" x14ac:dyDescent="0.25">
      <c r="H4166" s="9"/>
      <c r="I4166" s="9"/>
      <c r="J4166" s="9"/>
      <c r="K4166" s="9"/>
      <c r="L4166" s="9"/>
      <c r="M4166" s="9"/>
      <c r="N4166" s="9"/>
      <c r="O4166" s="9"/>
      <c r="P4166" s="9"/>
      <c r="Q4166" s="9"/>
    </row>
    <row r="4167" spans="8:17" s="22" customFormat="1" ht="15" hidden="1" customHeight="1" x14ac:dyDescent="0.25">
      <c r="H4167" s="9"/>
      <c r="I4167" s="9"/>
      <c r="J4167" s="9"/>
      <c r="K4167" s="9"/>
      <c r="L4167" s="9"/>
      <c r="M4167" s="9"/>
      <c r="N4167" s="9"/>
      <c r="O4167" s="9"/>
      <c r="P4167" s="9"/>
      <c r="Q4167" s="9"/>
    </row>
    <row r="4168" spans="8:17" s="22" customFormat="1" ht="15" hidden="1" customHeight="1" x14ac:dyDescent="0.25">
      <c r="H4168" s="9"/>
      <c r="I4168" s="9"/>
      <c r="J4168" s="9"/>
      <c r="K4168" s="9"/>
      <c r="L4168" s="9"/>
      <c r="M4168" s="9"/>
      <c r="N4168" s="9"/>
      <c r="O4168" s="9"/>
      <c r="P4168" s="9"/>
      <c r="Q4168" s="9"/>
    </row>
    <row r="4169" spans="8:17" s="22" customFormat="1" ht="15" hidden="1" customHeight="1" x14ac:dyDescent="0.25">
      <c r="H4169" s="9"/>
      <c r="I4169" s="9"/>
      <c r="J4169" s="9"/>
      <c r="K4169" s="9"/>
      <c r="L4169" s="9"/>
      <c r="M4169" s="9"/>
      <c r="N4169" s="9"/>
      <c r="O4169" s="9"/>
      <c r="P4169" s="9"/>
      <c r="Q4169" s="9"/>
    </row>
    <row r="4170" spans="8:17" s="22" customFormat="1" ht="15" hidden="1" customHeight="1" x14ac:dyDescent="0.25">
      <c r="H4170" s="9"/>
      <c r="I4170" s="9"/>
      <c r="J4170" s="9"/>
      <c r="K4170" s="9"/>
      <c r="L4170" s="9"/>
      <c r="M4170" s="9"/>
      <c r="N4170" s="9"/>
      <c r="O4170" s="9"/>
      <c r="P4170" s="9"/>
      <c r="Q4170" s="9"/>
    </row>
    <row r="4171" spans="8:17" s="22" customFormat="1" ht="15" hidden="1" customHeight="1" x14ac:dyDescent="0.25">
      <c r="H4171" s="9"/>
      <c r="I4171" s="9"/>
      <c r="J4171" s="9"/>
      <c r="K4171" s="9"/>
      <c r="L4171" s="9"/>
      <c r="M4171" s="9"/>
      <c r="N4171" s="9"/>
      <c r="O4171" s="9"/>
      <c r="P4171" s="9"/>
      <c r="Q4171" s="9"/>
    </row>
    <row r="4172" spans="8:17" s="22" customFormat="1" ht="15" hidden="1" customHeight="1" x14ac:dyDescent="0.25">
      <c r="H4172" s="9"/>
      <c r="I4172" s="9"/>
      <c r="J4172" s="9"/>
      <c r="K4172" s="9"/>
      <c r="L4172" s="9"/>
      <c r="M4172" s="9"/>
      <c r="N4172" s="9"/>
      <c r="O4172" s="9"/>
      <c r="P4172" s="9"/>
      <c r="Q4172" s="9"/>
    </row>
    <row r="4173" spans="8:17" s="22" customFormat="1" ht="15" hidden="1" customHeight="1" x14ac:dyDescent="0.25">
      <c r="H4173" s="9"/>
      <c r="I4173" s="9"/>
      <c r="J4173" s="9"/>
      <c r="K4173" s="9"/>
      <c r="L4173" s="9"/>
      <c r="M4173" s="9"/>
      <c r="N4173" s="9"/>
      <c r="O4173" s="9"/>
      <c r="P4173" s="9"/>
      <c r="Q4173" s="9"/>
    </row>
    <row r="4174" spans="8:17" s="22" customFormat="1" ht="15" hidden="1" customHeight="1" x14ac:dyDescent="0.25">
      <c r="H4174" s="9"/>
      <c r="I4174" s="9"/>
      <c r="J4174" s="9"/>
      <c r="K4174" s="9"/>
      <c r="L4174" s="9"/>
      <c r="M4174" s="9"/>
      <c r="N4174" s="9"/>
      <c r="O4174" s="9"/>
      <c r="P4174" s="9"/>
      <c r="Q4174" s="9"/>
    </row>
    <row r="4175" spans="8:17" s="22" customFormat="1" ht="15" hidden="1" customHeight="1" x14ac:dyDescent="0.25">
      <c r="H4175" s="9"/>
      <c r="I4175" s="9"/>
      <c r="J4175" s="9"/>
      <c r="K4175" s="9"/>
      <c r="L4175" s="9"/>
      <c r="M4175" s="9"/>
      <c r="N4175" s="9"/>
      <c r="O4175" s="9"/>
      <c r="P4175" s="9"/>
      <c r="Q4175" s="9"/>
    </row>
    <row r="4176" spans="8:17" s="22" customFormat="1" ht="15" hidden="1" customHeight="1" x14ac:dyDescent="0.25">
      <c r="H4176" s="9"/>
      <c r="I4176" s="9"/>
      <c r="J4176" s="9"/>
      <c r="K4176" s="9"/>
      <c r="L4176" s="9"/>
      <c r="M4176" s="9"/>
      <c r="N4176" s="9"/>
      <c r="O4176" s="9"/>
      <c r="P4176" s="9"/>
      <c r="Q4176" s="9"/>
    </row>
    <row r="4177" spans="8:17" s="22" customFormat="1" ht="15" hidden="1" customHeight="1" x14ac:dyDescent="0.25">
      <c r="H4177" s="9"/>
      <c r="I4177" s="9"/>
      <c r="J4177" s="9"/>
      <c r="K4177" s="9"/>
      <c r="L4177" s="9"/>
      <c r="M4177" s="9"/>
      <c r="N4177" s="9"/>
      <c r="O4177" s="9"/>
      <c r="P4177" s="9"/>
      <c r="Q4177" s="9"/>
    </row>
    <row r="4178" spans="8:17" s="22" customFormat="1" ht="15" hidden="1" customHeight="1" x14ac:dyDescent="0.25">
      <c r="H4178" s="9"/>
      <c r="I4178" s="9"/>
      <c r="J4178" s="9"/>
      <c r="K4178" s="9"/>
      <c r="L4178" s="9"/>
      <c r="M4178" s="9"/>
      <c r="N4178" s="9"/>
      <c r="O4178" s="9"/>
      <c r="P4178" s="9"/>
      <c r="Q4178" s="9"/>
    </row>
    <row r="4179" spans="8:17" s="22" customFormat="1" ht="15" hidden="1" customHeight="1" x14ac:dyDescent="0.25">
      <c r="H4179" s="9"/>
      <c r="I4179" s="9"/>
      <c r="J4179" s="9"/>
      <c r="K4179" s="9"/>
      <c r="L4179" s="9"/>
      <c r="M4179" s="9"/>
      <c r="N4179" s="9"/>
      <c r="O4179" s="9"/>
      <c r="P4179" s="9"/>
      <c r="Q4179" s="9"/>
    </row>
    <row r="4180" spans="8:17" s="22" customFormat="1" ht="15" hidden="1" customHeight="1" x14ac:dyDescent="0.25">
      <c r="H4180" s="9"/>
      <c r="I4180" s="9"/>
      <c r="J4180" s="9"/>
      <c r="K4180" s="9"/>
      <c r="L4180" s="9"/>
      <c r="M4180" s="9"/>
      <c r="N4180" s="9"/>
      <c r="O4180" s="9"/>
      <c r="P4180" s="9"/>
      <c r="Q4180" s="9"/>
    </row>
    <row r="4181" spans="8:17" s="22" customFormat="1" ht="15" hidden="1" customHeight="1" x14ac:dyDescent="0.25">
      <c r="H4181" s="9"/>
      <c r="I4181" s="9"/>
      <c r="J4181" s="9"/>
      <c r="K4181" s="9"/>
      <c r="L4181" s="9"/>
      <c r="M4181" s="9"/>
      <c r="N4181" s="9"/>
      <c r="O4181" s="9"/>
      <c r="P4181" s="9"/>
      <c r="Q4181" s="9"/>
    </row>
    <row r="4182" spans="8:17" s="22" customFormat="1" ht="15" hidden="1" customHeight="1" x14ac:dyDescent="0.25">
      <c r="H4182" s="9"/>
      <c r="I4182" s="9"/>
      <c r="J4182" s="9"/>
      <c r="K4182" s="9"/>
      <c r="L4182" s="9"/>
      <c r="M4182" s="9"/>
      <c r="N4182" s="9"/>
      <c r="O4182" s="9"/>
      <c r="P4182" s="9"/>
      <c r="Q4182" s="9"/>
    </row>
    <row r="4183" spans="8:17" s="22" customFormat="1" ht="15" hidden="1" customHeight="1" x14ac:dyDescent="0.25">
      <c r="H4183" s="9"/>
      <c r="I4183" s="9"/>
      <c r="J4183" s="9"/>
      <c r="K4183" s="9"/>
      <c r="L4183" s="9"/>
      <c r="M4183" s="9"/>
      <c r="N4183" s="9"/>
      <c r="O4183" s="9"/>
      <c r="P4183" s="9"/>
      <c r="Q4183" s="9"/>
    </row>
    <row r="4184" spans="8:17" s="22" customFormat="1" ht="15" hidden="1" customHeight="1" x14ac:dyDescent="0.25">
      <c r="H4184" s="9"/>
      <c r="I4184" s="9"/>
      <c r="J4184" s="9"/>
      <c r="K4184" s="9"/>
      <c r="L4184" s="9"/>
      <c r="M4184" s="9"/>
      <c r="N4184" s="9"/>
      <c r="O4184" s="9"/>
      <c r="P4184" s="9"/>
      <c r="Q4184" s="9"/>
    </row>
    <row r="4185" spans="8:17" s="22" customFormat="1" ht="15" hidden="1" customHeight="1" x14ac:dyDescent="0.25">
      <c r="H4185" s="9"/>
      <c r="I4185" s="9"/>
      <c r="J4185" s="9"/>
      <c r="K4185" s="9"/>
      <c r="L4185" s="9"/>
      <c r="M4185" s="9"/>
      <c r="N4185" s="9"/>
      <c r="O4185" s="9"/>
      <c r="P4185" s="9"/>
      <c r="Q4185" s="9"/>
    </row>
    <row r="4186" spans="8:17" s="22" customFormat="1" ht="15" hidden="1" customHeight="1" x14ac:dyDescent="0.25">
      <c r="H4186" s="9"/>
      <c r="I4186" s="9"/>
      <c r="J4186" s="9"/>
      <c r="K4186" s="9"/>
      <c r="L4186" s="9"/>
      <c r="M4186" s="9"/>
      <c r="N4186" s="9"/>
      <c r="O4186" s="9"/>
      <c r="P4186" s="9"/>
      <c r="Q4186" s="9"/>
    </row>
    <row r="4187" spans="8:17" s="22" customFormat="1" ht="15" hidden="1" customHeight="1" x14ac:dyDescent="0.25">
      <c r="H4187" s="9"/>
      <c r="I4187" s="9"/>
      <c r="J4187" s="9"/>
      <c r="K4187" s="9"/>
      <c r="L4187" s="9"/>
      <c r="M4187" s="9"/>
      <c r="N4187" s="9"/>
      <c r="O4187" s="9"/>
      <c r="P4187" s="9"/>
      <c r="Q4187" s="9"/>
    </row>
    <row r="4188" spans="8:17" s="22" customFormat="1" ht="15" hidden="1" customHeight="1" x14ac:dyDescent="0.25">
      <c r="H4188" s="9"/>
      <c r="I4188" s="9"/>
      <c r="J4188" s="9"/>
      <c r="K4188" s="9"/>
      <c r="L4188" s="9"/>
      <c r="M4188" s="9"/>
      <c r="N4188" s="9"/>
      <c r="O4188" s="9"/>
      <c r="P4188" s="9"/>
      <c r="Q4188" s="9"/>
    </row>
    <row r="4189" spans="8:17" s="22" customFormat="1" ht="15" hidden="1" customHeight="1" x14ac:dyDescent="0.25">
      <c r="H4189" s="9"/>
      <c r="I4189" s="9"/>
      <c r="J4189" s="9"/>
      <c r="K4189" s="9"/>
      <c r="L4189" s="9"/>
      <c r="M4189" s="9"/>
      <c r="N4189" s="9"/>
      <c r="O4189" s="9"/>
      <c r="P4189" s="9"/>
      <c r="Q4189" s="9"/>
    </row>
    <row r="4190" spans="8:17" s="22" customFormat="1" ht="15" hidden="1" customHeight="1" x14ac:dyDescent="0.25">
      <c r="H4190" s="9"/>
      <c r="I4190" s="9"/>
      <c r="J4190" s="9"/>
      <c r="K4190" s="9"/>
      <c r="L4190" s="9"/>
      <c r="M4190" s="9"/>
      <c r="N4190" s="9"/>
      <c r="O4190" s="9"/>
      <c r="P4190" s="9"/>
      <c r="Q4190" s="9"/>
    </row>
    <row r="4191" spans="8:17" s="22" customFormat="1" ht="15" hidden="1" customHeight="1" x14ac:dyDescent="0.25">
      <c r="H4191" s="9"/>
      <c r="I4191" s="9"/>
      <c r="J4191" s="9"/>
      <c r="K4191" s="9"/>
      <c r="L4191" s="9"/>
      <c r="M4191" s="9"/>
      <c r="N4191" s="9"/>
      <c r="O4191" s="9"/>
      <c r="P4191" s="9"/>
      <c r="Q4191" s="9"/>
    </row>
    <row r="4192" spans="8:17" s="22" customFormat="1" ht="15" hidden="1" customHeight="1" x14ac:dyDescent="0.25">
      <c r="H4192" s="9"/>
      <c r="I4192" s="9"/>
      <c r="J4192" s="9"/>
      <c r="K4192" s="9"/>
      <c r="L4192" s="9"/>
      <c r="M4192" s="9"/>
      <c r="N4192" s="9"/>
      <c r="O4192" s="9"/>
      <c r="P4192" s="9"/>
      <c r="Q4192" s="9"/>
    </row>
    <row r="4193" spans="8:17" s="22" customFormat="1" ht="15" hidden="1" customHeight="1" x14ac:dyDescent="0.25">
      <c r="H4193" s="9"/>
      <c r="I4193" s="9"/>
      <c r="J4193" s="9"/>
      <c r="K4193" s="9"/>
      <c r="L4193" s="9"/>
      <c r="M4193" s="9"/>
      <c r="N4193" s="9"/>
      <c r="O4193" s="9"/>
      <c r="P4193" s="9"/>
      <c r="Q4193" s="9"/>
    </row>
    <row r="4194" spans="8:17" s="22" customFormat="1" ht="15" hidden="1" customHeight="1" x14ac:dyDescent="0.25">
      <c r="H4194" s="9"/>
      <c r="I4194" s="9"/>
      <c r="J4194" s="9"/>
      <c r="K4194" s="9"/>
      <c r="L4194" s="9"/>
      <c r="M4194" s="9"/>
      <c r="N4194" s="9"/>
      <c r="O4194" s="9"/>
      <c r="P4194" s="9"/>
      <c r="Q4194" s="9"/>
    </row>
    <row r="4195" spans="8:17" s="22" customFormat="1" ht="15" hidden="1" customHeight="1" x14ac:dyDescent="0.25">
      <c r="H4195" s="9"/>
      <c r="I4195" s="9"/>
      <c r="J4195" s="9"/>
      <c r="K4195" s="9"/>
      <c r="L4195" s="9"/>
      <c r="M4195" s="9"/>
      <c r="N4195" s="9"/>
      <c r="O4195" s="9"/>
      <c r="P4195" s="9"/>
      <c r="Q4195" s="9"/>
    </row>
    <row r="4196" spans="8:17" s="22" customFormat="1" ht="15" hidden="1" customHeight="1" x14ac:dyDescent="0.25">
      <c r="H4196" s="9"/>
      <c r="I4196" s="9"/>
      <c r="J4196" s="9"/>
      <c r="K4196" s="9"/>
      <c r="L4196" s="9"/>
      <c r="M4196" s="9"/>
      <c r="N4196" s="9"/>
      <c r="O4196" s="9"/>
      <c r="P4196" s="9"/>
      <c r="Q4196" s="9"/>
    </row>
    <row r="4197" spans="8:17" s="22" customFormat="1" ht="15" hidden="1" customHeight="1" x14ac:dyDescent="0.25">
      <c r="H4197" s="9"/>
      <c r="I4197" s="9"/>
      <c r="J4197" s="9"/>
      <c r="K4197" s="9"/>
      <c r="L4197" s="9"/>
      <c r="M4197" s="9"/>
      <c r="N4197" s="9"/>
      <c r="O4197" s="9"/>
      <c r="P4197" s="9"/>
      <c r="Q4197" s="9"/>
    </row>
    <row r="4198" spans="8:17" s="22" customFormat="1" ht="15" hidden="1" customHeight="1" x14ac:dyDescent="0.25">
      <c r="H4198" s="9"/>
      <c r="I4198" s="9"/>
      <c r="J4198" s="9"/>
      <c r="K4198" s="9"/>
      <c r="L4198" s="9"/>
      <c r="M4198" s="9"/>
      <c r="N4198" s="9"/>
      <c r="O4198" s="9"/>
      <c r="P4198" s="9"/>
      <c r="Q4198" s="9"/>
    </row>
    <row r="4199" spans="8:17" s="22" customFormat="1" ht="15" hidden="1" customHeight="1" x14ac:dyDescent="0.25">
      <c r="H4199" s="9"/>
      <c r="I4199" s="9"/>
      <c r="J4199" s="9"/>
      <c r="K4199" s="9"/>
      <c r="L4199" s="9"/>
      <c r="M4199" s="9"/>
      <c r="N4199" s="9"/>
      <c r="O4199" s="9"/>
      <c r="P4199" s="9"/>
      <c r="Q4199" s="9"/>
    </row>
    <row r="4200" spans="8:17" s="22" customFormat="1" ht="15" hidden="1" customHeight="1" x14ac:dyDescent="0.25">
      <c r="H4200" s="9"/>
      <c r="I4200" s="9"/>
      <c r="J4200" s="9"/>
      <c r="K4200" s="9"/>
      <c r="L4200" s="9"/>
      <c r="M4200" s="9"/>
      <c r="N4200" s="9"/>
      <c r="O4200" s="9"/>
      <c r="P4200" s="9"/>
      <c r="Q4200" s="9"/>
    </row>
    <row r="4201" spans="8:17" s="22" customFormat="1" ht="15" hidden="1" customHeight="1" x14ac:dyDescent="0.25">
      <c r="H4201" s="9"/>
      <c r="I4201" s="9"/>
      <c r="J4201" s="9"/>
      <c r="K4201" s="9"/>
      <c r="L4201" s="9"/>
      <c r="M4201" s="9"/>
      <c r="N4201" s="9"/>
      <c r="O4201" s="9"/>
      <c r="P4201" s="9"/>
      <c r="Q4201" s="9"/>
    </row>
    <row r="4202" spans="8:17" s="22" customFormat="1" ht="15" hidden="1" customHeight="1" x14ac:dyDescent="0.25">
      <c r="H4202" s="9"/>
      <c r="I4202" s="9"/>
      <c r="J4202" s="9"/>
      <c r="K4202" s="9"/>
      <c r="L4202" s="9"/>
      <c r="M4202" s="9"/>
      <c r="N4202" s="9"/>
      <c r="O4202" s="9"/>
      <c r="P4202" s="9"/>
      <c r="Q4202" s="9"/>
    </row>
    <row r="4203" spans="8:17" s="22" customFormat="1" ht="15" hidden="1" customHeight="1" x14ac:dyDescent="0.25">
      <c r="H4203" s="9"/>
      <c r="I4203" s="9"/>
      <c r="J4203" s="9"/>
      <c r="K4203" s="9"/>
      <c r="L4203" s="9"/>
      <c r="M4203" s="9"/>
      <c r="N4203" s="9"/>
      <c r="O4203" s="9"/>
      <c r="P4203" s="9"/>
      <c r="Q4203" s="9"/>
    </row>
    <row r="4204" spans="8:17" s="22" customFormat="1" ht="15" hidden="1" customHeight="1" x14ac:dyDescent="0.25">
      <c r="H4204" s="9"/>
      <c r="I4204" s="9"/>
      <c r="J4204" s="9"/>
      <c r="K4204" s="9"/>
      <c r="L4204" s="9"/>
      <c r="M4204" s="9"/>
      <c r="N4204" s="9"/>
      <c r="O4204" s="9"/>
      <c r="P4204" s="9"/>
      <c r="Q4204" s="9"/>
    </row>
    <row r="4205" spans="8:17" s="22" customFormat="1" ht="15" hidden="1" customHeight="1" x14ac:dyDescent="0.25">
      <c r="H4205" s="9"/>
      <c r="I4205" s="9"/>
      <c r="J4205" s="9"/>
      <c r="K4205" s="9"/>
      <c r="L4205" s="9"/>
      <c r="M4205" s="9"/>
      <c r="N4205" s="9"/>
      <c r="O4205" s="9"/>
      <c r="P4205" s="9"/>
      <c r="Q4205" s="9"/>
    </row>
    <row r="4206" spans="8:17" s="22" customFormat="1" ht="15" hidden="1" customHeight="1" x14ac:dyDescent="0.25">
      <c r="H4206" s="9"/>
      <c r="I4206" s="9"/>
      <c r="J4206" s="9"/>
      <c r="K4206" s="9"/>
      <c r="L4206" s="9"/>
      <c r="M4206" s="9"/>
      <c r="N4206" s="9"/>
      <c r="O4206" s="9"/>
      <c r="P4206" s="9"/>
      <c r="Q4206" s="9"/>
    </row>
    <row r="4207" spans="8:17" s="22" customFormat="1" ht="15" hidden="1" customHeight="1" x14ac:dyDescent="0.25">
      <c r="H4207" s="9"/>
      <c r="I4207" s="9"/>
      <c r="J4207" s="9"/>
      <c r="K4207" s="9"/>
      <c r="L4207" s="9"/>
      <c r="M4207" s="9"/>
      <c r="N4207" s="9"/>
      <c r="O4207" s="9"/>
      <c r="P4207" s="9"/>
      <c r="Q4207" s="9"/>
    </row>
    <row r="4208" spans="8:17" s="22" customFormat="1" ht="15" hidden="1" customHeight="1" x14ac:dyDescent="0.25">
      <c r="H4208" s="9"/>
      <c r="I4208" s="9"/>
      <c r="J4208" s="9"/>
      <c r="K4208" s="9"/>
      <c r="L4208" s="9"/>
      <c r="M4208" s="9"/>
      <c r="N4208" s="9"/>
      <c r="O4208" s="9"/>
      <c r="P4208" s="9"/>
      <c r="Q4208" s="9"/>
    </row>
    <row r="4209" spans="8:17" s="22" customFormat="1" ht="15" hidden="1" customHeight="1" x14ac:dyDescent="0.25">
      <c r="H4209" s="9"/>
      <c r="I4209" s="9"/>
      <c r="J4209" s="9"/>
      <c r="K4209" s="9"/>
      <c r="L4209" s="9"/>
      <c r="M4209" s="9"/>
      <c r="N4209" s="9"/>
      <c r="O4209" s="9"/>
      <c r="P4209" s="9"/>
      <c r="Q4209" s="9"/>
    </row>
    <row r="4210" spans="8:17" s="22" customFormat="1" ht="15" hidden="1" customHeight="1" x14ac:dyDescent="0.25">
      <c r="H4210" s="9"/>
      <c r="I4210" s="9"/>
      <c r="J4210" s="9"/>
      <c r="K4210" s="9"/>
      <c r="L4210" s="9"/>
      <c r="M4210" s="9"/>
      <c r="N4210" s="9"/>
      <c r="O4210" s="9"/>
      <c r="P4210" s="9"/>
      <c r="Q4210" s="9"/>
    </row>
    <row r="4211" spans="8:17" s="22" customFormat="1" ht="15" hidden="1" customHeight="1" x14ac:dyDescent="0.25">
      <c r="H4211" s="9"/>
      <c r="I4211" s="9"/>
      <c r="J4211" s="9"/>
      <c r="K4211" s="9"/>
      <c r="L4211" s="9"/>
      <c r="M4211" s="9"/>
      <c r="N4211" s="9"/>
      <c r="O4211" s="9"/>
      <c r="P4211" s="9"/>
      <c r="Q4211" s="9"/>
    </row>
    <row r="4212" spans="8:17" s="22" customFormat="1" ht="15" hidden="1" customHeight="1" x14ac:dyDescent="0.25">
      <c r="H4212" s="9"/>
      <c r="I4212" s="9"/>
      <c r="J4212" s="9"/>
      <c r="K4212" s="9"/>
      <c r="L4212" s="9"/>
      <c r="M4212" s="9"/>
      <c r="N4212" s="9"/>
      <c r="O4212" s="9"/>
      <c r="P4212" s="9"/>
      <c r="Q4212" s="9"/>
    </row>
    <row r="4213" spans="8:17" s="22" customFormat="1" ht="15" hidden="1" customHeight="1" x14ac:dyDescent="0.25">
      <c r="H4213" s="9"/>
      <c r="I4213" s="9"/>
      <c r="J4213" s="9"/>
      <c r="K4213" s="9"/>
      <c r="L4213" s="9"/>
      <c r="M4213" s="9"/>
      <c r="N4213" s="9"/>
      <c r="O4213" s="9"/>
      <c r="P4213" s="9"/>
      <c r="Q4213" s="9"/>
    </row>
    <row r="4214" spans="8:17" s="22" customFormat="1" ht="15" hidden="1" customHeight="1" x14ac:dyDescent="0.25">
      <c r="H4214" s="9"/>
      <c r="I4214" s="9"/>
      <c r="J4214" s="9"/>
      <c r="K4214" s="9"/>
      <c r="L4214" s="9"/>
      <c r="M4214" s="9"/>
      <c r="N4214" s="9"/>
      <c r="O4214" s="9"/>
      <c r="P4214" s="9"/>
      <c r="Q4214" s="9"/>
    </row>
    <row r="4215" spans="8:17" s="22" customFormat="1" ht="15" hidden="1" customHeight="1" x14ac:dyDescent="0.25">
      <c r="H4215" s="9"/>
      <c r="I4215" s="9"/>
      <c r="J4215" s="9"/>
      <c r="K4215" s="9"/>
      <c r="L4215" s="9"/>
      <c r="M4215" s="9"/>
      <c r="N4215" s="9"/>
      <c r="O4215" s="9"/>
      <c r="P4215" s="9"/>
      <c r="Q4215" s="9"/>
    </row>
    <row r="4216" spans="8:17" s="22" customFormat="1" ht="15" hidden="1" customHeight="1" x14ac:dyDescent="0.25">
      <c r="H4216" s="9"/>
      <c r="I4216" s="9"/>
      <c r="J4216" s="9"/>
      <c r="K4216" s="9"/>
      <c r="L4216" s="9"/>
      <c r="M4216" s="9"/>
      <c r="N4216" s="9"/>
      <c r="O4216" s="9"/>
      <c r="P4216" s="9"/>
      <c r="Q4216" s="9"/>
    </row>
    <row r="4217" spans="8:17" s="22" customFormat="1" ht="15" hidden="1" customHeight="1" x14ac:dyDescent="0.25">
      <c r="H4217" s="9"/>
      <c r="I4217" s="9"/>
      <c r="J4217" s="9"/>
      <c r="K4217" s="9"/>
      <c r="L4217" s="9"/>
      <c r="M4217" s="9"/>
      <c r="N4217" s="9"/>
      <c r="O4217" s="9"/>
      <c r="P4217" s="9"/>
      <c r="Q4217" s="9"/>
    </row>
    <row r="4218" spans="8:17" s="22" customFormat="1" ht="15" hidden="1" customHeight="1" x14ac:dyDescent="0.25">
      <c r="H4218" s="9"/>
      <c r="I4218" s="9"/>
      <c r="J4218" s="9"/>
      <c r="K4218" s="9"/>
      <c r="L4218" s="9"/>
      <c r="M4218" s="9"/>
      <c r="N4218" s="9"/>
      <c r="O4218" s="9"/>
      <c r="P4218" s="9"/>
      <c r="Q4218" s="9"/>
    </row>
    <row r="4219" spans="8:17" s="22" customFormat="1" ht="15" hidden="1" customHeight="1" x14ac:dyDescent="0.25">
      <c r="H4219" s="9"/>
      <c r="I4219" s="9"/>
      <c r="J4219" s="9"/>
      <c r="K4219" s="9"/>
      <c r="L4219" s="9"/>
      <c r="M4219" s="9"/>
      <c r="N4219" s="9"/>
      <c r="O4219" s="9"/>
      <c r="P4219" s="9"/>
      <c r="Q4219" s="9"/>
    </row>
    <row r="4220" spans="8:17" s="22" customFormat="1" ht="15" hidden="1" customHeight="1" x14ac:dyDescent="0.25">
      <c r="H4220" s="9"/>
      <c r="I4220" s="9"/>
      <c r="J4220" s="9"/>
      <c r="K4220" s="9"/>
      <c r="L4220" s="9"/>
      <c r="M4220" s="9"/>
      <c r="N4220" s="9"/>
      <c r="O4220" s="9"/>
      <c r="P4220" s="9"/>
      <c r="Q4220" s="9"/>
    </row>
    <row r="4221" spans="8:17" s="22" customFormat="1" ht="15" hidden="1" customHeight="1" x14ac:dyDescent="0.25">
      <c r="H4221" s="9"/>
      <c r="I4221" s="9"/>
      <c r="J4221" s="9"/>
      <c r="K4221" s="9"/>
      <c r="L4221" s="9"/>
      <c r="M4221" s="9"/>
      <c r="N4221" s="9"/>
      <c r="O4221" s="9"/>
      <c r="P4221" s="9"/>
      <c r="Q4221" s="9"/>
    </row>
    <row r="4222" spans="8:17" s="22" customFormat="1" ht="15" hidden="1" customHeight="1" x14ac:dyDescent="0.25">
      <c r="H4222" s="9"/>
      <c r="I4222" s="9"/>
      <c r="J4222" s="9"/>
      <c r="K4222" s="9"/>
      <c r="L4222" s="9"/>
      <c r="M4222" s="9"/>
      <c r="N4222" s="9"/>
      <c r="O4222" s="9"/>
      <c r="P4222" s="9"/>
      <c r="Q4222" s="9"/>
    </row>
    <row r="4223" spans="8:17" s="22" customFormat="1" ht="15" hidden="1" customHeight="1" x14ac:dyDescent="0.25">
      <c r="H4223" s="9"/>
      <c r="I4223" s="9"/>
      <c r="J4223" s="9"/>
      <c r="K4223" s="9"/>
      <c r="L4223" s="9"/>
      <c r="M4223" s="9"/>
      <c r="N4223" s="9"/>
      <c r="O4223" s="9"/>
      <c r="P4223" s="9"/>
      <c r="Q4223" s="9"/>
    </row>
    <row r="4224" spans="8:17" s="22" customFormat="1" ht="15" hidden="1" customHeight="1" x14ac:dyDescent="0.25">
      <c r="H4224" s="9"/>
      <c r="I4224" s="9"/>
      <c r="J4224" s="9"/>
      <c r="K4224" s="9"/>
      <c r="L4224" s="9"/>
      <c r="M4224" s="9"/>
      <c r="N4224" s="9"/>
      <c r="O4224" s="9"/>
      <c r="P4224" s="9"/>
      <c r="Q4224" s="9"/>
    </row>
    <row r="4225" spans="8:17" s="22" customFormat="1" ht="15" hidden="1" customHeight="1" x14ac:dyDescent="0.25">
      <c r="H4225" s="9"/>
      <c r="I4225" s="9"/>
      <c r="J4225" s="9"/>
      <c r="K4225" s="9"/>
      <c r="L4225" s="9"/>
      <c r="M4225" s="9"/>
      <c r="N4225" s="9"/>
      <c r="O4225" s="9"/>
      <c r="P4225" s="9"/>
      <c r="Q4225" s="9"/>
    </row>
    <row r="4226" spans="8:17" s="22" customFormat="1" ht="15" hidden="1" customHeight="1" x14ac:dyDescent="0.25">
      <c r="H4226" s="9"/>
      <c r="I4226" s="9"/>
      <c r="J4226" s="9"/>
      <c r="K4226" s="9"/>
      <c r="L4226" s="9"/>
      <c r="M4226" s="9"/>
      <c r="N4226" s="9"/>
      <c r="O4226" s="9"/>
      <c r="P4226" s="9"/>
      <c r="Q4226" s="9"/>
    </row>
    <row r="4227" spans="8:17" s="22" customFormat="1" ht="15" hidden="1" customHeight="1" x14ac:dyDescent="0.25">
      <c r="H4227" s="9"/>
      <c r="I4227" s="9"/>
      <c r="J4227" s="9"/>
      <c r="K4227" s="9"/>
      <c r="L4227" s="9"/>
      <c r="M4227" s="9"/>
      <c r="N4227" s="9"/>
      <c r="O4227" s="9"/>
      <c r="P4227" s="9"/>
      <c r="Q4227" s="9"/>
    </row>
    <row r="4228" spans="8:17" s="22" customFormat="1" ht="15" hidden="1" customHeight="1" x14ac:dyDescent="0.25">
      <c r="H4228" s="9"/>
      <c r="I4228" s="9"/>
      <c r="J4228" s="9"/>
      <c r="K4228" s="9"/>
      <c r="L4228" s="9"/>
      <c r="M4228" s="9"/>
      <c r="N4228" s="9"/>
      <c r="O4228" s="9"/>
      <c r="P4228" s="9"/>
      <c r="Q4228" s="9"/>
    </row>
    <row r="4229" spans="8:17" s="22" customFormat="1" ht="15" hidden="1" customHeight="1" x14ac:dyDescent="0.25">
      <c r="H4229" s="9"/>
      <c r="I4229" s="9"/>
      <c r="J4229" s="9"/>
      <c r="K4229" s="9"/>
      <c r="L4229" s="9"/>
      <c r="M4229" s="9"/>
      <c r="N4229" s="9"/>
      <c r="O4229" s="9"/>
      <c r="P4229" s="9"/>
      <c r="Q4229" s="9"/>
    </row>
    <row r="4230" spans="8:17" s="22" customFormat="1" ht="15" hidden="1" customHeight="1" x14ac:dyDescent="0.25">
      <c r="H4230" s="9"/>
      <c r="I4230" s="9"/>
      <c r="J4230" s="9"/>
      <c r="K4230" s="9"/>
      <c r="L4230" s="9"/>
      <c r="M4230" s="9"/>
      <c r="N4230" s="9"/>
      <c r="O4230" s="9"/>
      <c r="P4230" s="9"/>
      <c r="Q4230" s="9"/>
    </row>
    <row r="4231" spans="8:17" s="22" customFormat="1" ht="15" hidden="1" customHeight="1" x14ac:dyDescent="0.25">
      <c r="H4231" s="9"/>
      <c r="I4231" s="9"/>
      <c r="J4231" s="9"/>
      <c r="K4231" s="9"/>
      <c r="L4231" s="9"/>
      <c r="M4231" s="9"/>
      <c r="N4231" s="9"/>
      <c r="O4231" s="9"/>
      <c r="P4231" s="9"/>
      <c r="Q4231" s="9"/>
    </row>
    <row r="4232" spans="8:17" s="22" customFormat="1" ht="15" hidden="1" customHeight="1" x14ac:dyDescent="0.25">
      <c r="H4232" s="9"/>
      <c r="I4232" s="9"/>
      <c r="J4232" s="9"/>
      <c r="K4232" s="9"/>
      <c r="L4232" s="9"/>
      <c r="M4232" s="9"/>
      <c r="N4232" s="9"/>
      <c r="O4232" s="9"/>
      <c r="P4232" s="9"/>
      <c r="Q4232" s="9"/>
    </row>
    <row r="4233" spans="8:17" s="22" customFormat="1" ht="15" hidden="1" customHeight="1" x14ac:dyDescent="0.25">
      <c r="H4233" s="9"/>
      <c r="I4233" s="9"/>
      <c r="J4233" s="9"/>
      <c r="K4233" s="9"/>
      <c r="L4233" s="9"/>
      <c r="M4233" s="9"/>
      <c r="N4233" s="9"/>
      <c r="O4233" s="9"/>
      <c r="P4233" s="9"/>
      <c r="Q4233" s="9"/>
    </row>
    <row r="4234" spans="8:17" s="22" customFormat="1" ht="15" hidden="1" customHeight="1" x14ac:dyDescent="0.25">
      <c r="H4234" s="9"/>
      <c r="I4234" s="9"/>
      <c r="J4234" s="9"/>
      <c r="K4234" s="9"/>
      <c r="L4234" s="9"/>
      <c r="M4234" s="9"/>
      <c r="N4234" s="9"/>
      <c r="O4234" s="9"/>
      <c r="P4234" s="9"/>
      <c r="Q4234" s="9"/>
    </row>
    <row r="4235" spans="8:17" s="22" customFormat="1" ht="15" hidden="1" customHeight="1" x14ac:dyDescent="0.25">
      <c r="H4235" s="9"/>
      <c r="I4235" s="9"/>
      <c r="J4235" s="9"/>
      <c r="K4235" s="9"/>
      <c r="L4235" s="9"/>
      <c r="M4235" s="9"/>
      <c r="N4235" s="9"/>
      <c r="O4235" s="9"/>
      <c r="P4235" s="9"/>
      <c r="Q4235" s="9"/>
    </row>
    <row r="4236" spans="8:17" s="22" customFormat="1" ht="15" hidden="1" customHeight="1" x14ac:dyDescent="0.25">
      <c r="H4236" s="9"/>
      <c r="I4236" s="9"/>
      <c r="J4236" s="9"/>
      <c r="K4236" s="9"/>
      <c r="L4236" s="9"/>
      <c r="M4236" s="9"/>
      <c r="N4236" s="9"/>
      <c r="O4236" s="9"/>
      <c r="P4236" s="9"/>
      <c r="Q4236" s="9"/>
    </row>
    <row r="4237" spans="8:17" s="22" customFormat="1" ht="15" hidden="1" customHeight="1" x14ac:dyDescent="0.25">
      <c r="H4237" s="9"/>
      <c r="I4237" s="9"/>
      <c r="J4237" s="9"/>
      <c r="K4237" s="9"/>
      <c r="L4237" s="9"/>
      <c r="M4237" s="9"/>
      <c r="N4237" s="9"/>
      <c r="O4237" s="9"/>
      <c r="P4237" s="9"/>
      <c r="Q4237" s="9"/>
    </row>
    <row r="4238" spans="8:17" s="22" customFormat="1" ht="15" hidden="1" customHeight="1" x14ac:dyDescent="0.25">
      <c r="H4238" s="9"/>
      <c r="I4238" s="9"/>
      <c r="J4238" s="9"/>
      <c r="K4238" s="9"/>
      <c r="L4238" s="9"/>
      <c r="M4238" s="9"/>
      <c r="N4238" s="9"/>
      <c r="O4238" s="9"/>
      <c r="P4238" s="9"/>
      <c r="Q4238" s="9"/>
    </row>
    <row r="4239" spans="8:17" s="22" customFormat="1" ht="15" hidden="1" customHeight="1" x14ac:dyDescent="0.25">
      <c r="H4239" s="9"/>
      <c r="I4239" s="9"/>
      <c r="J4239" s="9"/>
      <c r="K4239" s="9"/>
      <c r="L4239" s="9"/>
      <c r="M4239" s="9"/>
      <c r="N4239" s="9"/>
      <c r="O4239" s="9"/>
      <c r="P4239" s="9"/>
      <c r="Q4239" s="9"/>
    </row>
    <row r="4240" spans="8:17" s="22" customFormat="1" ht="15" hidden="1" customHeight="1" x14ac:dyDescent="0.25">
      <c r="H4240" s="9"/>
      <c r="I4240" s="9"/>
      <c r="J4240" s="9"/>
      <c r="K4240" s="9"/>
      <c r="L4240" s="9"/>
      <c r="M4240" s="9"/>
      <c r="N4240" s="9"/>
      <c r="O4240" s="9"/>
      <c r="P4240" s="9"/>
      <c r="Q4240" s="9"/>
    </row>
    <row r="4241" spans="8:17" s="22" customFormat="1" ht="15" hidden="1" customHeight="1" x14ac:dyDescent="0.25">
      <c r="H4241" s="9"/>
      <c r="I4241" s="9"/>
      <c r="J4241" s="9"/>
      <c r="K4241" s="9"/>
      <c r="L4241" s="9"/>
      <c r="M4241" s="9"/>
      <c r="N4241" s="9"/>
      <c r="O4241" s="9"/>
      <c r="P4241" s="9"/>
      <c r="Q4241" s="9"/>
    </row>
    <row r="4242" spans="8:17" s="22" customFormat="1" ht="15" hidden="1" customHeight="1" x14ac:dyDescent="0.25">
      <c r="H4242" s="9"/>
      <c r="I4242" s="9"/>
      <c r="J4242" s="9"/>
      <c r="K4242" s="9"/>
      <c r="L4242" s="9"/>
      <c r="M4242" s="9"/>
      <c r="N4242" s="9"/>
      <c r="O4242" s="9"/>
      <c r="P4242" s="9"/>
      <c r="Q4242" s="9"/>
    </row>
    <row r="4243" spans="8:17" s="22" customFormat="1" ht="15" hidden="1" customHeight="1" x14ac:dyDescent="0.25">
      <c r="H4243" s="9"/>
      <c r="I4243" s="9"/>
      <c r="J4243" s="9"/>
      <c r="K4243" s="9"/>
      <c r="L4243" s="9"/>
      <c r="M4243" s="9"/>
      <c r="N4243" s="9"/>
      <c r="O4243" s="9"/>
      <c r="P4243" s="9"/>
      <c r="Q4243" s="9"/>
    </row>
    <row r="4244" spans="8:17" s="22" customFormat="1" ht="15" hidden="1" customHeight="1" x14ac:dyDescent="0.25">
      <c r="H4244" s="9"/>
      <c r="I4244" s="9"/>
      <c r="J4244" s="9"/>
      <c r="K4244" s="9"/>
      <c r="L4244" s="9"/>
      <c r="M4244" s="9"/>
      <c r="N4244" s="9"/>
      <c r="O4244" s="9"/>
      <c r="P4244" s="9"/>
      <c r="Q4244" s="9"/>
    </row>
    <row r="4245" spans="8:17" s="22" customFormat="1" ht="15" hidden="1" customHeight="1" x14ac:dyDescent="0.25">
      <c r="H4245" s="9"/>
      <c r="I4245" s="9"/>
      <c r="J4245" s="9"/>
      <c r="K4245" s="9"/>
      <c r="L4245" s="9"/>
      <c r="M4245" s="9"/>
      <c r="N4245" s="9"/>
      <c r="O4245" s="9"/>
      <c r="P4245" s="9"/>
      <c r="Q4245" s="9"/>
    </row>
    <row r="4246" spans="8:17" s="22" customFormat="1" ht="15" hidden="1" customHeight="1" x14ac:dyDescent="0.25">
      <c r="H4246" s="9"/>
      <c r="I4246" s="9"/>
      <c r="J4246" s="9"/>
      <c r="K4246" s="9"/>
      <c r="L4246" s="9"/>
      <c r="M4246" s="9"/>
      <c r="N4246" s="9"/>
      <c r="O4246" s="9"/>
      <c r="P4246" s="9"/>
      <c r="Q4246" s="9"/>
    </row>
    <row r="4247" spans="8:17" s="22" customFormat="1" ht="15" hidden="1" customHeight="1" x14ac:dyDescent="0.25">
      <c r="H4247" s="9"/>
      <c r="I4247" s="9"/>
      <c r="J4247" s="9"/>
      <c r="K4247" s="9"/>
      <c r="L4247" s="9"/>
      <c r="M4247" s="9"/>
      <c r="N4247" s="9"/>
      <c r="O4247" s="9"/>
      <c r="P4247" s="9"/>
      <c r="Q4247" s="9"/>
    </row>
    <row r="4248" spans="8:17" s="22" customFormat="1" ht="15" hidden="1" customHeight="1" x14ac:dyDescent="0.25">
      <c r="H4248" s="9"/>
      <c r="I4248" s="9"/>
      <c r="J4248" s="9"/>
      <c r="K4248" s="9"/>
      <c r="L4248" s="9"/>
      <c r="M4248" s="9"/>
      <c r="N4248" s="9"/>
      <c r="O4248" s="9"/>
      <c r="P4248" s="9"/>
      <c r="Q4248" s="9"/>
    </row>
    <row r="4249" spans="8:17" s="22" customFormat="1" ht="15" hidden="1" customHeight="1" x14ac:dyDescent="0.25">
      <c r="H4249" s="9"/>
      <c r="I4249" s="9"/>
      <c r="J4249" s="9"/>
      <c r="K4249" s="9"/>
      <c r="L4249" s="9"/>
      <c r="M4249" s="9"/>
      <c r="N4249" s="9"/>
      <c r="O4249" s="9"/>
      <c r="P4249" s="9"/>
      <c r="Q4249" s="9"/>
    </row>
    <row r="4250" spans="8:17" s="22" customFormat="1" ht="15" hidden="1" customHeight="1" x14ac:dyDescent="0.25">
      <c r="H4250" s="9"/>
      <c r="I4250" s="9"/>
      <c r="J4250" s="9"/>
      <c r="K4250" s="9"/>
      <c r="L4250" s="9"/>
      <c r="M4250" s="9"/>
      <c r="N4250" s="9"/>
      <c r="O4250" s="9"/>
      <c r="P4250" s="9"/>
      <c r="Q4250" s="9"/>
    </row>
    <row r="4251" spans="8:17" s="22" customFormat="1" ht="15" hidden="1" customHeight="1" x14ac:dyDescent="0.25">
      <c r="H4251" s="9"/>
      <c r="I4251" s="9"/>
      <c r="J4251" s="9"/>
      <c r="K4251" s="9"/>
      <c r="L4251" s="9"/>
      <c r="M4251" s="9"/>
      <c r="N4251" s="9"/>
      <c r="O4251" s="9"/>
      <c r="P4251" s="9"/>
      <c r="Q4251" s="9"/>
    </row>
    <row r="4252" spans="8:17" s="22" customFormat="1" ht="15" hidden="1" customHeight="1" x14ac:dyDescent="0.25">
      <c r="H4252" s="9"/>
      <c r="I4252" s="9"/>
      <c r="J4252" s="9"/>
      <c r="K4252" s="9"/>
      <c r="L4252" s="9"/>
      <c r="M4252" s="9"/>
      <c r="N4252" s="9"/>
      <c r="O4252" s="9"/>
      <c r="P4252" s="9"/>
      <c r="Q4252" s="9"/>
    </row>
    <row r="4253" spans="8:17" s="22" customFormat="1" ht="15" hidden="1" customHeight="1" x14ac:dyDescent="0.25">
      <c r="H4253" s="9"/>
      <c r="I4253" s="9"/>
      <c r="J4253" s="9"/>
      <c r="K4253" s="9"/>
      <c r="L4253" s="9"/>
      <c r="M4253" s="9"/>
      <c r="N4253" s="9"/>
      <c r="O4253" s="9"/>
      <c r="P4253" s="9"/>
      <c r="Q4253" s="9"/>
    </row>
    <row r="4254" spans="8:17" s="22" customFormat="1" ht="15" hidden="1" customHeight="1" x14ac:dyDescent="0.25">
      <c r="H4254" s="9"/>
      <c r="I4254" s="9"/>
      <c r="J4254" s="9"/>
      <c r="K4254" s="9"/>
      <c r="L4254" s="9"/>
      <c r="M4254" s="9"/>
      <c r="N4254" s="9"/>
      <c r="O4254" s="9"/>
      <c r="P4254" s="9"/>
      <c r="Q4254" s="9"/>
    </row>
    <row r="4255" spans="8:17" s="22" customFormat="1" ht="15" hidden="1" customHeight="1" x14ac:dyDescent="0.25">
      <c r="H4255" s="9"/>
      <c r="I4255" s="9"/>
      <c r="J4255" s="9"/>
      <c r="K4255" s="9"/>
      <c r="L4255" s="9"/>
      <c r="M4255" s="9"/>
      <c r="N4255" s="9"/>
      <c r="O4255" s="9"/>
      <c r="P4255" s="9"/>
      <c r="Q4255" s="9"/>
    </row>
    <row r="4256" spans="8:17" s="22" customFormat="1" ht="15" hidden="1" customHeight="1" x14ac:dyDescent="0.25">
      <c r="H4256" s="9"/>
      <c r="I4256" s="9"/>
      <c r="J4256" s="9"/>
      <c r="K4256" s="9"/>
      <c r="L4256" s="9"/>
      <c r="M4256" s="9"/>
      <c r="N4256" s="9"/>
      <c r="O4256" s="9"/>
      <c r="P4256" s="9"/>
      <c r="Q4256" s="9"/>
    </row>
    <row r="4257" spans="8:17" s="22" customFormat="1" ht="15" hidden="1" customHeight="1" x14ac:dyDescent="0.25">
      <c r="H4257" s="9"/>
      <c r="I4257" s="9"/>
      <c r="J4257" s="9"/>
      <c r="K4257" s="9"/>
      <c r="L4257" s="9"/>
      <c r="M4257" s="9"/>
      <c r="N4257" s="9"/>
      <c r="O4257" s="9"/>
      <c r="P4257" s="9"/>
      <c r="Q4257" s="9"/>
    </row>
    <row r="4258" spans="8:17" s="22" customFormat="1" ht="15" hidden="1" customHeight="1" x14ac:dyDescent="0.25">
      <c r="H4258" s="9"/>
      <c r="I4258" s="9"/>
      <c r="J4258" s="9"/>
      <c r="K4258" s="9"/>
      <c r="L4258" s="9"/>
      <c r="M4258" s="9"/>
      <c r="N4258" s="9"/>
      <c r="O4258" s="9"/>
      <c r="P4258" s="9"/>
      <c r="Q4258" s="9"/>
    </row>
    <row r="4259" spans="8:17" s="22" customFormat="1" ht="15" hidden="1" customHeight="1" x14ac:dyDescent="0.25">
      <c r="H4259" s="9"/>
      <c r="I4259" s="9"/>
      <c r="J4259" s="9"/>
      <c r="K4259" s="9"/>
      <c r="L4259" s="9"/>
      <c r="M4259" s="9"/>
      <c r="N4259" s="9"/>
      <c r="O4259" s="9"/>
      <c r="P4259" s="9"/>
      <c r="Q4259" s="9"/>
    </row>
    <row r="4260" spans="8:17" s="22" customFormat="1" ht="15" hidden="1" customHeight="1" x14ac:dyDescent="0.25">
      <c r="H4260" s="9"/>
      <c r="I4260" s="9"/>
      <c r="J4260" s="9"/>
      <c r="K4260" s="9"/>
      <c r="L4260" s="9"/>
      <c r="M4260" s="9"/>
      <c r="N4260" s="9"/>
      <c r="O4260" s="9"/>
      <c r="P4260" s="9"/>
      <c r="Q4260" s="9"/>
    </row>
    <row r="4261" spans="8:17" s="22" customFormat="1" ht="15" hidden="1" customHeight="1" x14ac:dyDescent="0.25">
      <c r="H4261" s="9"/>
      <c r="I4261" s="9"/>
      <c r="J4261" s="9"/>
      <c r="K4261" s="9"/>
      <c r="L4261" s="9"/>
      <c r="M4261" s="9"/>
      <c r="N4261" s="9"/>
      <c r="O4261" s="9"/>
      <c r="P4261" s="9"/>
      <c r="Q4261" s="9"/>
    </row>
    <row r="4262" spans="8:17" s="22" customFormat="1" ht="15" hidden="1" customHeight="1" x14ac:dyDescent="0.25">
      <c r="H4262" s="9"/>
      <c r="I4262" s="9"/>
      <c r="J4262" s="9"/>
      <c r="K4262" s="9"/>
      <c r="L4262" s="9"/>
      <c r="M4262" s="9"/>
      <c r="N4262" s="9"/>
      <c r="O4262" s="9"/>
      <c r="P4262" s="9"/>
      <c r="Q4262" s="9"/>
    </row>
    <row r="4263" spans="8:17" s="22" customFormat="1" ht="15" hidden="1" customHeight="1" x14ac:dyDescent="0.25">
      <c r="H4263" s="9"/>
      <c r="I4263" s="9"/>
      <c r="J4263" s="9"/>
      <c r="K4263" s="9"/>
      <c r="L4263" s="9"/>
      <c r="M4263" s="9"/>
      <c r="N4263" s="9"/>
      <c r="O4263" s="9"/>
      <c r="P4263" s="9"/>
      <c r="Q4263" s="9"/>
    </row>
    <row r="4264" spans="8:17" s="22" customFormat="1" ht="15" hidden="1" customHeight="1" x14ac:dyDescent="0.25">
      <c r="H4264" s="9"/>
      <c r="I4264" s="9"/>
      <c r="J4264" s="9"/>
      <c r="K4264" s="9"/>
      <c r="L4264" s="9"/>
      <c r="M4264" s="9"/>
      <c r="N4264" s="9"/>
      <c r="O4264" s="9"/>
      <c r="P4264" s="9"/>
      <c r="Q4264" s="9"/>
    </row>
    <row r="4265" spans="8:17" s="22" customFormat="1" ht="15" hidden="1" customHeight="1" x14ac:dyDescent="0.25">
      <c r="H4265" s="9"/>
      <c r="I4265" s="9"/>
      <c r="J4265" s="9"/>
      <c r="K4265" s="9"/>
      <c r="L4265" s="9"/>
      <c r="M4265" s="9"/>
      <c r="N4265" s="9"/>
      <c r="O4265" s="9"/>
      <c r="P4265" s="9"/>
      <c r="Q4265" s="9"/>
    </row>
    <row r="4266" spans="8:17" s="22" customFormat="1" ht="15" hidden="1" customHeight="1" x14ac:dyDescent="0.25">
      <c r="H4266" s="9"/>
      <c r="I4266" s="9"/>
      <c r="J4266" s="9"/>
      <c r="K4266" s="9"/>
      <c r="L4266" s="9"/>
      <c r="M4266" s="9"/>
      <c r="N4266" s="9"/>
      <c r="O4266" s="9"/>
      <c r="P4266" s="9"/>
      <c r="Q4266" s="9"/>
    </row>
    <row r="4267" spans="8:17" s="22" customFormat="1" ht="15" hidden="1" customHeight="1" x14ac:dyDescent="0.25">
      <c r="H4267" s="9"/>
      <c r="I4267" s="9"/>
      <c r="J4267" s="9"/>
      <c r="K4267" s="9"/>
      <c r="L4267" s="9"/>
      <c r="M4267" s="9"/>
      <c r="N4267" s="9"/>
      <c r="O4267" s="9"/>
      <c r="P4267" s="9"/>
      <c r="Q4267" s="9"/>
    </row>
    <row r="4268" spans="8:17" s="22" customFormat="1" ht="15" hidden="1" customHeight="1" x14ac:dyDescent="0.25">
      <c r="H4268" s="9"/>
      <c r="I4268" s="9"/>
      <c r="J4268" s="9"/>
      <c r="K4268" s="9"/>
      <c r="L4268" s="9"/>
      <c r="M4268" s="9"/>
      <c r="N4268" s="9"/>
      <c r="O4268" s="9"/>
      <c r="P4268" s="9"/>
      <c r="Q4268" s="9"/>
    </row>
    <row r="4269" spans="8:17" s="22" customFormat="1" ht="15" hidden="1" customHeight="1" x14ac:dyDescent="0.25">
      <c r="H4269" s="9"/>
      <c r="I4269" s="9"/>
      <c r="J4269" s="9"/>
      <c r="K4269" s="9"/>
      <c r="L4269" s="9"/>
      <c r="M4269" s="9"/>
      <c r="N4269" s="9"/>
      <c r="O4269" s="9"/>
      <c r="P4269" s="9"/>
      <c r="Q4269" s="9"/>
    </row>
    <row r="4270" spans="8:17" s="22" customFormat="1" ht="15" hidden="1" customHeight="1" x14ac:dyDescent="0.25">
      <c r="H4270" s="9"/>
      <c r="I4270" s="9"/>
      <c r="J4270" s="9"/>
      <c r="K4270" s="9"/>
      <c r="L4270" s="9"/>
      <c r="M4270" s="9"/>
      <c r="N4270" s="9"/>
      <c r="O4270" s="9"/>
      <c r="P4270" s="9"/>
      <c r="Q4270" s="9"/>
    </row>
    <row r="4271" spans="8:17" s="22" customFormat="1" ht="15" hidden="1" customHeight="1" x14ac:dyDescent="0.25">
      <c r="H4271" s="9"/>
      <c r="I4271" s="9"/>
      <c r="J4271" s="9"/>
      <c r="K4271" s="9"/>
      <c r="L4271" s="9"/>
      <c r="M4271" s="9"/>
      <c r="N4271" s="9"/>
      <c r="O4271" s="9"/>
      <c r="P4271" s="9"/>
      <c r="Q4271" s="9"/>
    </row>
    <row r="4272" spans="8:17" s="22" customFormat="1" ht="15" hidden="1" customHeight="1" x14ac:dyDescent="0.25">
      <c r="H4272" s="9"/>
      <c r="I4272" s="9"/>
      <c r="J4272" s="9"/>
      <c r="K4272" s="9"/>
      <c r="L4272" s="9"/>
      <c r="M4272" s="9"/>
      <c r="N4272" s="9"/>
      <c r="O4272" s="9"/>
      <c r="P4272" s="9"/>
      <c r="Q4272" s="9"/>
    </row>
    <row r="4273" spans="8:17" s="22" customFormat="1" ht="15" hidden="1" customHeight="1" x14ac:dyDescent="0.25">
      <c r="H4273" s="9"/>
      <c r="I4273" s="9"/>
      <c r="J4273" s="9"/>
      <c r="K4273" s="9"/>
      <c r="L4273" s="9"/>
      <c r="M4273" s="9"/>
      <c r="N4273" s="9"/>
      <c r="O4273" s="9"/>
      <c r="P4273" s="9"/>
      <c r="Q4273" s="9"/>
    </row>
    <row r="4274" spans="8:17" s="22" customFormat="1" ht="15" hidden="1" customHeight="1" x14ac:dyDescent="0.25">
      <c r="H4274" s="9"/>
      <c r="I4274" s="9"/>
      <c r="J4274" s="9"/>
      <c r="K4274" s="9"/>
      <c r="L4274" s="9"/>
      <c r="M4274" s="9"/>
      <c r="N4274" s="9"/>
      <c r="O4274" s="9"/>
      <c r="P4274" s="9"/>
      <c r="Q4274" s="9"/>
    </row>
    <row r="4275" spans="8:17" s="22" customFormat="1" ht="15" hidden="1" customHeight="1" x14ac:dyDescent="0.25">
      <c r="H4275" s="9"/>
      <c r="I4275" s="9"/>
      <c r="J4275" s="9"/>
      <c r="K4275" s="9"/>
      <c r="L4275" s="9"/>
      <c r="M4275" s="9"/>
      <c r="N4275" s="9"/>
      <c r="O4275" s="9"/>
      <c r="P4275" s="9"/>
      <c r="Q4275" s="9"/>
    </row>
    <row r="4276" spans="8:17" s="22" customFormat="1" ht="15" hidden="1" customHeight="1" x14ac:dyDescent="0.25">
      <c r="H4276" s="9"/>
      <c r="I4276" s="9"/>
      <c r="J4276" s="9"/>
      <c r="K4276" s="9"/>
      <c r="L4276" s="9"/>
      <c r="M4276" s="9"/>
      <c r="N4276" s="9"/>
      <c r="O4276" s="9"/>
      <c r="P4276" s="9"/>
      <c r="Q4276" s="9"/>
    </row>
    <row r="4277" spans="8:17" s="22" customFormat="1" ht="15" hidden="1" customHeight="1" x14ac:dyDescent="0.25">
      <c r="H4277" s="9"/>
      <c r="I4277" s="9"/>
      <c r="J4277" s="9"/>
      <c r="K4277" s="9"/>
      <c r="L4277" s="9"/>
      <c r="M4277" s="9"/>
      <c r="N4277" s="9"/>
      <c r="O4277" s="9"/>
      <c r="P4277" s="9"/>
      <c r="Q4277" s="9"/>
    </row>
    <row r="4278" spans="8:17" s="22" customFormat="1" ht="15" hidden="1" customHeight="1" x14ac:dyDescent="0.25">
      <c r="H4278" s="9"/>
      <c r="I4278" s="9"/>
      <c r="J4278" s="9"/>
      <c r="K4278" s="9"/>
      <c r="L4278" s="9"/>
      <c r="M4278" s="9"/>
      <c r="N4278" s="9"/>
      <c r="O4278" s="9"/>
      <c r="P4278" s="9"/>
      <c r="Q4278" s="9"/>
    </row>
    <row r="4279" spans="8:17" s="22" customFormat="1" ht="15" hidden="1" customHeight="1" x14ac:dyDescent="0.25">
      <c r="H4279" s="9"/>
      <c r="I4279" s="9"/>
      <c r="J4279" s="9"/>
      <c r="K4279" s="9"/>
      <c r="L4279" s="9"/>
      <c r="M4279" s="9"/>
      <c r="N4279" s="9"/>
      <c r="O4279" s="9"/>
      <c r="P4279" s="9"/>
      <c r="Q4279" s="9"/>
    </row>
    <row r="4280" spans="8:17" s="22" customFormat="1" ht="15" hidden="1" customHeight="1" x14ac:dyDescent="0.25">
      <c r="H4280" s="9"/>
      <c r="I4280" s="9"/>
      <c r="J4280" s="9"/>
      <c r="K4280" s="9"/>
      <c r="L4280" s="9"/>
      <c r="M4280" s="9"/>
      <c r="N4280" s="9"/>
      <c r="O4280" s="9"/>
      <c r="P4280" s="9"/>
      <c r="Q4280" s="9"/>
    </row>
    <row r="4281" spans="8:17" s="22" customFormat="1" ht="15" hidden="1" customHeight="1" x14ac:dyDescent="0.25">
      <c r="H4281" s="9"/>
      <c r="I4281" s="9"/>
      <c r="J4281" s="9"/>
      <c r="K4281" s="9"/>
      <c r="L4281" s="9"/>
      <c r="M4281" s="9"/>
      <c r="N4281" s="9"/>
      <c r="O4281" s="9"/>
      <c r="P4281" s="9"/>
      <c r="Q4281" s="9"/>
    </row>
    <row r="4282" spans="8:17" s="22" customFormat="1" ht="15" hidden="1" customHeight="1" x14ac:dyDescent="0.25">
      <c r="H4282" s="9"/>
      <c r="I4282" s="9"/>
      <c r="J4282" s="9"/>
      <c r="K4282" s="9"/>
      <c r="L4282" s="9"/>
      <c r="M4282" s="9"/>
      <c r="N4282" s="9"/>
      <c r="O4282" s="9"/>
      <c r="P4282" s="9"/>
      <c r="Q4282" s="9"/>
    </row>
    <row r="4283" spans="8:17" s="22" customFormat="1" ht="15" hidden="1" customHeight="1" x14ac:dyDescent="0.25">
      <c r="H4283" s="9"/>
      <c r="I4283" s="9"/>
      <c r="J4283" s="9"/>
      <c r="K4283" s="9"/>
      <c r="L4283" s="9"/>
      <c r="M4283" s="9"/>
      <c r="N4283" s="9"/>
      <c r="O4283" s="9"/>
      <c r="P4283" s="9"/>
      <c r="Q4283" s="9"/>
    </row>
    <row r="4284" spans="8:17" s="22" customFormat="1" ht="15" hidden="1" customHeight="1" x14ac:dyDescent="0.25">
      <c r="H4284" s="9"/>
      <c r="I4284" s="9"/>
      <c r="J4284" s="9"/>
      <c r="K4284" s="9"/>
      <c r="L4284" s="9"/>
      <c r="M4284" s="9"/>
      <c r="N4284" s="9"/>
      <c r="O4284" s="9"/>
      <c r="P4284" s="9"/>
      <c r="Q4284" s="9"/>
    </row>
    <row r="4285" spans="8:17" s="22" customFormat="1" ht="15" hidden="1" customHeight="1" x14ac:dyDescent="0.25">
      <c r="H4285" s="9"/>
      <c r="I4285" s="9"/>
      <c r="J4285" s="9"/>
      <c r="K4285" s="9"/>
      <c r="L4285" s="9"/>
      <c r="M4285" s="9"/>
      <c r="N4285" s="9"/>
      <c r="O4285" s="9"/>
      <c r="P4285" s="9"/>
      <c r="Q4285" s="9"/>
    </row>
    <row r="4286" spans="8:17" s="22" customFormat="1" ht="15" hidden="1" customHeight="1" x14ac:dyDescent="0.25">
      <c r="H4286" s="9"/>
      <c r="I4286" s="9"/>
      <c r="J4286" s="9"/>
      <c r="K4286" s="9"/>
      <c r="L4286" s="9"/>
      <c r="M4286" s="9"/>
      <c r="N4286" s="9"/>
      <c r="O4286" s="9"/>
      <c r="P4286" s="9"/>
      <c r="Q4286" s="9"/>
    </row>
    <row r="4287" spans="8:17" s="22" customFormat="1" ht="15" hidden="1" customHeight="1" x14ac:dyDescent="0.25">
      <c r="H4287" s="9"/>
      <c r="I4287" s="9"/>
      <c r="J4287" s="9"/>
      <c r="K4287" s="9"/>
      <c r="L4287" s="9"/>
      <c r="M4287" s="9"/>
      <c r="N4287" s="9"/>
      <c r="O4287" s="9"/>
      <c r="P4287" s="9"/>
      <c r="Q4287" s="9"/>
    </row>
    <row r="4288" spans="8:17" s="22" customFormat="1" ht="15" hidden="1" customHeight="1" x14ac:dyDescent="0.25">
      <c r="H4288" s="9"/>
      <c r="I4288" s="9"/>
      <c r="J4288" s="9"/>
      <c r="K4288" s="9"/>
      <c r="L4288" s="9"/>
      <c r="M4288" s="9"/>
      <c r="N4288" s="9"/>
      <c r="O4288" s="9"/>
      <c r="P4288" s="9"/>
      <c r="Q4288" s="9"/>
    </row>
    <row r="4289" spans="2:17" s="22" customFormat="1" ht="15" hidden="1" customHeight="1" x14ac:dyDescent="0.25">
      <c r="H4289" s="9"/>
      <c r="I4289" s="9"/>
      <c r="J4289" s="9"/>
      <c r="K4289" s="9"/>
      <c r="L4289" s="9"/>
      <c r="M4289" s="9"/>
      <c r="N4289" s="9"/>
      <c r="O4289" s="9"/>
      <c r="P4289" s="9"/>
      <c r="Q4289" s="9"/>
    </row>
    <row r="4290" spans="2:17" s="22" customFormat="1" ht="15" hidden="1" customHeight="1" x14ac:dyDescent="0.25">
      <c r="H4290" s="9"/>
      <c r="I4290" s="9"/>
      <c r="J4290" s="9"/>
      <c r="K4290" s="9"/>
      <c r="L4290" s="9"/>
      <c r="M4290" s="9"/>
      <c r="N4290" s="9"/>
      <c r="O4290" s="9"/>
      <c r="P4290" s="9"/>
      <c r="Q4290" s="9"/>
    </row>
    <row r="4291" spans="2:17" s="22" customFormat="1" ht="15" hidden="1" customHeight="1" x14ac:dyDescent="0.25">
      <c r="H4291" s="9"/>
      <c r="I4291" s="9"/>
      <c r="J4291" s="9"/>
      <c r="K4291" s="9"/>
      <c r="L4291" s="9"/>
      <c r="M4291" s="9"/>
      <c r="N4291" s="9"/>
      <c r="O4291" s="9"/>
      <c r="P4291" s="9"/>
      <c r="Q4291" s="9"/>
    </row>
    <row r="4292" spans="2:17" s="22" customFormat="1" ht="15" hidden="1" customHeight="1" x14ac:dyDescent="0.25">
      <c r="H4292" s="9"/>
      <c r="I4292" s="9"/>
      <c r="J4292" s="9"/>
      <c r="K4292" s="9"/>
      <c r="L4292" s="9"/>
      <c r="M4292" s="9"/>
      <c r="N4292" s="9"/>
      <c r="O4292" s="9"/>
      <c r="P4292" s="9"/>
      <c r="Q4292" s="9"/>
    </row>
    <row r="4293" spans="2:17" s="22" customFormat="1" ht="15" hidden="1" customHeight="1" x14ac:dyDescent="0.25">
      <c r="H4293" s="9"/>
      <c r="I4293" s="9"/>
      <c r="J4293" s="9"/>
      <c r="K4293" s="9"/>
      <c r="L4293" s="9"/>
      <c r="M4293" s="9"/>
      <c r="N4293" s="9"/>
      <c r="O4293" s="9"/>
      <c r="P4293" s="9"/>
      <c r="Q4293" s="9"/>
    </row>
    <row r="4294" spans="2:17" s="22" customFormat="1" ht="15" hidden="1" customHeight="1" x14ac:dyDescent="0.25">
      <c r="H4294" s="9"/>
      <c r="I4294" s="9"/>
      <c r="J4294" s="9"/>
      <c r="K4294" s="9"/>
      <c r="L4294" s="9"/>
      <c r="M4294" s="9"/>
      <c r="N4294" s="9"/>
      <c r="O4294" s="9"/>
      <c r="P4294" s="9"/>
      <c r="Q4294" s="9"/>
    </row>
    <row r="4295" spans="2:17" s="22" customFormat="1" ht="15" hidden="1" customHeight="1" x14ac:dyDescent="0.25">
      <c r="H4295" s="9"/>
      <c r="I4295" s="9"/>
      <c r="J4295" s="9"/>
      <c r="K4295" s="9"/>
      <c r="L4295" s="9"/>
      <c r="M4295" s="9"/>
      <c r="N4295" s="9"/>
      <c r="O4295" s="9"/>
      <c r="P4295" s="9"/>
      <c r="Q4295" s="9"/>
    </row>
    <row r="4296" spans="2:17" s="22" customFormat="1" ht="15" hidden="1" customHeight="1" x14ac:dyDescent="0.25">
      <c r="H4296" s="9"/>
      <c r="I4296" s="9"/>
      <c r="J4296" s="9"/>
      <c r="K4296" s="9"/>
      <c r="L4296" s="9"/>
      <c r="M4296" s="9"/>
      <c r="N4296" s="9"/>
      <c r="O4296" s="9"/>
      <c r="P4296" s="9"/>
      <c r="Q4296" s="9"/>
    </row>
    <row r="4297" spans="2:17" s="22" customFormat="1" ht="15" hidden="1" customHeight="1" x14ac:dyDescent="0.25">
      <c r="H4297" s="9"/>
      <c r="I4297" s="9"/>
      <c r="J4297" s="9"/>
      <c r="K4297" s="9"/>
      <c r="L4297" s="9"/>
      <c r="M4297" s="9"/>
      <c r="N4297" s="9"/>
      <c r="O4297" s="9"/>
      <c r="P4297" s="9"/>
      <c r="Q4297" s="9"/>
    </row>
    <row r="4298" spans="2:17" s="22" customFormat="1" ht="15" hidden="1" customHeight="1" x14ac:dyDescent="0.25">
      <c r="H4298" s="9"/>
      <c r="I4298" s="9"/>
      <c r="J4298" s="9"/>
      <c r="K4298" s="9"/>
      <c r="L4298" s="9"/>
      <c r="M4298" s="9"/>
      <c r="N4298" s="9"/>
      <c r="O4298" s="9"/>
      <c r="P4298" s="9"/>
      <c r="Q4298" s="9"/>
    </row>
    <row r="4299" spans="2:17" s="22" customFormat="1" ht="15" hidden="1" customHeight="1" x14ac:dyDescent="0.25">
      <c r="H4299" s="9"/>
      <c r="I4299" s="9"/>
      <c r="J4299" s="9"/>
      <c r="K4299" s="9"/>
      <c r="L4299" s="9"/>
      <c r="M4299" s="9"/>
      <c r="N4299" s="9"/>
      <c r="O4299" s="9"/>
      <c r="P4299" s="9"/>
      <c r="Q4299" s="9"/>
    </row>
    <row r="4300" spans="2:17" ht="15" hidden="1" customHeight="1" x14ac:dyDescent="0.25">
      <c r="B4300" s="22"/>
      <c r="C4300" s="22"/>
      <c r="D4300" s="22"/>
      <c r="E4300" s="22"/>
      <c r="F4300" s="22"/>
      <c r="G4300" s="22"/>
    </row>
    <row r="4301" spans="2:17" ht="15" hidden="1" customHeight="1" x14ac:dyDescent="0.25">
      <c r="B4301" s="22"/>
      <c r="C4301" s="22"/>
      <c r="D4301" s="22"/>
      <c r="E4301" s="22"/>
      <c r="F4301" s="22"/>
      <c r="G4301" s="22"/>
    </row>
    <row r="4302" spans="2:17" ht="15" hidden="1" customHeight="1" x14ac:dyDescent="0.25">
      <c r="B4302" s="22"/>
      <c r="C4302" s="22"/>
      <c r="D4302" s="22"/>
      <c r="E4302" s="22"/>
      <c r="F4302" s="22"/>
      <c r="G4302" s="22"/>
    </row>
    <row r="4303" spans="2:17" ht="15" hidden="1" customHeight="1" x14ac:dyDescent="0.25">
      <c r="B4303" s="22"/>
      <c r="C4303" s="22"/>
      <c r="D4303" s="22"/>
      <c r="E4303" s="22"/>
      <c r="F4303" s="22"/>
      <c r="G4303" s="22"/>
    </row>
    <row r="4304" spans="2:17" ht="15" hidden="1" customHeight="1" x14ac:dyDescent="0.25">
      <c r="B4304" s="22"/>
      <c r="C4304" s="22"/>
      <c r="D4304" s="22"/>
      <c r="E4304" s="22"/>
      <c r="F4304" s="22"/>
      <c r="G4304" s="22"/>
    </row>
    <row r="4305" spans="2:7" ht="15" hidden="1" customHeight="1" x14ac:dyDescent="0.25">
      <c r="B4305" s="22"/>
      <c r="C4305" s="22"/>
      <c r="D4305" s="22"/>
      <c r="E4305" s="22"/>
      <c r="F4305" s="22"/>
      <c r="G4305" s="22"/>
    </row>
  </sheetData>
  <sheetProtection algorithmName="SHA-512" hashValue="rdB/6M0O2RWzXjHdVGef80QYGdnhGm+9UiK5sbagIWi75q+9bAf9ZvSbaUxf7O+YGLovo995IMOfbTTt9ZHrFw==" saltValue="exsI4P7968yPonDB/nLGlw==" spinCount="100000" sheet="1" selectLockedCells="1"/>
  <mergeCells count="37">
    <mergeCell ref="B2:G2"/>
    <mergeCell ref="B4:G4"/>
    <mergeCell ref="B8:G8"/>
    <mergeCell ref="B5:G5"/>
    <mergeCell ref="B15:G15"/>
    <mergeCell ref="B13:C13"/>
    <mergeCell ref="E3:G3"/>
    <mergeCell ref="B3:C3"/>
    <mergeCell ref="B6:G6"/>
    <mergeCell ref="E13:G13"/>
    <mergeCell ref="B36:F36"/>
    <mergeCell ref="B37:G37"/>
    <mergeCell ref="B32:G32"/>
    <mergeCell ref="B7:G7"/>
    <mergeCell ref="B9:G10"/>
    <mergeCell ref="B11:F11"/>
    <mergeCell ref="B12:G12"/>
    <mergeCell ref="B18:G18"/>
    <mergeCell ref="B14:G14"/>
    <mergeCell ref="B16:F16"/>
    <mergeCell ref="B17:G17"/>
    <mergeCell ref="E33:G33"/>
    <mergeCell ref="B19:C19"/>
    <mergeCell ref="E19:G19"/>
    <mergeCell ref="B23:F23"/>
    <mergeCell ref="B24:G24"/>
    <mergeCell ref="B21:G21"/>
    <mergeCell ref="C20:F20"/>
    <mergeCell ref="B22:G22"/>
    <mergeCell ref="B35:G35"/>
    <mergeCell ref="B34:G34"/>
    <mergeCell ref="B25:G25"/>
    <mergeCell ref="E26:G26"/>
    <mergeCell ref="B29:G29"/>
    <mergeCell ref="B30:F30"/>
    <mergeCell ref="B31:G31"/>
    <mergeCell ref="B27:G28"/>
  </mergeCells>
  <conditionalFormatting sqref="D3">
    <cfRule type="containsText" dxfId="46" priority="17" operator="containsText" text="wybierz">
      <formula>NOT(ISERROR(SEARCH("wybierz",D3)))</formula>
    </cfRule>
  </conditionalFormatting>
  <conditionalFormatting sqref="D13">
    <cfRule type="containsText" dxfId="45" priority="14" operator="containsText" text="wybierz">
      <formula>NOT(ISERROR(SEARCH("wybierz",D13)))</formula>
    </cfRule>
  </conditionalFormatting>
  <conditionalFormatting sqref="D33">
    <cfRule type="containsText" dxfId="44" priority="13" operator="containsText" text="wybierz">
      <formula>NOT(ISERROR(SEARCH("wybierz",D33)))</formula>
    </cfRule>
  </conditionalFormatting>
  <conditionalFormatting sqref="D19">
    <cfRule type="containsText" dxfId="43" priority="11" operator="containsText" text="wybierz">
      <formula>NOT(ISERROR(SEARCH("wybierz",D19)))</formula>
    </cfRule>
    <cfRule type="containsText" dxfId="42" priority="12" operator="containsText" text="wybierz">
      <formula>NOT(ISERROR(SEARCH("wybierz",D19)))</formula>
    </cfRule>
  </conditionalFormatting>
  <conditionalFormatting sqref="B8:G8">
    <cfRule type="containsBlanks" dxfId="41" priority="10">
      <formula>LEN(TRIM(B8))=0</formula>
    </cfRule>
  </conditionalFormatting>
  <conditionalFormatting sqref="C20">
    <cfRule type="expression" dxfId="40" priority="67">
      <formula>$C$20=$K$12</formula>
    </cfRule>
  </conditionalFormatting>
  <conditionalFormatting sqref="B22:G22">
    <cfRule type="containsText" dxfId="39" priority="72" operator="containsText" text="&gt;">
      <formula>NOT(ISERROR(SEARCH("&gt;",B22)))</formula>
    </cfRule>
  </conditionalFormatting>
  <conditionalFormatting sqref="B35:G35">
    <cfRule type="expression" dxfId="38" priority="76">
      <formula>$D$33=$K$12</formula>
    </cfRule>
  </conditionalFormatting>
  <conditionalFormatting sqref="C20:F20">
    <cfRule type="expression" dxfId="37" priority="3">
      <formula>$D$19="nie ubiegam się"</formula>
    </cfRule>
  </conditionalFormatting>
  <conditionalFormatting sqref="D26">
    <cfRule type="containsText" dxfId="36" priority="1" operator="containsText" text="wybierz">
      <formula>NOT(ISERROR(SEARCH("wybierz",D26)))</formula>
    </cfRule>
  </conditionalFormatting>
  <conditionalFormatting sqref="B29:G29">
    <cfRule type="expression" dxfId="35" priority="2">
      <formula>$D$26=$K$12</formula>
    </cfRule>
  </conditionalFormatting>
  <conditionalFormatting sqref="B15:G15">
    <cfRule type="expression" dxfId="34" priority="107">
      <formula>$D$13=$F$45</formula>
    </cfRule>
  </conditionalFormatting>
  <conditionalFormatting sqref="B5:G5">
    <cfRule type="expression" dxfId="33" priority="108">
      <formula>$D$3=$F$45</formula>
    </cfRule>
  </conditionalFormatting>
  <dataValidations count="2">
    <dataValidation type="list" allowBlank="1" showErrorMessage="1" error="Błąd oświadczenia" prompt="Należy wybrać z listy rozwijanej" sqref="D33 D19 D13 D3 D26">
      <formula1>$F$45:$F$47</formula1>
    </dataValidation>
    <dataValidation type="list" allowBlank="1" showErrorMessage="1" sqref="C20:F20">
      <formula1>IF($D$19&lt;&gt;$F$46,$K$12,$K$12:$K$14)</formula1>
    </dataValidation>
  </dataValidations>
  <pageMargins left="0.23622047244094491" right="0.23622047244094491" top="0.47244094488188981" bottom="0.74803149606299213" header="0.31496062992125984" footer="0.31496062992125984"/>
  <pageSetup paperSize="9" orientation="portrait" r:id="rId1"/>
  <headerFooter>
    <oddFooter>&amp;C&amp;A</oddFooter>
  </headerFooter>
  <colBreaks count="1" manualBreakCount="1">
    <brk id="7" max="3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0070C0"/>
  </sheetPr>
  <dimension ref="A1:H43"/>
  <sheetViews>
    <sheetView showGridLines="0" zoomScale="85" zoomScaleNormal="85" workbookViewId="0">
      <selection activeCell="C5" sqref="C5:D5"/>
    </sheetView>
  </sheetViews>
  <sheetFormatPr defaultColWidth="0" defaultRowHeight="15" customHeight="1" zeroHeight="1" x14ac:dyDescent="0.2"/>
  <cols>
    <col min="1" max="1" width="4.140625" style="73" customWidth="1"/>
    <col min="2" max="2" width="5.42578125" style="73" customWidth="1"/>
    <col min="3" max="3" width="7.140625" style="73" customWidth="1"/>
    <col min="4" max="4" width="67.7109375" style="73" customWidth="1"/>
    <col min="5" max="5" width="13.42578125" style="73" bestFit="1" customWidth="1"/>
    <col min="6" max="6" width="15.7109375" style="73" customWidth="1"/>
    <col min="7" max="16384" width="15.7109375" style="73" hidden="1"/>
  </cols>
  <sheetData>
    <row r="1" spans="2:5" ht="15" customHeight="1" thickBot="1" x14ac:dyDescent="0.25"/>
    <row r="2" spans="2:5" ht="15.75" x14ac:dyDescent="0.25">
      <c r="B2" s="498" t="s">
        <v>2033</v>
      </c>
      <c r="C2" s="499"/>
      <c r="D2" s="499"/>
      <c r="E2" s="500"/>
    </row>
    <row r="3" spans="2:5" ht="17.100000000000001" customHeight="1" x14ac:dyDescent="0.2">
      <c r="B3" s="502" t="s">
        <v>2065</v>
      </c>
      <c r="C3" s="503"/>
      <c r="D3" s="503"/>
      <c r="E3" s="504"/>
    </row>
    <row r="4" spans="2:5" ht="15.95" customHeight="1" x14ac:dyDescent="0.2">
      <c r="B4" s="204" t="s">
        <v>2049</v>
      </c>
      <c r="C4" s="501" t="s">
        <v>2050</v>
      </c>
      <c r="D4" s="501"/>
      <c r="E4" s="227" t="s">
        <v>2066</v>
      </c>
    </row>
    <row r="5" spans="2:5" ht="45" customHeight="1" x14ac:dyDescent="0.2">
      <c r="B5" s="205" t="s">
        <v>2034</v>
      </c>
      <c r="C5" s="505" t="s">
        <v>68</v>
      </c>
      <c r="D5" s="505"/>
      <c r="E5" s="206"/>
    </row>
    <row r="6" spans="2:5" ht="45" customHeight="1" x14ac:dyDescent="0.2">
      <c r="B6" s="205" t="s">
        <v>2035</v>
      </c>
      <c r="C6" s="505" t="s">
        <v>68</v>
      </c>
      <c r="D6" s="505"/>
      <c r="E6" s="206"/>
    </row>
    <row r="7" spans="2:5" ht="45" customHeight="1" x14ac:dyDescent="0.2">
      <c r="B7" s="205" t="s">
        <v>2036</v>
      </c>
      <c r="C7" s="505" t="s">
        <v>68</v>
      </c>
      <c r="D7" s="505"/>
      <c r="E7" s="206"/>
    </row>
    <row r="8" spans="2:5" ht="45" customHeight="1" x14ac:dyDescent="0.2">
      <c r="B8" s="205" t="s">
        <v>2037</v>
      </c>
      <c r="C8" s="505" t="s">
        <v>68</v>
      </c>
      <c r="D8" s="505"/>
      <c r="E8" s="206"/>
    </row>
    <row r="9" spans="2:5" ht="45" customHeight="1" x14ac:dyDescent="0.2">
      <c r="B9" s="205" t="s">
        <v>2038</v>
      </c>
      <c r="C9" s="505" t="s">
        <v>68</v>
      </c>
      <c r="D9" s="505"/>
      <c r="E9" s="206"/>
    </row>
    <row r="10" spans="2:5" ht="45" customHeight="1" x14ac:dyDescent="0.2">
      <c r="B10" s="205" t="s">
        <v>2039</v>
      </c>
      <c r="C10" s="505" t="s">
        <v>68</v>
      </c>
      <c r="D10" s="505"/>
      <c r="E10" s="206"/>
    </row>
    <row r="11" spans="2:5" ht="45" customHeight="1" x14ac:dyDescent="0.2">
      <c r="B11" s="205" t="s">
        <v>2040</v>
      </c>
      <c r="C11" s="505" t="s">
        <v>68</v>
      </c>
      <c r="D11" s="505"/>
      <c r="E11" s="206"/>
    </row>
    <row r="12" spans="2:5" ht="45" customHeight="1" x14ac:dyDescent="0.2">
      <c r="B12" s="205" t="s">
        <v>2041</v>
      </c>
      <c r="C12" s="505" t="s">
        <v>68</v>
      </c>
      <c r="D12" s="505"/>
      <c r="E12" s="206"/>
    </row>
    <row r="13" spans="2:5" ht="45" customHeight="1" x14ac:dyDescent="0.2">
      <c r="B13" s="205" t="s">
        <v>2042</v>
      </c>
      <c r="C13" s="505" t="s">
        <v>68</v>
      </c>
      <c r="D13" s="505"/>
      <c r="E13" s="206"/>
    </row>
    <row r="14" spans="2:5" ht="45" customHeight="1" x14ac:dyDescent="0.2">
      <c r="B14" s="205" t="s">
        <v>2043</v>
      </c>
      <c r="C14" s="505" t="s">
        <v>68</v>
      </c>
      <c r="D14" s="505"/>
      <c r="E14" s="206"/>
    </row>
    <row r="15" spans="2:5" ht="45" customHeight="1" x14ac:dyDescent="0.2">
      <c r="B15" s="205" t="s">
        <v>2044</v>
      </c>
      <c r="C15" s="505" t="s">
        <v>68</v>
      </c>
      <c r="D15" s="505"/>
      <c r="E15" s="206"/>
    </row>
    <row r="16" spans="2:5" ht="45" customHeight="1" x14ac:dyDescent="0.2">
      <c r="B16" s="205" t="s">
        <v>2045</v>
      </c>
      <c r="C16" s="505" t="s">
        <v>68</v>
      </c>
      <c r="D16" s="505"/>
      <c r="E16" s="206"/>
    </row>
    <row r="17" spans="2:8" ht="45" customHeight="1" x14ac:dyDescent="0.2">
      <c r="B17" s="205" t="s">
        <v>2046</v>
      </c>
      <c r="C17" s="512" t="s">
        <v>2067</v>
      </c>
      <c r="D17" s="513"/>
      <c r="E17" s="206"/>
    </row>
    <row r="18" spans="2:8" ht="45" customHeight="1" thickBot="1" x14ac:dyDescent="0.25">
      <c r="B18" s="207" t="s">
        <v>2332</v>
      </c>
      <c r="C18" s="514" t="s">
        <v>2067</v>
      </c>
      <c r="D18" s="515"/>
      <c r="E18" s="239"/>
    </row>
    <row r="19" spans="2:8" ht="15" customHeight="1" x14ac:dyDescent="0.2">
      <c r="B19" s="506" t="s">
        <v>2396</v>
      </c>
      <c r="C19" s="507"/>
      <c r="D19" s="507"/>
      <c r="E19" s="508"/>
    </row>
    <row r="20" spans="2:8" ht="20.25" customHeight="1" thickBot="1" x14ac:dyDescent="0.25">
      <c r="B20" s="509"/>
      <c r="C20" s="510"/>
      <c r="D20" s="510"/>
      <c r="E20" s="511"/>
    </row>
    <row r="21" spans="2:8" ht="15" hidden="1" customHeight="1" x14ac:dyDescent="0.2"/>
    <row r="22" spans="2:8" ht="15" hidden="1" customHeight="1" x14ac:dyDescent="0.2"/>
    <row r="23" spans="2:8" ht="15" hidden="1" customHeight="1" x14ac:dyDescent="0.2"/>
    <row r="24" spans="2:8" ht="15" hidden="1" customHeight="1" x14ac:dyDescent="0.2"/>
    <row r="25" spans="2:8" ht="15" hidden="1" customHeight="1" x14ac:dyDescent="0.2"/>
    <row r="26" spans="2:8" ht="15" hidden="1" customHeight="1" x14ac:dyDescent="0.2"/>
    <row r="27" spans="2:8" ht="15" hidden="1" customHeight="1" x14ac:dyDescent="0.2"/>
    <row r="28" spans="2:8" ht="15" hidden="1" customHeight="1" x14ac:dyDescent="0.2"/>
    <row r="29" spans="2:8" ht="15" hidden="1" customHeight="1" x14ac:dyDescent="0.2">
      <c r="H29" s="84" t="s">
        <v>68</v>
      </c>
    </row>
    <row r="30" spans="2:8" ht="15" hidden="1" customHeight="1" x14ac:dyDescent="0.2">
      <c r="H30" s="246" t="s">
        <v>2426</v>
      </c>
    </row>
    <row r="31" spans="2:8" ht="15" hidden="1" customHeight="1" x14ac:dyDescent="0.2">
      <c r="H31" s="246" t="s">
        <v>2427</v>
      </c>
    </row>
    <row r="32" spans="2:8" ht="15" hidden="1" customHeight="1" x14ac:dyDescent="0.2">
      <c r="H32" s="246" t="s">
        <v>2428</v>
      </c>
    </row>
    <row r="33" spans="8:8" ht="15" hidden="1" customHeight="1" x14ac:dyDescent="0.2">
      <c r="H33" s="246" t="s">
        <v>2393</v>
      </c>
    </row>
    <row r="34" spans="8:8" ht="15" hidden="1" customHeight="1" x14ac:dyDescent="0.2">
      <c r="H34" s="246" t="s">
        <v>2391</v>
      </c>
    </row>
    <row r="35" spans="8:8" ht="15" hidden="1" customHeight="1" x14ac:dyDescent="0.2">
      <c r="H35" s="246" t="s">
        <v>2394</v>
      </c>
    </row>
    <row r="36" spans="8:8" ht="15" hidden="1" customHeight="1" x14ac:dyDescent="0.2">
      <c r="H36" s="73" t="s">
        <v>2268</v>
      </c>
    </row>
    <row r="37" spans="8:8" ht="15" hidden="1" customHeight="1" x14ac:dyDescent="0.2">
      <c r="H37" s="73" t="s">
        <v>2225</v>
      </c>
    </row>
    <row r="38" spans="8:8" ht="15" hidden="1" customHeight="1" x14ac:dyDescent="0.2">
      <c r="H38" s="73" t="s">
        <v>2269</v>
      </c>
    </row>
    <row r="39" spans="8:8" ht="15" hidden="1" customHeight="1" x14ac:dyDescent="0.2">
      <c r="H39" s="73" t="s">
        <v>2226</v>
      </c>
    </row>
    <row r="40" spans="8:8" ht="15" hidden="1" customHeight="1" x14ac:dyDescent="0.2">
      <c r="H40" s="73" t="s">
        <v>2270</v>
      </c>
    </row>
    <row r="41" spans="8:8" ht="15" hidden="1" customHeight="1" x14ac:dyDescent="0.2">
      <c r="H41" s="73" t="s">
        <v>2047</v>
      </c>
    </row>
    <row r="42" spans="8:8" ht="15" hidden="1" customHeight="1" x14ac:dyDescent="0.2">
      <c r="H42" s="73" t="s">
        <v>2048</v>
      </c>
    </row>
    <row r="43" spans="8:8" ht="15" hidden="1" customHeight="1" x14ac:dyDescent="0.2">
      <c r="H43" s="73" t="s">
        <v>2392</v>
      </c>
    </row>
  </sheetData>
  <sheetProtection algorithmName="SHA-512" hashValue="jp6Ai8z1nmxIomx5WYEEIdEKJuZXMXX97tVyCsHcStS3vBZaPGuW69YuGIKFGiYJQhYoji7i8uFda8Qj4Yb0Ow==" saltValue="mCY7gqRREBZ1idNVbBcAtw==" spinCount="100000" sheet="1" selectLockedCells="1"/>
  <dataConsolidate/>
  <mergeCells count="18">
    <mergeCell ref="B19:E20"/>
    <mergeCell ref="C7:D7"/>
    <mergeCell ref="C8:D8"/>
    <mergeCell ref="C9:D9"/>
    <mergeCell ref="C17:D17"/>
    <mergeCell ref="C18:D18"/>
    <mergeCell ref="C10:D10"/>
    <mergeCell ref="C11:D11"/>
    <mergeCell ref="C12:D12"/>
    <mergeCell ref="C13:D13"/>
    <mergeCell ref="C14:D14"/>
    <mergeCell ref="C16:D16"/>
    <mergeCell ref="C15:D15"/>
    <mergeCell ref="B2:E2"/>
    <mergeCell ref="C4:D4"/>
    <mergeCell ref="B3:E3"/>
    <mergeCell ref="C5:D5"/>
    <mergeCell ref="C6:D6"/>
  </mergeCells>
  <conditionalFormatting sqref="C5:D16">
    <cfRule type="containsText" dxfId="32" priority="12" operator="containsText" text="wybierz">
      <formula>NOT(ISERROR(SEARCH("wybierz",C5)))</formula>
    </cfRule>
  </conditionalFormatting>
  <conditionalFormatting sqref="E5:E16">
    <cfRule type="containsBlanks" dxfId="31" priority="11">
      <formula>LEN(TRIM(E5))=0</formula>
    </cfRule>
  </conditionalFormatting>
  <conditionalFormatting sqref="E17">
    <cfRule type="containsBlanks" dxfId="30" priority="10">
      <formula>LEN(TRIM(E17))=0</formula>
    </cfRule>
  </conditionalFormatting>
  <conditionalFormatting sqref="E18">
    <cfRule type="containsBlanks" dxfId="29" priority="9">
      <formula>LEN(TRIM(E18))=0</formula>
    </cfRule>
  </conditionalFormatting>
  <conditionalFormatting sqref="C17:D18">
    <cfRule type="endsWith" dxfId="28" priority="2" operator="endsWith" text="Inny (podać jaki):">
      <formula>RIGHT(C17,LEN("Inny (podać jaki):"))="Inny (podać jaki):"</formula>
    </cfRule>
  </conditionalFormatting>
  <dataValidations count="2">
    <dataValidation type="whole" allowBlank="1" showInputMessage="1" showErrorMessage="1" error="Proszę wstawić liczbę całkowitą" sqref="E5:E18">
      <formula1>0</formula1>
      <formula2>100</formula2>
    </dataValidation>
    <dataValidation type="list" allowBlank="1" showErrorMessage="1" error="Błąd danych" prompt="Wybierz z listy rozwijanej" sqref="C5:D16">
      <formula1>$H$29:$H$43</formula1>
    </dataValidation>
  </dataValidations>
  <pageMargins left="0.23622047244094491" right="0.23622047244094491" top="0.47244094488188981" bottom="0.74803149606299213" header="0.31496062992125984" footer="0.31496062992125984"/>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rgb="FF0070C0"/>
  </sheetPr>
  <dimension ref="A1:L32"/>
  <sheetViews>
    <sheetView showGridLines="0" zoomScaleNormal="100" workbookViewId="0">
      <selection activeCell="C12" sqref="C12"/>
    </sheetView>
  </sheetViews>
  <sheetFormatPr defaultColWidth="0" defaultRowHeight="15" customHeight="1" zeroHeight="1" x14ac:dyDescent="0.2"/>
  <cols>
    <col min="1" max="1" width="4.7109375" style="73" customWidth="1"/>
    <col min="2" max="2" width="4.5703125" style="73" customWidth="1"/>
    <col min="3" max="3" width="22.7109375" style="73" customWidth="1"/>
    <col min="4" max="9" width="10.7109375" style="73" customWidth="1"/>
    <col min="10" max="10" width="15.7109375" style="73" customWidth="1"/>
    <col min="11" max="16384" width="15.7109375" style="73" hidden="1"/>
  </cols>
  <sheetData>
    <row r="1" spans="1:12" ht="24.95" customHeight="1" thickBot="1" x14ac:dyDescent="0.25"/>
    <row r="2" spans="1:12" ht="24.95" customHeight="1" thickBot="1" x14ac:dyDescent="0.25">
      <c r="B2" s="529" t="s">
        <v>2051</v>
      </c>
      <c r="C2" s="530"/>
      <c r="D2" s="530"/>
      <c r="E2" s="530"/>
      <c r="F2" s="530"/>
      <c r="G2" s="530"/>
      <c r="H2" s="530"/>
      <c r="I2" s="531"/>
    </row>
    <row r="3" spans="1:12" ht="24.95" customHeight="1" x14ac:dyDescent="0.2">
      <c r="A3" s="189"/>
      <c r="B3" s="532" t="s">
        <v>2034</v>
      </c>
      <c r="C3" s="527" t="s">
        <v>2228</v>
      </c>
      <c r="D3" s="377"/>
      <c r="E3" s="377"/>
      <c r="F3" s="377"/>
      <c r="G3" s="377"/>
      <c r="H3" s="377"/>
      <c r="I3" s="378"/>
    </row>
    <row r="4" spans="1:12" x14ac:dyDescent="0.2">
      <c r="A4" s="189"/>
      <c r="B4" s="533"/>
      <c r="C4" s="528"/>
      <c r="D4" s="383"/>
      <c r="E4" s="383"/>
      <c r="F4" s="383"/>
      <c r="G4" s="383"/>
      <c r="H4" s="383"/>
      <c r="I4" s="384"/>
    </row>
    <row r="5" spans="1:12" ht="31.5" customHeight="1" x14ac:dyDescent="0.2">
      <c r="A5" s="189"/>
      <c r="B5" s="241" t="s">
        <v>2035</v>
      </c>
      <c r="C5" s="526" t="s">
        <v>2229</v>
      </c>
      <c r="D5" s="520"/>
      <c r="E5" s="520"/>
      <c r="F5" s="520"/>
      <c r="G5" s="520"/>
      <c r="H5" s="520"/>
      <c r="I5" s="521"/>
    </row>
    <row r="6" spans="1:12" ht="24.95" customHeight="1" x14ac:dyDescent="0.2">
      <c r="A6" s="189"/>
      <c r="B6" s="532" t="s">
        <v>2036</v>
      </c>
      <c r="C6" s="526" t="s">
        <v>2412</v>
      </c>
      <c r="D6" s="520"/>
      <c r="E6" s="520"/>
      <c r="F6" s="520"/>
      <c r="G6" s="520"/>
      <c r="H6" s="520"/>
      <c r="I6" s="521"/>
    </row>
    <row r="7" spans="1:12" ht="51" customHeight="1" x14ac:dyDescent="0.2">
      <c r="A7" s="189"/>
      <c r="B7" s="533"/>
      <c r="C7" s="528"/>
      <c r="D7" s="383"/>
      <c r="E7" s="383"/>
      <c r="F7" s="383"/>
      <c r="G7" s="383"/>
      <c r="H7" s="383"/>
      <c r="I7" s="384"/>
    </row>
    <row r="8" spans="1:12" ht="24.95" customHeight="1" x14ac:dyDescent="0.2">
      <c r="A8" s="189"/>
      <c r="B8" s="532" t="s">
        <v>2037</v>
      </c>
      <c r="C8" s="526" t="s">
        <v>2403</v>
      </c>
      <c r="D8" s="520"/>
      <c r="E8" s="520"/>
      <c r="F8" s="520"/>
      <c r="G8" s="520"/>
      <c r="H8" s="520"/>
      <c r="I8" s="521"/>
    </row>
    <row r="9" spans="1:12" ht="24.95" customHeight="1" x14ac:dyDescent="0.2">
      <c r="A9" s="189"/>
      <c r="B9" s="532"/>
      <c r="C9" s="527"/>
      <c r="D9" s="377"/>
      <c r="E9" s="377"/>
      <c r="F9" s="377"/>
      <c r="G9" s="377"/>
      <c r="H9" s="377"/>
      <c r="I9" s="378"/>
    </row>
    <row r="10" spans="1:12" ht="24.95" customHeight="1" x14ac:dyDescent="0.2">
      <c r="A10" s="189"/>
      <c r="B10" s="532"/>
      <c r="C10" s="527"/>
      <c r="D10" s="377"/>
      <c r="E10" s="377"/>
      <c r="F10" s="377"/>
      <c r="G10" s="377"/>
      <c r="H10" s="377"/>
      <c r="I10" s="378"/>
    </row>
    <row r="11" spans="1:12" ht="31.5" customHeight="1" x14ac:dyDescent="0.2">
      <c r="A11" s="189"/>
      <c r="B11" s="533"/>
      <c r="C11" s="528"/>
      <c r="D11" s="383"/>
      <c r="E11" s="383"/>
      <c r="F11" s="383"/>
      <c r="G11" s="383"/>
      <c r="H11" s="383"/>
      <c r="I11" s="384"/>
      <c r="L11" s="199" t="s">
        <v>2363</v>
      </c>
    </row>
    <row r="12" spans="1:12" s="199" customFormat="1" ht="18" customHeight="1" x14ac:dyDescent="0.25">
      <c r="A12" s="211"/>
      <c r="B12" s="518" t="s">
        <v>2038</v>
      </c>
      <c r="C12" s="210" t="s">
        <v>68</v>
      </c>
      <c r="D12" s="520" t="s">
        <v>2375</v>
      </c>
      <c r="E12" s="520"/>
      <c r="F12" s="520"/>
      <c r="G12" s="520"/>
      <c r="H12" s="520"/>
      <c r="I12" s="521"/>
    </row>
    <row r="13" spans="1:12" s="199" customFormat="1" ht="20.25" customHeight="1" x14ac:dyDescent="0.25">
      <c r="A13" s="211"/>
      <c r="B13" s="518"/>
      <c r="C13" s="522" t="s">
        <v>2449</v>
      </c>
      <c r="D13" s="477"/>
      <c r="E13" s="477"/>
      <c r="F13" s="477"/>
      <c r="G13" s="477"/>
      <c r="H13" s="477"/>
      <c r="I13" s="478"/>
    </row>
    <row r="14" spans="1:12" s="199" customFormat="1" ht="24.95" customHeight="1" x14ac:dyDescent="0.25">
      <c r="A14" s="211"/>
      <c r="B14" s="518"/>
      <c r="C14" s="522"/>
      <c r="D14" s="477"/>
      <c r="E14" s="477"/>
      <c r="F14" s="477"/>
      <c r="G14" s="477"/>
      <c r="H14" s="477"/>
      <c r="I14" s="478"/>
    </row>
    <row r="15" spans="1:12" s="199" customFormat="1" ht="24.95" customHeight="1" x14ac:dyDescent="0.2">
      <c r="A15" s="211"/>
      <c r="B15" s="518"/>
      <c r="C15" s="522"/>
      <c r="D15" s="477"/>
      <c r="E15" s="477"/>
      <c r="F15" s="477"/>
      <c r="G15" s="477"/>
      <c r="H15" s="477"/>
      <c r="I15" s="478"/>
      <c r="L15" s="84" t="s">
        <v>68</v>
      </c>
    </row>
    <row r="16" spans="1:12" s="199" customFormat="1" ht="61.5" customHeight="1" thickBot="1" x14ac:dyDescent="0.25">
      <c r="A16" s="211"/>
      <c r="B16" s="519"/>
      <c r="C16" s="523"/>
      <c r="D16" s="524"/>
      <c r="E16" s="524"/>
      <c r="F16" s="524"/>
      <c r="G16" s="524"/>
      <c r="H16" s="524"/>
      <c r="I16" s="525"/>
      <c r="L16" s="84" t="s">
        <v>2421</v>
      </c>
    </row>
    <row r="17" spans="1:12" ht="24.95" customHeight="1" x14ac:dyDescent="0.2">
      <c r="A17" s="189"/>
      <c r="B17" s="71"/>
      <c r="C17" s="516" t="str">
        <f>IF(C12=L15,L11,IF(C12=L17,"&gt; W przypadku niewyrażenia zgody wniosek nie będzie podlegał rozpoznaniu",""))</f>
        <v>&gt; Należy wybrać: "Wyrażam zgodę" lub "Nie wyrażam zgody"</v>
      </c>
      <c r="D17" s="516"/>
      <c r="E17" s="516"/>
      <c r="F17" s="516"/>
      <c r="G17" s="516"/>
      <c r="H17" s="516"/>
      <c r="I17" s="516"/>
      <c r="L17" s="73" t="s">
        <v>2055</v>
      </c>
    </row>
    <row r="18" spans="1:12" ht="15" customHeight="1" x14ac:dyDescent="0.2">
      <c r="A18" s="189"/>
      <c r="B18" s="208"/>
      <c r="C18" s="209"/>
      <c r="D18" s="209"/>
      <c r="E18" s="209"/>
      <c r="F18" s="209"/>
      <c r="G18" s="209"/>
      <c r="H18" s="209"/>
      <c r="I18" s="209"/>
      <c r="L18" s="84"/>
    </row>
    <row r="19" spans="1:12" x14ac:dyDescent="0.2">
      <c r="A19" s="189"/>
      <c r="B19" s="534" t="s">
        <v>2442</v>
      </c>
      <c r="C19" s="534"/>
      <c r="D19" s="534"/>
      <c r="E19" s="534"/>
      <c r="F19" s="534"/>
      <c r="G19" s="534"/>
      <c r="H19" s="534"/>
      <c r="I19" s="534"/>
    </row>
    <row r="20" spans="1:12" ht="24.95" customHeight="1" x14ac:dyDescent="0.2">
      <c r="B20" s="535" t="str">
        <f>IFERROR(IF('STRONA 4'!O20=0,"UWAGA! Wniosek nie spełnia warunków formalnych i nie będzie podlegał rozpoznaniu.","                       data                                                                                              czytelny podpis Wnioskodawcy"),"")</f>
        <v>UWAGA! Wniosek nie spełnia warunków formalnych i nie będzie podlegał rozpoznaniu.</v>
      </c>
      <c r="C20" s="535"/>
      <c r="D20" s="535"/>
      <c r="E20" s="535"/>
      <c r="F20" s="535"/>
      <c r="G20" s="535"/>
      <c r="H20" s="535"/>
      <c r="I20" s="535"/>
    </row>
    <row r="21" spans="1:12" ht="24.95" customHeight="1" x14ac:dyDescent="0.2">
      <c r="B21" s="535"/>
      <c r="C21" s="535"/>
      <c r="D21" s="535"/>
      <c r="E21" s="535"/>
      <c r="F21" s="535"/>
      <c r="G21" s="535"/>
      <c r="H21" s="535"/>
      <c r="I21" s="535"/>
    </row>
    <row r="22" spans="1:12" ht="79.5" customHeight="1" x14ac:dyDescent="0.2">
      <c r="B22" s="517" t="str">
        <f>IF(C12="Nie wyrażam zgody",B30,"")</f>
        <v/>
      </c>
      <c r="C22" s="517"/>
      <c r="D22" s="517"/>
      <c r="E22" s="517"/>
      <c r="F22" s="517"/>
      <c r="G22" s="517"/>
      <c r="H22" s="517"/>
      <c r="I22" s="517"/>
    </row>
    <row r="23" spans="1:12" ht="33.75" customHeight="1" x14ac:dyDescent="0.2"/>
    <row r="24" spans="1:12" ht="15" customHeight="1" x14ac:dyDescent="0.2">
      <c r="B24" s="536" t="s">
        <v>2447</v>
      </c>
      <c r="C24" s="537"/>
      <c r="D24" s="537"/>
      <c r="E24" s="537"/>
      <c r="F24" s="537"/>
      <c r="G24" s="537"/>
      <c r="H24" s="537"/>
      <c r="I24" s="537"/>
    </row>
    <row r="25" spans="1:12" ht="15" customHeight="1" x14ac:dyDescent="0.2">
      <c r="B25" s="537"/>
      <c r="C25" s="537"/>
      <c r="D25" s="537"/>
      <c r="E25" s="537"/>
      <c r="F25" s="537"/>
      <c r="G25" s="537"/>
      <c r="H25" s="537"/>
      <c r="I25" s="537"/>
    </row>
    <row r="26" spans="1:12" ht="359.25" customHeight="1" x14ac:dyDescent="0.2">
      <c r="B26" s="537"/>
      <c r="C26" s="537"/>
      <c r="D26" s="537"/>
      <c r="E26" s="537"/>
      <c r="F26" s="537"/>
      <c r="G26" s="537"/>
      <c r="H26" s="537"/>
      <c r="I26" s="537"/>
    </row>
    <row r="27" spans="1:12" ht="24.75" customHeight="1" x14ac:dyDescent="0.2">
      <c r="B27" s="255"/>
      <c r="C27" s="256" t="s">
        <v>2439</v>
      </c>
      <c r="D27" s="256"/>
      <c r="E27" s="256"/>
      <c r="F27" s="256"/>
      <c r="G27" s="538" t="s">
        <v>2439</v>
      </c>
      <c r="H27" s="538"/>
      <c r="I27" s="257"/>
    </row>
    <row r="28" spans="1:12" ht="23.25" customHeight="1" x14ac:dyDescent="0.2">
      <c r="B28" s="258"/>
      <c r="C28" s="260" t="s">
        <v>2440</v>
      </c>
      <c r="D28" s="260"/>
      <c r="E28" s="260"/>
      <c r="F28" s="260"/>
      <c r="G28" s="539" t="s">
        <v>2441</v>
      </c>
      <c r="H28" s="539"/>
      <c r="I28" s="259"/>
    </row>
    <row r="29" spans="1:12" ht="15" customHeight="1" x14ac:dyDescent="0.2">
      <c r="B29" s="251"/>
      <c r="C29" s="251"/>
      <c r="D29" s="251"/>
      <c r="E29" s="251"/>
      <c r="F29" s="251"/>
      <c r="G29" s="251"/>
      <c r="H29" s="251"/>
      <c r="I29" s="251"/>
    </row>
    <row r="30" spans="1:12" ht="15" hidden="1" customHeight="1" x14ac:dyDescent="0.2">
      <c r="B30" s="73" t="s">
        <v>2423</v>
      </c>
    </row>
    <row r="31" spans="1:12" ht="15" customHeight="1" x14ac:dyDescent="0.2"/>
    <row r="32" spans="1:12" ht="15" customHeight="1" x14ac:dyDescent="0.2"/>
  </sheetData>
  <sheetProtection algorithmName="SHA-512" hashValue="/H+eYcKz8XoUC4b64G+dOtVGIXA2qVr36WOKzKbmvsUxHDKIbMlO+Lu8rQTKjZdZnCpIWYYTPnJTMmCbk945pg==" saltValue="I5QL4NuRIse4v7AoeGTHMw==" spinCount="100000" sheet="1" objects="1" scenarios="1" selectLockedCells="1"/>
  <mergeCells count="18">
    <mergeCell ref="B24:I26"/>
    <mergeCell ref="G27:H27"/>
    <mergeCell ref="G28:H28"/>
    <mergeCell ref="C8:I11"/>
    <mergeCell ref="B2:I2"/>
    <mergeCell ref="B3:B4"/>
    <mergeCell ref="C3:I4"/>
    <mergeCell ref="B6:B7"/>
    <mergeCell ref="B8:B11"/>
    <mergeCell ref="C6:I7"/>
    <mergeCell ref="C5:I5"/>
    <mergeCell ref="C17:I17"/>
    <mergeCell ref="B22:I22"/>
    <mergeCell ref="B12:B16"/>
    <mergeCell ref="D12:I12"/>
    <mergeCell ref="C13:I16"/>
    <mergeCell ref="B19:I19"/>
    <mergeCell ref="B20:I21"/>
  </mergeCells>
  <conditionalFormatting sqref="C12">
    <cfRule type="containsText" dxfId="27" priority="10" operator="containsText" text="wybierz">
      <formula>NOT(ISERROR(SEARCH("wybierz",C12)))</formula>
    </cfRule>
  </conditionalFormatting>
  <conditionalFormatting sqref="C17:I17">
    <cfRule type="containsText" dxfId="26" priority="9" operator="containsText" text="&gt;">
      <formula>NOT(ISERROR(SEARCH("&gt;",C17)))</formula>
    </cfRule>
  </conditionalFormatting>
  <conditionalFormatting sqref="B20:I21">
    <cfRule type="containsText" dxfId="25" priority="4" operator="containsText" text="UWAGA">
      <formula>NOT(ISERROR(SEARCH("UWAGA",B20)))</formula>
    </cfRule>
  </conditionalFormatting>
  <conditionalFormatting sqref="B19:I19">
    <cfRule type="expression" dxfId="24" priority="2">
      <formula>$B$20=""</formula>
    </cfRule>
    <cfRule type="expression" dxfId="23" priority="3">
      <formula>$B$20="UWAGA! Wniosek nie spełnia warunków formalnych i nie będzie podlegał rozpoznaniu."</formula>
    </cfRule>
  </conditionalFormatting>
  <dataValidations count="1">
    <dataValidation type="list" allowBlank="1" showErrorMessage="1" sqref="C12">
      <formula1>$L$15:$L$17</formula1>
    </dataValidation>
  </dataValidations>
  <pageMargins left="0.19685039370078741" right="0.19685039370078741" top="0.78740157480314965" bottom="0.78740157480314965" header="0" footer="0"/>
  <pageSetup paperSize="9" orientation="portrait" r:id="rId1"/>
  <headerFooter>
    <oddFooter>&amp;C&amp;A</oddFooter>
  </headerFooter>
  <rowBreaks count="1" manualBreakCount="1">
    <brk id="22" max="8" man="1"/>
  </rowBreaks>
  <extLst>
    <ext xmlns:x14="http://schemas.microsoft.com/office/spreadsheetml/2009/9/main" uri="{78C0D931-6437-407d-A8EE-F0AAD7539E65}">
      <x14:conditionalFormattings>
        <x14:conditionalFormatting xmlns:xm="http://schemas.microsoft.com/office/excel/2006/main">
          <x14:cfRule type="expression" priority="5" id="{8C9DB90A-F58D-4710-B492-5B7D97159191}">
            <xm:f>'STRONA 7'!$C$20="uczeń"</xm:f>
            <x14:dxf>
              <font>
                <color theme="0"/>
              </font>
              <fill>
                <patternFill>
                  <bgColor theme="0"/>
                </patternFill>
              </fill>
              <border>
                <left/>
                <right/>
                <top/>
                <bottom/>
                <vertical/>
                <horizontal/>
              </border>
            </x14:dxf>
          </x14:cfRule>
          <xm:sqref>A23:I29</xm:sqref>
        </x14:conditionalFormatting>
        <x14:conditionalFormatting xmlns:xm="http://schemas.microsoft.com/office/excel/2006/main">
          <x14:cfRule type="expression" priority="1" id="{9730E18B-C0A7-48A6-9EE0-54914A92BDA0}">
            <xm:f>'STRONA 7'!$D$19="nie ubiegam się"</xm:f>
            <x14:dxf>
              <font>
                <color theme="0"/>
              </font>
              <fill>
                <patternFill>
                  <bgColor theme="0"/>
                </patternFill>
              </fill>
              <border>
                <left/>
                <right/>
                <top/>
                <bottom/>
                <vertical/>
                <horizontal/>
              </border>
            </x14:dxf>
          </x14:cfRule>
          <xm:sqref>B24:I28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J163"/>
  <sheetViews>
    <sheetView showGridLines="0" zoomScale="85" zoomScaleNormal="85" workbookViewId="0">
      <selection activeCell="C4" sqref="C4:I4"/>
    </sheetView>
  </sheetViews>
  <sheetFormatPr defaultColWidth="0" defaultRowHeight="15" customHeight="1" zeroHeight="1" x14ac:dyDescent="0.3"/>
  <cols>
    <col min="1" max="1" width="4.7109375" style="1" customWidth="1"/>
    <col min="2" max="2" width="11.28515625" style="1" bestFit="1" customWidth="1"/>
    <col min="3" max="9" width="11.28515625" style="1" customWidth="1"/>
    <col min="10" max="10" width="15.7109375" style="1" customWidth="1"/>
    <col min="11" max="11" width="15.7109375" style="64" hidden="1" customWidth="1"/>
    <col min="12" max="16384" width="15.7109375" style="1" hidden="1"/>
  </cols>
  <sheetData>
    <row r="1" spans="1:23" ht="15" customHeight="1" thickBot="1" x14ac:dyDescent="0.35"/>
    <row r="2" spans="1:23" ht="30" customHeight="1" thickBot="1" x14ac:dyDescent="0.35">
      <c r="B2" s="540" t="s">
        <v>2086</v>
      </c>
      <c r="C2" s="541"/>
      <c r="D2" s="541"/>
      <c r="E2" s="541"/>
      <c r="F2" s="541"/>
      <c r="G2" s="541"/>
      <c r="H2" s="541"/>
      <c r="I2" s="542"/>
      <c r="J2" s="35"/>
      <c r="K2" s="1"/>
    </row>
    <row r="3" spans="1:23" ht="30" customHeight="1" thickBot="1" x14ac:dyDescent="0.35">
      <c r="B3" s="252" t="s">
        <v>2087</v>
      </c>
      <c r="C3" s="543" t="s">
        <v>2175</v>
      </c>
      <c r="D3" s="544"/>
      <c r="E3" s="544"/>
      <c r="F3" s="544"/>
      <c r="G3" s="544"/>
      <c r="H3" s="544"/>
      <c r="I3" s="545"/>
      <c r="J3" s="35"/>
      <c r="K3" s="1"/>
    </row>
    <row r="4" spans="1:23" ht="30" customHeight="1" x14ac:dyDescent="0.3">
      <c r="B4" s="555">
        <v>3</v>
      </c>
      <c r="C4" s="546" t="str">
        <f>IF(VLOOKUP(M$35&amp;N$35&amp;O$35,$Q$35:$T$42,2,0)&lt;&gt;0,VLOOKUP(M$35&amp;N$35&amp;O$35,$Q$35:$T$42,2,0),"")</f>
        <v>→ proszę wybrać z listy - "Uczeń uczęszcza do klasy:"</v>
      </c>
      <c r="D4" s="547"/>
      <c r="E4" s="547"/>
      <c r="F4" s="547"/>
      <c r="G4" s="547"/>
      <c r="H4" s="547"/>
      <c r="I4" s="548"/>
      <c r="K4" s="3">
        <f>IF(C4=$R$42,0,1)</f>
        <v>1</v>
      </c>
    </row>
    <row r="5" spans="1:23" ht="30" customHeight="1" x14ac:dyDescent="0.3">
      <c r="B5" s="556"/>
      <c r="C5" s="549" t="str">
        <f>IF(VLOOKUP(M$35&amp;N$35&amp;O$35,$Q$35:$T$42,3,0)&lt;&gt;0,VLOOKUP(M$35&amp;N$35&amp;O$35,$Q$35:$T$42,3,0),"")</f>
        <v>→ proszę wybrać z listy - "Wnioskodawcą jest:"</v>
      </c>
      <c r="D5" s="550"/>
      <c r="E5" s="550"/>
      <c r="F5" s="550"/>
      <c r="G5" s="550"/>
      <c r="H5" s="550"/>
      <c r="I5" s="551"/>
      <c r="J5" s="36"/>
      <c r="K5" s="3"/>
    </row>
    <row r="6" spans="1:23" ht="30" customHeight="1" thickBot="1" x14ac:dyDescent="0.35">
      <c r="B6" s="557"/>
      <c r="C6" s="552" t="str">
        <f>IF(VLOOKUP(M$35&amp;N$35&amp;O$35,$Q$35:$T$42,4,0)&lt;&gt;0,VLOOKUP(M$35&amp;N$35&amp;O$35,$Q$35:$T$42,4,0),"")</f>
        <v>→ proszę uzupełnić obowiązkowe pola na zielonym tle na STRONIE 3</v>
      </c>
      <c r="D6" s="553"/>
      <c r="E6" s="553"/>
      <c r="F6" s="553"/>
      <c r="G6" s="553"/>
      <c r="H6" s="553"/>
      <c r="I6" s="554"/>
      <c r="J6" s="36"/>
      <c r="K6" s="3"/>
    </row>
    <row r="7" spans="1:23" ht="30" customHeight="1" x14ac:dyDescent="0.3">
      <c r="B7" s="555">
        <v>4</v>
      </c>
      <c r="C7" s="558" t="str">
        <f>IF('STRONA 4'!G4="- wybierz -",'STRONA 10'!S19,IF('STRONA 4'!G4="nie ubiegam się",R42,IF('STRONA 4'!G6=0,'STRONA 10'!T19,IF('STRONA 4'!I6="",U19,IF(SUM(K8:K10)=0,R42,R47)))))</f>
        <v>→ proszę wybrać z listy - "Dochód na członka rodziny:"</v>
      </c>
      <c r="D7" s="559"/>
      <c r="E7" s="559"/>
      <c r="F7" s="559"/>
      <c r="G7" s="559"/>
      <c r="H7" s="559"/>
      <c r="I7" s="560"/>
      <c r="J7" s="36"/>
      <c r="K7" s="3">
        <f t="shared" ref="K7:K17" si="0">IF(C7=$R$42,0,1)</f>
        <v>1</v>
      </c>
    </row>
    <row r="8" spans="1:23" ht="30" customHeight="1" x14ac:dyDescent="0.3">
      <c r="B8" s="556"/>
      <c r="C8" s="549" t="str">
        <f>IF('STRONA 4'!G9="- wybierz -",'STRONA 10'!S20,'STRONA 10'!R49)</f>
        <v>→ proszę wybrać z listy - "Uczeń lub członek jego najbliższej rodziny jest osobą niepełnosprawną:"</v>
      </c>
      <c r="D8" s="550"/>
      <c r="E8" s="550"/>
      <c r="F8" s="550"/>
      <c r="G8" s="550"/>
      <c r="H8" s="550"/>
      <c r="I8" s="551"/>
      <c r="J8" s="36"/>
      <c r="K8" s="3">
        <f>IF(C8=$R$49,0,1)</f>
        <v>1</v>
      </c>
    </row>
    <row r="9" spans="1:23" ht="30" customHeight="1" x14ac:dyDescent="0.3">
      <c r="B9" s="556"/>
      <c r="C9" s="549" t="str">
        <f>IF('STRONA 4'!G13="- wybierz -",'STRONA 10'!S21,'STRONA 10'!R49)</f>
        <v>→ proszę wybrać z listy - "Uczeń wywodzi się z rodziny samotnie wychowującej dziecko:"</v>
      </c>
      <c r="D9" s="550"/>
      <c r="E9" s="550"/>
      <c r="F9" s="550"/>
      <c r="G9" s="550"/>
      <c r="H9" s="550"/>
      <c r="I9" s="551"/>
      <c r="J9" s="37"/>
      <c r="K9" s="3">
        <f>IF(C9=$R$49,0,1)</f>
        <v>1</v>
      </c>
      <c r="W9" s="19"/>
    </row>
    <row r="10" spans="1:23" ht="30" customHeight="1" thickBot="1" x14ac:dyDescent="0.35">
      <c r="B10" s="557"/>
      <c r="C10" s="552" t="str">
        <f>IF('STRONA 4'!G17="- wybierz -",'STRONA 10'!S22,'STRONA 10'!R49)</f>
        <v>→ proszę wybrać z listy - "Uczeń jest członkiem rodziny wielodzietnej:"</v>
      </c>
      <c r="D10" s="553"/>
      <c r="E10" s="553"/>
      <c r="F10" s="553"/>
      <c r="G10" s="553"/>
      <c r="H10" s="553"/>
      <c r="I10" s="554"/>
      <c r="J10" s="35"/>
      <c r="K10" s="3">
        <f>IF(C10=$R$49,0,1)</f>
        <v>1</v>
      </c>
      <c r="W10" s="19"/>
    </row>
    <row r="11" spans="1:23" ht="30" customHeight="1" thickBot="1" x14ac:dyDescent="0.35">
      <c r="B11" s="253">
        <v>5</v>
      </c>
      <c r="C11" s="563" t="str">
        <f>IF(N52="0",R52,R53)</f>
        <v>→ proszę wybrać z listy odpowiednią opcję dot. przyznania dodatkowych punktów z tytułu progresji wyników edukacyjnych</v>
      </c>
      <c r="D11" s="564"/>
      <c r="E11" s="564"/>
      <c r="F11" s="564"/>
      <c r="G11" s="564"/>
      <c r="H11" s="564"/>
      <c r="I11" s="565"/>
      <c r="J11" s="38"/>
      <c r="K11" s="3">
        <f t="shared" si="0"/>
        <v>1</v>
      </c>
      <c r="Q11" s="39"/>
    </row>
    <row r="12" spans="1:23" s="20" customFormat="1" ht="30" customHeight="1" thickBot="1" x14ac:dyDescent="0.35">
      <c r="A12" s="19"/>
      <c r="B12" s="253">
        <v>6</v>
      </c>
      <c r="C12" s="568" t="str">
        <f>IF('STRONA 6'!D3="- wybierz -",W35&amp;" "&amp;"proszę wybrać z listy odpowiednią opcję dot. przyznania dodatkowych punktów z tytułu osiągnięć w konkursach i olimpiadach","Wszystkie dane zostały wprowadzone")</f>
        <v>→ proszę wybrać z listy odpowiednią opcję dot. przyznania dodatkowych punktów z tytułu osiągnięć w konkursach i olimpiadach</v>
      </c>
      <c r="D12" s="569"/>
      <c r="E12" s="569"/>
      <c r="F12" s="569"/>
      <c r="G12" s="569"/>
      <c r="H12" s="569"/>
      <c r="I12" s="570"/>
      <c r="J12" s="37"/>
      <c r="K12" s="3">
        <f t="shared" si="0"/>
        <v>1</v>
      </c>
      <c r="Q12" s="39"/>
      <c r="R12" s="1"/>
      <c r="W12" s="1"/>
    </row>
    <row r="13" spans="1:23" s="19" customFormat="1" ht="30" customHeight="1" x14ac:dyDescent="0.3">
      <c r="B13" s="555">
        <v>7</v>
      </c>
      <c r="C13" s="546" t="str">
        <f>IF('STRONA 7'!D3="- wybierz -",'STRONA 10'!S23,IF('STRONA 7'!B8=0,'STRONA 10'!T23,IF(K14+K15+K16=0,R42,R49)))</f>
        <v>→ proszę wybrać z listy - "Uczeń zamieszkuje na obszarze wiejskim:"</v>
      </c>
      <c r="D13" s="547"/>
      <c r="E13" s="547"/>
      <c r="F13" s="547"/>
      <c r="G13" s="547"/>
      <c r="H13" s="547"/>
      <c r="I13" s="548"/>
      <c r="J13" s="38"/>
      <c r="K13" s="3">
        <f>IF(C13=$R$42,0,1)</f>
        <v>1</v>
      </c>
      <c r="M13" s="19" t="s">
        <v>2443</v>
      </c>
      <c r="N13" s="1"/>
      <c r="O13" s="1"/>
      <c r="P13" s="1"/>
    </row>
    <row r="14" spans="1:23" s="19" customFormat="1" ht="30" customHeight="1" x14ac:dyDescent="0.25">
      <c r="B14" s="556"/>
      <c r="C14" s="549" t="str">
        <f>IF('STRONA 7'!D13="- wybierz -",'STRONA 10'!S24,R49)</f>
        <v>→ proszę wybrać z listy - "Rodzina ucznia znajduje się w trudnej sytuacji materialnej:"</v>
      </c>
      <c r="D14" s="550"/>
      <c r="E14" s="550"/>
      <c r="F14" s="550"/>
      <c r="G14" s="550"/>
      <c r="H14" s="550"/>
      <c r="I14" s="551"/>
      <c r="K14" s="3">
        <f>IF(C14=$R$49,0,1)</f>
        <v>1</v>
      </c>
      <c r="M14" s="19" t="s">
        <v>2444</v>
      </c>
    </row>
    <row r="15" spans="1:23" s="19" customFormat="1" ht="30" customHeight="1" x14ac:dyDescent="0.25">
      <c r="B15" s="556"/>
      <c r="C15" s="549" t="str">
        <f>IF('STRONA 7'!D19="- wybierz -",'STRONA 10'!S25,IF('STRONA 7'!D19="nie ubiegam się",'STRONA 10'!R49,IF('STRONA 7'!C20="- wybierz -",'STRONA 10'!S25,R47)))</f>
        <v>→ proszę wybrać z listy - "Uczeń lub członek jego najbliższej rodziny jest osobą niepełnosprawną:"</v>
      </c>
      <c r="D15" s="550"/>
      <c r="E15" s="550"/>
      <c r="F15" s="550"/>
      <c r="G15" s="550"/>
      <c r="H15" s="550"/>
      <c r="I15" s="551"/>
      <c r="K15" s="3">
        <f>IF(C15=$R$49,0,1)</f>
        <v>1</v>
      </c>
      <c r="M15" s="19" t="s">
        <v>2445</v>
      </c>
    </row>
    <row r="16" spans="1:23" s="19" customFormat="1" ht="30" customHeight="1" thickBot="1" x14ac:dyDescent="0.3">
      <c r="B16" s="557"/>
      <c r="C16" s="552" t="str">
        <f>IF('STRONA 7'!D33="- wybierz -",'STRONA 10'!S26,R49)</f>
        <v>→ proszę wybrać z listy - "Uczeń jest członkiem rodziny wielodzietnej:"</v>
      </c>
      <c r="D16" s="553"/>
      <c r="E16" s="553"/>
      <c r="F16" s="553"/>
      <c r="G16" s="553"/>
      <c r="H16" s="553"/>
      <c r="I16" s="554"/>
      <c r="K16" s="3">
        <f>IF(C16=$R$49,0,1)</f>
        <v>1</v>
      </c>
      <c r="M16" s="19" t="s">
        <v>2446</v>
      </c>
    </row>
    <row r="17" spans="2:22" ht="30" customHeight="1" thickBot="1" x14ac:dyDescent="0.35">
      <c r="B17" s="253">
        <v>9</v>
      </c>
      <c r="C17" s="566" t="str">
        <f>IF('STRONA 9'!C12="- wybierz -",W35&amp;" "&amp;"proszę wybrać z listy odpowiednią opcję dot. przetwarzania danych osobowych","Wszystkie dane zostały wprowadzone")</f>
        <v>→ proszę wybrać z listy odpowiednią opcję dot. przetwarzania danych osobowych</v>
      </c>
      <c r="D17" s="566"/>
      <c r="E17" s="566"/>
      <c r="F17" s="566"/>
      <c r="G17" s="566"/>
      <c r="H17" s="566"/>
      <c r="I17" s="567"/>
      <c r="K17" s="3">
        <f t="shared" si="0"/>
        <v>1</v>
      </c>
    </row>
    <row r="18" spans="2:22" ht="15" customHeight="1" x14ac:dyDescent="0.3">
      <c r="B18" s="561" t="str">
        <f>IF('STRONA 9'!B20='STRONA 10'!M13,"Uczeń nie spełnia wymogów formalnych, oznacza to, że nie może ubiegać się o stypendium w ramach projektu pn. „Małopolski program wspierania uczniów”.","")</f>
        <v>Uczeń nie spełnia wymogów formalnych, oznacza to, że nie może ubiegać się o stypendium w ramach projektu pn. „Małopolski program wspierania uczniów”.</v>
      </c>
      <c r="C18" s="561"/>
      <c r="D18" s="561"/>
      <c r="E18" s="561"/>
      <c r="F18" s="561"/>
      <c r="G18" s="561"/>
      <c r="H18" s="561"/>
      <c r="I18" s="561"/>
    </row>
    <row r="19" spans="2:22" ht="19.5" customHeight="1" x14ac:dyDescent="0.3">
      <c r="B19" s="562"/>
      <c r="C19" s="562"/>
      <c r="D19" s="562"/>
      <c r="E19" s="562"/>
      <c r="F19" s="562"/>
      <c r="G19" s="562"/>
      <c r="H19" s="562"/>
      <c r="I19" s="562"/>
      <c r="J19" s="39"/>
      <c r="K19" s="65"/>
      <c r="L19" s="39"/>
      <c r="S19" s="42" t="s">
        <v>2397</v>
      </c>
      <c r="T19" s="42" t="s">
        <v>2401</v>
      </c>
      <c r="U19" s="42" t="s">
        <v>2402</v>
      </c>
      <c r="V19" s="1" t="s">
        <v>2420</v>
      </c>
    </row>
    <row r="20" spans="2:22" ht="15" customHeight="1" x14ac:dyDescent="0.3">
      <c r="B20" s="38"/>
      <c r="C20" s="38"/>
      <c r="D20" s="38"/>
      <c r="E20" s="38"/>
      <c r="F20" s="38"/>
      <c r="G20" s="38"/>
      <c r="H20" s="38"/>
      <c r="I20" s="19"/>
      <c r="J20" s="38"/>
      <c r="K20" s="63">
        <f>IF(SUM(K4:K17)=0,0,1)</f>
        <v>1</v>
      </c>
      <c r="L20" s="38"/>
      <c r="S20" s="42" t="s">
        <v>2398</v>
      </c>
    </row>
    <row r="21" spans="2:22" ht="15" hidden="1" customHeight="1" x14ac:dyDescent="0.3">
      <c r="B21" s="38"/>
      <c r="C21" s="38"/>
      <c r="D21" s="38"/>
      <c r="E21" s="38"/>
      <c r="F21" s="38"/>
      <c r="G21" s="38"/>
      <c r="H21" s="38"/>
      <c r="J21" s="38"/>
      <c r="K21" s="63"/>
      <c r="L21" s="38"/>
      <c r="S21" s="42" t="s">
        <v>2399</v>
      </c>
    </row>
    <row r="22" spans="2:22" ht="15" hidden="1" customHeight="1" x14ac:dyDescent="0.3">
      <c r="B22" s="38"/>
      <c r="C22" s="38"/>
      <c r="D22" s="38"/>
      <c r="E22" s="38"/>
      <c r="F22" s="38"/>
      <c r="G22" s="38"/>
      <c r="H22" s="38"/>
      <c r="J22" s="38"/>
      <c r="K22" s="63"/>
      <c r="L22" s="38"/>
      <c r="S22" s="42" t="s">
        <v>2400</v>
      </c>
    </row>
    <row r="23" spans="2:22" ht="15" hidden="1" customHeight="1" x14ac:dyDescent="0.3">
      <c r="B23" s="38"/>
      <c r="C23" s="38"/>
      <c r="D23" s="38"/>
      <c r="E23" s="38"/>
      <c r="F23" s="38"/>
      <c r="G23" s="38"/>
      <c r="H23" s="38"/>
      <c r="I23" s="39"/>
      <c r="J23" s="38"/>
      <c r="K23" s="63"/>
      <c r="L23" s="38"/>
      <c r="S23" s="42" t="s">
        <v>2404</v>
      </c>
      <c r="T23" s="42" t="s">
        <v>2406</v>
      </c>
    </row>
    <row r="24" spans="2:22" ht="15" hidden="1" customHeight="1" x14ac:dyDescent="0.3">
      <c r="B24" s="38"/>
      <c r="C24" s="38"/>
      <c r="D24" s="38"/>
      <c r="E24" s="38"/>
      <c r="F24" s="38"/>
      <c r="G24" s="38"/>
      <c r="H24" s="38"/>
      <c r="I24" s="38"/>
      <c r="J24" s="38"/>
      <c r="K24" s="63"/>
      <c r="L24" s="38"/>
      <c r="S24" s="42" t="s">
        <v>2405</v>
      </c>
    </row>
    <row r="25" spans="2:22" ht="15" hidden="1" customHeight="1" x14ac:dyDescent="0.3">
      <c r="B25" s="38"/>
      <c r="C25" s="38"/>
      <c r="D25" s="38"/>
      <c r="E25" s="38"/>
      <c r="F25" s="38"/>
      <c r="G25" s="38"/>
      <c r="H25" s="38"/>
      <c r="I25" s="38"/>
      <c r="J25" s="38"/>
      <c r="K25" s="63"/>
      <c r="L25" s="38"/>
      <c r="S25" s="42" t="s">
        <v>2398</v>
      </c>
      <c r="T25" s="42"/>
    </row>
    <row r="26" spans="2:22" ht="15" hidden="1" customHeight="1" x14ac:dyDescent="0.3">
      <c r="B26" s="38"/>
      <c r="C26" s="38"/>
      <c r="D26" s="38"/>
      <c r="E26" s="38"/>
      <c r="F26" s="38"/>
      <c r="G26" s="38"/>
      <c r="H26" s="38"/>
      <c r="I26" s="38"/>
      <c r="J26" s="38"/>
      <c r="K26" s="63"/>
      <c r="L26" s="38"/>
      <c r="S26" s="42" t="s">
        <v>2400</v>
      </c>
    </row>
    <row r="27" spans="2:22" ht="15" hidden="1" customHeight="1" x14ac:dyDescent="0.3">
      <c r="B27" s="38"/>
      <c r="C27" s="38"/>
      <c r="D27" s="38"/>
      <c r="E27" s="38"/>
      <c r="F27" s="38"/>
      <c r="G27" s="38"/>
      <c r="H27" s="38"/>
      <c r="I27" s="38"/>
    </row>
    <row r="28" spans="2:22" ht="15" hidden="1" customHeight="1" x14ac:dyDescent="0.3">
      <c r="B28" s="38"/>
      <c r="C28" s="38"/>
      <c r="D28" s="38"/>
      <c r="E28" s="38"/>
      <c r="F28" s="38"/>
      <c r="G28" s="38"/>
      <c r="H28" s="38"/>
      <c r="I28" s="38"/>
    </row>
    <row r="29" spans="2:22" ht="15" hidden="1" customHeight="1" x14ac:dyDescent="0.3">
      <c r="B29" s="38"/>
      <c r="C29" s="38"/>
      <c r="D29" s="38"/>
      <c r="E29" s="38"/>
      <c r="F29" s="38"/>
      <c r="G29" s="38"/>
      <c r="H29" s="38"/>
      <c r="I29" s="38"/>
    </row>
    <row r="30" spans="2:22" ht="15" hidden="1" customHeight="1" x14ac:dyDescent="0.3">
      <c r="B30" s="38"/>
      <c r="C30" s="38"/>
      <c r="D30" s="38"/>
      <c r="E30" s="38"/>
      <c r="F30" s="38"/>
      <c r="G30" s="38"/>
      <c r="H30" s="38"/>
      <c r="I30" s="38"/>
    </row>
    <row r="31" spans="2:22" ht="15" hidden="1" customHeight="1" x14ac:dyDescent="0.3"/>
    <row r="32" spans="2:22" ht="15" hidden="1" customHeight="1" x14ac:dyDescent="0.3"/>
    <row r="33" spans="13:23" ht="15" hidden="1" customHeight="1" x14ac:dyDescent="0.3"/>
    <row r="34" spans="13:23" ht="15" hidden="1" customHeight="1" x14ac:dyDescent="0.3">
      <c r="M34" s="40" t="s">
        <v>2096</v>
      </c>
      <c r="N34" s="40" t="s">
        <v>2097</v>
      </c>
      <c r="O34" s="40" t="s">
        <v>2098</v>
      </c>
      <c r="P34" s="22"/>
      <c r="Q34" s="22"/>
      <c r="R34" s="22"/>
      <c r="U34" s="19"/>
      <c r="V34" s="19"/>
    </row>
    <row r="35" spans="13:23" ht="15" hidden="1" customHeight="1" x14ac:dyDescent="0.3">
      <c r="M35" s="41">
        <f>IF('STRONA 3'!E8="- wybierz -",0,1)</f>
        <v>0</v>
      </c>
      <c r="N35" s="41">
        <f>IF('STRONA 3'!E15="- wybierz -",0,1)</f>
        <v>0</v>
      </c>
      <c r="O35" s="41">
        <f>IF(OR('STRONA 3'!C3=0,'STRONA 3'!C4=0,'STRONA 3'!C5=0,'STRONA 3'!E6=0,'STRONA 3'!E8=0,'STRONA 3'!E10=0,'STRONA 3'!E15=0,'STRONA 3'!E17=0,'STRONA 3'!E18=0,'STRONA 3'!E20=0),0,1)</f>
        <v>0</v>
      </c>
      <c r="P35" s="22"/>
      <c r="Q35" s="40" t="s">
        <v>2088</v>
      </c>
      <c r="R35" s="42" t="s">
        <v>2177</v>
      </c>
      <c r="S35" s="42" t="s">
        <v>2178</v>
      </c>
      <c r="T35" s="22" t="s">
        <v>2207</v>
      </c>
      <c r="U35" s="28"/>
      <c r="V35" s="28"/>
      <c r="W35" s="43" t="s">
        <v>2176</v>
      </c>
    </row>
    <row r="36" spans="13:23" ht="15" hidden="1" customHeight="1" x14ac:dyDescent="0.3">
      <c r="M36" s="22"/>
      <c r="N36" s="22"/>
      <c r="O36" s="22"/>
      <c r="P36" s="22"/>
      <c r="Q36" s="40" t="s">
        <v>2089</v>
      </c>
      <c r="R36" s="42" t="s">
        <v>2177</v>
      </c>
      <c r="S36" s="42" t="s">
        <v>2178</v>
      </c>
      <c r="T36" s="22"/>
      <c r="U36" s="28"/>
      <c r="V36" s="28"/>
    </row>
    <row r="37" spans="13:23" ht="15" hidden="1" customHeight="1" x14ac:dyDescent="0.3">
      <c r="M37" s="22"/>
      <c r="N37" s="22"/>
      <c r="O37" s="22"/>
      <c r="P37" s="22"/>
      <c r="Q37" s="40" t="s">
        <v>2094</v>
      </c>
      <c r="R37" s="42" t="s">
        <v>2177</v>
      </c>
      <c r="S37" s="42" t="s">
        <v>2207</v>
      </c>
      <c r="T37" s="22"/>
      <c r="U37" s="28"/>
      <c r="V37" s="28"/>
    </row>
    <row r="38" spans="13:23" ht="15" hidden="1" customHeight="1" x14ac:dyDescent="0.3">
      <c r="M38" s="22"/>
      <c r="N38" s="22"/>
      <c r="O38" s="22"/>
      <c r="P38" s="22"/>
      <c r="Q38" s="40" t="s">
        <v>2090</v>
      </c>
      <c r="R38" s="42" t="s">
        <v>2177</v>
      </c>
      <c r="S38" s="22"/>
      <c r="T38" s="22"/>
      <c r="U38" s="22"/>
      <c r="V38" s="22"/>
    </row>
    <row r="39" spans="13:23" ht="15" hidden="1" customHeight="1" x14ac:dyDescent="0.3">
      <c r="M39" s="22"/>
      <c r="N39" s="22"/>
      <c r="O39" s="22"/>
      <c r="P39" s="22"/>
      <c r="Q39" s="40" t="s">
        <v>2092</v>
      </c>
      <c r="R39" s="42" t="s">
        <v>2178</v>
      </c>
      <c r="S39" s="22" t="s">
        <v>2207</v>
      </c>
      <c r="T39" s="22"/>
      <c r="U39" s="22"/>
      <c r="V39" s="22"/>
    </row>
    <row r="40" spans="13:23" ht="15" hidden="1" customHeight="1" x14ac:dyDescent="0.3">
      <c r="M40" s="22"/>
      <c r="N40" s="22"/>
      <c r="O40" s="22"/>
      <c r="P40" s="22"/>
      <c r="Q40" s="40" t="s">
        <v>2091</v>
      </c>
      <c r="R40" s="42" t="s">
        <v>2178</v>
      </c>
      <c r="S40" s="42"/>
      <c r="T40" s="22"/>
      <c r="U40" s="22"/>
      <c r="V40" s="22"/>
    </row>
    <row r="41" spans="13:23" ht="15" hidden="1" customHeight="1" x14ac:dyDescent="0.3">
      <c r="M41" s="22"/>
      <c r="N41" s="22"/>
      <c r="O41" s="22"/>
      <c r="P41" s="22"/>
      <c r="Q41" s="40" t="s">
        <v>2093</v>
      </c>
      <c r="R41" s="22" t="s">
        <v>2207</v>
      </c>
      <c r="S41" s="22"/>
      <c r="T41" s="44"/>
      <c r="U41" s="22"/>
      <c r="V41" s="22"/>
    </row>
    <row r="42" spans="13:23" ht="15" hidden="1" customHeight="1" x14ac:dyDescent="0.3">
      <c r="M42" s="22"/>
      <c r="N42" s="22"/>
      <c r="O42" s="22"/>
      <c r="P42" s="22"/>
      <c r="Q42" s="40" t="s">
        <v>2095</v>
      </c>
      <c r="R42" s="28" t="s">
        <v>2409</v>
      </c>
      <c r="S42" s="28"/>
      <c r="T42" s="28"/>
      <c r="U42" s="22"/>
      <c r="V42" s="22"/>
    </row>
    <row r="43" spans="13:23" ht="15" hidden="1" customHeight="1" x14ac:dyDescent="0.3">
      <c r="M43" s="22"/>
      <c r="N43" s="22"/>
      <c r="O43" s="22"/>
      <c r="P43" s="22"/>
      <c r="Q43" s="22"/>
      <c r="R43" s="22"/>
    </row>
    <row r="44" spans="13:23" ht="15" hidden="1" customHeight="1" x14ac:dyDescent="0.3">
      <c r="M44" s="40" t="s">
        <v>2099</v>
      </c>
      <c r="N44" s="45" t="s">
        <v>2100</v>
      </c>
      <c r="O44" s="40"/>
      <c r="P44" s="22"/>
      <c r="Q44" s="22"/>
      <c r="R44" s="22"/>
    </row>
    <row r="45" spans="13:23" ht="15" hidden="1" customHeight="1" x14ac:dyDescent="0.3">
      <c r="M45" s="41" t="e">
        <f>IF(#REF!="- wybierz -",0,1)</f>
        <v>#REF!</v>
      </c>
      <c r="N45" s="41" t="e">
        <f>IF(OR(#REF!="- wybierz -",#REF!="- wybierz -"),0,1)</f>
        <v>#REF!</v>
      </c>
      <c r="O45" s="40"/>
      <c r="P45" s="22"/>
      <c r="Q45" s="22"/>
      <c r="R45" s="22"/>
      <c r="S45" s="22"/>
      <c r="T45" s="22"/>
    </row>
    <row r="46" spans="13:23" ht="15" hidden="1" customHeight="1" x14ac:dyDescent="0.3">
      <c r="M46" s="22"/>
      <c r="N46" s="22"/>
      <c r="O46" s="22"/>
      <c r="P46" s="22"/>
      <c r="Q46" s="46" t="s">
        <v>2101</v>
      </c>
      <c r="R46" s="22" t="s">
        <v>2179</v>
      </c>
      <c r="S46" s="22" t="s">
        <v>2180</v>
      </c>
      <c r="T46" s="22"/>
    </row>
    <row r="47" spans="13:23" ht="15" hidden="1" customHeight="1" x14ac:dyDescent="0.3">
      <c r="Q47" s="46" t="s">
        <v>2103</v>
      </c>
      <c r="R47" s="22" t="s">
        <v>2408</v>
      </c>
    </row>
    <row r="48" spans="13:23" ht="15" hidden="1" customHeight="1" x14ac:dyDescent="0.3">
      <c r="Q48" s="46" t="s">
        <v>2102</v>
      </c>
      <c r="R48" s="22" t="s">
        <v>2179</v>
      </c>
    </row>
    <row r="49" spans="9:62" ht="15" hidden="1" customHeight="1" x14ac:dyDescent="0.3">
      <c r="Q49" s="46" t="s">
        <v>2104</v>
      </c>
      <c r="R49" s="22" t="s">
        <v>2408</v>
      </c>
    </row>
    <row r="50" spans="9:62" ht="15" hidden="1" customHeight="1" x14ac:dyDescent="0.3">
      <c r="Q50" s="46"/>
      <c r="R50" s="22"/>
    </row>
    <row r="51" spans="9:62" ht="15" hidden="1" customHeight="1" x14ac:dyDescent="0.3">
      <c r="M51" s="40" t="s">
        <v>2099</v>
      </c>
      <c r="N51" s="45" t="s">
        <v>2221</v>
      </c>
      <c r="Q51" s="46"/>
      <c r="R51" s="22"/>
    </row>
    <row r="52" spans="9:62" ht="15" hidden="1" customHeight="1" x14ac:dyDescent="0.3">
      <c r="M52" s="41"/>
      <c r="N52" s="41" t="str">
        <f>IF('STRONA 5'!D33="- wybierz -","0","1")</f>
        <v>0</v>
      </c>
      <c r="Q52" s="46" t="s">
        <v>2222</v>
      </c>
      <c r="R52" s="22" t="s">
        <v>2224</v>
      </c>
    </row>
    <row r="53" spans="9:62" ht="15" hidden="1" customHeight="1" x14ac:dyDescent="0.3">
      <c r="Q53" s="46" t="s">
        <v>2223</v>
      </c>
      <c r="R53" s="22" t="s">
        <v>2409</v>
      </c>
    </row>
    <row r="54" spans="9:62" ht="15" hidden="1" customHeight="1" x14ac:dyDescent="0.3">
      <c r="Q54" s="46"/>
      <c r="R54" s="22"/>
    </row>
    <row r="55" spans="9:62" ht="15" hidden="1" customHeight="1" x14ac:dyDescent="0.3">
      <c r="L55" s="40"/>
      <c r="R55" s="22"/>
      <c r="S55" s="22"/>
      <c r="T55" s="22"/>
    </row>
    <row r="56" spans="9:62" ht="15" hidden="1" customHeight="1" x14ac:dyDescent="0.3">
      <c r="J56" s="40" t="s">
        <v>2105</v>
      </c>
      <c r="K56" s="40" t="s">
        <v>2106</v>
      </c>
      <c r="L56" s="40" t="s">
        <v>2107</v>
      </c>
      <c r="M56" s="40" t="s">
        <v>2108</v>
      </c>
      <c r="N56" s="40" t="s">
        <v>2109</v>
      </c>
      <c r="O56" s="40" t="s">
        <v>2110</v>
      </c>
      <c r="R56" s="22"/>
      <c r="S56" s="22"/>
      <c r="T56" s="22"/>
    </row>
    <row r="57" spans="9:62" ht="15" hidden="1" customHeight="1" x14ac:dyDescent="0.3">
      <c r="J57" s="41">
        <f>IF('STRONA 7'!D3="- wybierz -",0,IF('STRONA 4'!G6="nie ubiegam się",2,1))</f>
        <v>0</v>
      </c>
      <c r="K57" s="41" t="e">
        <f>IF('STRONA 7'!#REF!="- wybierz -",0,1)</f>
        <v>#REF!</v>
      </c>
      <c r="L57" s="41">
        <f>IF('STRONA 7'!F8="- wybierz -",0,1)</f>
        <v>1</v>
      </c>
      <c r="M57" s="41">
        <f>IF('STRONA 7'!D19="- wybierz -",0,1)</f>
        <v>0</v>
      </c>
      <c r="N57" s="41">
        <f>IF('STRONA 7'!D33="- wybierz -",0,1)</f>
        <v>0</v>
      </c>
      <c r="O57" s="41">
        <f>IF('STRONA 7'!D19="- wybierz -",0,1)</f>
        <v>0</v>
      </c>
    </row>
    <row r="58" spans="9:62" ht="15" hidden="1" customHeight="1" x14ac:dyDescent="0.3">
      <c r="J58" s="47">
        <v>0</v>
      </c>
      <c r="K58" s="47">
        <v>0</v>
      </c>
      <c r="L58" s="47">
        <v>0</v>
      </c>
      <c r="M58" s="47">
        <v>0</v>
      </c>
      <c r="N58" s="47">
        <v>0</v>
      </c>
      <c r="O58" s="47">
        <v>0</v>
      </c>
      <c r="P58" s="48" t="s">
        <v>2111</v>
      </c>
      <c r="Q58" s="22" t="s">
        <v>2181</v>
      </c>
      <c r="R58" s="22" t="s">
        <v>2182</v>
      </c>
      <c r="S58" s="22" t="s">
        <v>2183</v>
      </c>
      <c r="T58" s="22" t="s">
        <v>2184</v>
      </c>
      <c r="U58" s="22" t="s">
        <v>2185</v>
      </c>
      <c r="V58" s="22" t="s">
        <v>2186</v>
      </c>
      <c r="W58" s="1" t="s">
        <v>9</v>
      </c>
      <c r="X58" s="38"/>
      <c r="Y58" s="38"/>
      <c r="Z58" s="38"/>
      <c r="AA58" s="38"/>
      <c r="AB58" s="38"/>
      <c r="AC58" s="38"/>
      <c r="AD58" s="38"/>
      <c r="AE58" s="38"/>
      <c r="AF58" s="38"/>
      <c r="AG58" s="38" t="str">
        <f t="shared" ref="AG58:AI58" si="1">IF(W58&gt;0,AC35&amp;" "&amp;W58,"")</f>
        <v xml:space="preserve"> </v>
      </c>
      <c r="AH58" s="38" t="str">
        <f t="shared" si="1"/>
        <v/>
      </c>
      <c r="AI58" s="38" t="str">
        <f t="shared" si="1"/>
        <v/>
      </c>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row>
    <row r="59" spans="9:62" ht="15" hidden="1" customHeight="1" x14ac:dyDescent="0.3">
      <c r="J59" s="47">
        <v>0</v>
      </c>
      <c r="K59" s="47">
        <v>0</v>
      </c>
      <c r="L59" s="47">
        <v>0</v>
      </c>
      <c r="M59" s="47">
        <v>0</v>
      </c>
      <c r="N59" s="47">
        <v>0</v>
      </c>
      <c r="O59" s="47">
        <v>1</v>
      </c>
      <c r="P59" s="48" t="s">
        <v>2112</v>
      </c>
      <c r="Q59" s="22" t="s">
        <v>2181</v>
      </c>
      <c r="R59" s="22" t="s">
        <v>2182</v>
      </c>
      <c r="S59" s="22" t="s">
        <v>2183</v>
      </c>
      <c r="T59" s="22" t="s">
        <v>2184</v>
      </c>
      <c r="U59" s="22" t="s">
        <v>2185</v>
      </c>
      <c r="V59" s="22" t="s">
        <v>9</v>
      </c>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row>
    <row r="60" spans="9:62" ht="15" hidden="1" customHeight="1" x14ac:dyDescent="0.3">
      <c r="J60" s="47">
        <v>0</v>
      </c>
      <c r="K60" s="47">
        <v>0</v>
      </c>
      <c r="L60" s="47">
        <v>0</v>
      </c>
      <c r="M60" s="47">
        <v>0</v>
      </c>
      <c r="N60" s="47">
        <v>1</v>
      </c>
      <c r="O60" s="47">
        <v>0</v>
      </c>
      <c r="P60" s="48" t="s">
        <v>2113</v>
      </c>
      <c r="Q60" s="22" t="s">
        <v>2181</v>
      </c>
      <c r="R60" s="22" t="s">
        <v>2182</v>
      </c>
      <c r="S60" s="22" t="s">
        <v>2183</v>
      </c>
      <c r="T60" s="22" t="s">
        <v>2184</v>
      </c>
      <c r="U60" s="22" t="s">
        <v>2186</v>
      </c>
      <c r="V60" s="1" t="s">
        <v>9</v>
      </c>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row>
    <row r="61" spans="9:62" ht="15" hidden="1" customHeight="1" x14ac:dyDescent="0.3">
      <c r="J61" s="47">
        <v>0</v>
      </c>
      <c r="K61" s="47">
        <v>0</v>
      </c>
      <c r="L61" s="47">
        <v>0</v>
      </c>
      <c r="M61" s="47">
        <v>0</v>
      </c>
      <c r="N61" s="47">
        <v>1</v>
      </c>
      <c r="O61" s="47">
        <v>1</v>
      </c>
      <c r="P61" s="48" t="s">
        <v>2114</v>
      </c>
      <c r="Q61" s="22" t="s">
        <v>2181</v>
      </c>
      <c r="R61" s="22" t="s">
        <v>2182</v>
      </c>
      <c r="S61" s="22" t="s">
        <v>2183</v>
      </c>
      <c r="T61" s="22" t="s">
        <v>2184</v>
      </c>
      <c r="U61" s="22" t="s">
        <v>9</v>
      </c>
      <c r="V61" s="22" t="s">
        <v>9</v>
      </c>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row>
    <row r="62" spans="9:62" ht="15" hidden="1" customHeight="1" x14ac:dyDescent="0.3">
      <c r="I62" s="22">
        <v>0</v>
      </c>
      <c r="J62" s="47">
        <v>0</v>
      </c>
      <c r="K62" s="47">
        <v>0</v>
      </c>
      <c r="L62" s="47">
        <v>0</v>
      </c>
      <c r="M62" s="47">
        <v>1</v>
      </c>
      <c r="N62" s="47">
        <v>0</v>
      </c>
      <c r="O62" s="47">
        <v>0</v>
      </c>
      <c r="P62" s="48" t="s">
        <v>2115</v>
      </c>
      <c r="Q62" s="22" t="s">
        <v>2181</v>
      </c>
      <c r="R62" s="22" t="s">
        <v>2182</v>
      </c>
      <c r="S62" s="22" t="s">
        <v>2183</v>
      </c>
      <c r="T62" s="22" t="s">
        <v>2185</v>
      </c>
      <c r="U62" s="22" t="s">
        <v>2186</v>
      </c>
      <c r="V62" s="1" t="s">
        <v>9</v>
      </c>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row>
    <row r="63" spans="9:62" ht="15" hidden="1" customHeight="1" x14ac:dyDescent="0.3">
      <c r="I63" s="22">
        <v>1</v>
      </c>
      <c r="J63" s="47">
        <v>0</v>
      </c>
      <c r="K63" s="47">
        <v>0</v>
      </c>
      <c r="L63" s="47">
        <v>0</v>
      </c>
      <c r="M63" s="47">
        <v>1</v>
      </c>
      <c r="N63" s="47">
        <v>0</v>
      </c>
      <c r="O63" s="47">
        <v>1</v>
      </c>
      <c r="P63" s="48" t="s">
        <v>2116</v>
      </c>
      <c r="Q63" s="22" t="s">
        <v>2181</v>
      </c>
      <c r="R63" s="22" t="s">
        <v>2182</v>
      </c>
      <c r="S63" s="22" t="s">
        <v>2183</v>
      </c>
      <c r="T63" s="22" t="s">
        <v>2185</v>
      </c>
      <c r="U63" s="1" t="s">
        <v>9</v>
      </c>
      <c r="V63" s="22" t="s">
        <v>9</v>
      </c>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row>
    <row r="64" spans="9:62" ht="15" hidden="1" customHeight="1" x14ac:dyDescent="0.3">
      <c r="I64" s="22">
        <v>2</v>
      </c>
      <c r="J64" s="47">
        <v>0</v>
      </c>
      <c r="K64" s="47">
        <v>0</v>
      </c>
      <c r="L64" s="47">
        <v>0</v>
      </c>
      <c r="M64" s="47">
        <v>1</v>
      </c>
      <c r="N64" s="47">
        <v>1</v>
      </c>
      <c r="O64" s="47">
        <v>0</v>
      </c>
      <c r="P64" s="48" t="s">
        <v>2117</v>
      </c>
      <c r="Q64" s="22" t="s">
        <v>2181</v>
      </c>
      <c r="R64" s="22" t="s">
        <v>2182</v>
      </c>
      <c r="S64" s="22" t="s">
        <v>2183</v>
      </c>
      <c r="T64" s="22" t="s">
        <v>2186</v>
      </c>
      <c r="U64" s="22" t="s">
        <v>9</v>
      </c>
      <c r="V64" s="1" t="s">
        <v>9</v>
      </c>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row>
    <row r="65" spans="9:62" ht="15" hidden="1" customHeight="1" x14ac:dyDescent="0.3">
      <c r="I65" s="22">
        <v>3</v>
      </c>
      <c r="J65" s="47">
        <v>0</v>
      </c>
      <c r="K65" s="47">
        <v>0</v>
      </c>
      <c r="L65" s="47">
        <v>0</v>
      </c>
      <c r="M65" s="47">
        <v>1</v>
      </c>
      <c r="N65" s="47">
        <v>1</v>
      </c>
      <c r="O65" s="47">
        <v>1</v>
      </c>
      <c r="P65" s="48" t="s">
        <v>2118</v>
      </c>
      <c r="Q65" s="22" t="s">
        <v>2181</v>
      </c>
      <c r="R65" s="22" t="s">
        <v>2182</v>
      </c>
      <c r="S65" s="22" t="s">
        <v>2183</v>
      </c>
      <c r="T65" s="22" t="s">
        <v>9</v>
      </c>
      <c r="U65" s="22" t="s">
        <v>9</v>
      </c>
      <c r="V65" s="22" t="s">
        <v>9</v>
      </c>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row>
    <row r="66" spans="9:62" ht="15" hidden="1" customHeight="1" x14ac:dyDescent="0.3">
      <c r="I66" s="22">
        <v>4</v>
      </c>
      <c r="J66" s="47">
        <v>0</v>
      </c>
      <c r="K66" s="47">
        <v>0</v>
      </c>
      <c r="L66" s="47">
        <v>1</v>
      </c>
      <c r="M66" s="47">
        <v>0</v>
      </c>
      <c r="N66" s="47">
        <v>0</v>
      </c>
      <c r="O66" s="47">
        <v>0</v>
      </c>
      <c r="P66" s="48" t="s">
        <v>2119</v>
      </c>
      <c r="Q66" s="22" t="s">
        <v>2181</v>
      </c>
      <c r="R66" s="22" t="s">
        <v>2182</v>
      </c>
      <c r="S66" s="22" t="s">
        <v>2184</v>
      </c>
      <c r="T66" s="22" t="s">
        <v>2185</v>
      </c>
      <c r="U66" s="22" t="s">
        <v>2186</v>
      </c>
      <c r="V66" s="1" t="s">
        <v>9</v>
      </c>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row>
    <row r="67" spans="9:62" ht="15" hidden="1" customHeight="1" x14ac:dyDescent="0.3">
      <c r="I67" s="22">
        <v>5</v>
      </c>
      <c r="J67" s="47">
        <v>0</v>
      </c>
      <c r="K67" s="47">
        <v>0</v>
      </c>
      <c r="L67" s="47">
        <v>1</v>
      </c>
      <c r="M67" s="47">
        <v>0</v>
      </c>
      <c r="N67" s="47">
        <v>0</v>
      </c>
      <c r="O67" s="47">
        <v>1</v>
      </c>
      <c r="P67" s="48" t="s">
        <v>2120</v>
      </c>
      <c r="Q67" s="22" t="s">
        <v>2181</v>
      </c>
      <c r="R67" s="22" t="s">
        <v>2182</v>
      </c>
      <c r="S67" s="22" t="s">
        <v>2184</v>
      </c>
      <c r="T67" s="22" t="s">
        <v>2185</v>
      </c>
      <c r="U67" s="1" t="s">
        <v>9</v>
      </c>
      <c r="V67" s="22" t="s">
        <v>9</v>
      </c>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row>
    <row r="68" spans="9:62" ht="15" hidden="1" customHeight="1" x14ac:dyDescent="0.3">
      <c r="I68" s="22">
        <v>6</v>
      </c>
      <c r="J68" s="47">
        <v>0</v>
      </c>
      <c r="K68" s="47">
        <v>0</v>
      </c>
      <c r="L68" s="47">
        <v>1</v>
      </c>
      <c r="M68" s="47">
        <v>0</v>
      </c>
      <c r="N68" s="47">
        <v>1</v>
      </c>
      <c r="O68" s="47">
        <v>0</v>
      </c>
      <c r="P68" s="48" t="s">
        <v>2121</v>
      </c>
      <c r="Q68" s="22" t="s">
        <v>2181</v>
      </c>
      <c r="R68" s="22" t="s">
        <v>2182</v>
      </c>
      <c r="S68" s="22" t="s">
        <v>2184</v>
      </c>
      <c r="T68" s="22" t="s">
        <v>2186</v>
      </c>
      <c r="U68" s="22" t="s">
        <v>9</v>
      </c>
      <c r="V68" s="1" t="s">
        <v>9</v>
      </c>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row>
    <row r="69" spans="9:62" ht="15" hidden="1" customHeight="1" x14ac:dyDescent="0.3">
      <c r="I69" s="22">
        <v>7</v>
      </c>
      <c r="J69" s="47">
        <v>0</v>
      </c>
      <c r="K69" s="47">
        <v>0</v>
      </c>
      <c r="L69" s="47">
        <v>1</v>
      </c>
      <c r="M69" s="47">
        <v>0</v>
      </c>
      <c r="N69" s="47">
        <v>1</v>
      </c>
      <c r="O69" s="47">
        <v>1</v>
      </c>
      <c r="P69" s="48" t="s">
        <v>2122</v>
      </c>
      <c r="Q69" s="22" t="s">
        <v>2181</v>
      </c>
      <c r="R69" s="22" t="s">
        <v>2182</v>
      </c>
      <c r="S69" s="22" t="s">
        <v>2184</v>
      </c>
      <c r="T69" s="1" t="s">
        <v>9</v>
      </c>
      <c r="U69" s="22" t="s">
        <v>9</v>
      </c>
      <c r="V69" s="22" t="s">
        <v>9</v>
      </c>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row>
    <row r="70" spans="9:62" ht="15" hidden="1" customHeight="1" x14ac:dyDescent="0.3">
      <c r="I70" s="22">
        <v>8</v>
      </c>
      <c r="J70" s="47">
        <v>0</v>
      </c>
      <c r="K70" s="47">
        <v>0</v>
      </c>
      <c r="L70" s="47">
        <v>1</v>
      </c>
      <c r="M70" s="47">
        <v>1</v>
      </c>
      <c r="N70" s="47">
        <v>0</v>
      </c>
      <c r="O70" s="47">
        <v>0</v>
      </c>
      <c r="P70" s="48" t="s">
        <v>2123</v>
      </c>
      <c r="Q70" s="22" t="s">
        <v>2181</v>
      </c>
      <c r="R70" s="22" t="s">
        <v>2182</v>
      </c>
      <c r="S70" s="22" t="s">
        <v>2185</v>
      </c>
      <c r="T70" s="22" t="s">
        <v>2186</v>
      </c>
      <c r="U70" s="1" t="s">
        <v>9</v>
      </c>
      <c r="V70" s="38" t="s">
        <v>9</v>
      </c>
      <c r="W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row>
    <row r="71" spans="9:62" ht="15" hidden="1" customHeight="1" x14ac:dyDescent="0.3">
      <c r="I71" s="22">
        <v>9</v>
      </c>
      <c r="J71" s="47">
        <v>0</v>
      </c>
      <c r="K71" s="47">
        <v>0</v>
      </c>
      <c r="L71" s="47">
        <v>1</v>
      </c>
      <c r="M71" s="47">
        <v>1</v>
      </c>
      <c r="N71" s="47">
        <v>0</v>
      </c>
      <c r="O71" s="47">
        <v>1</v>
      </c>
      <c r="P71" s="48" t="s">
        <v>2124</v>
      </c>
      <c r="Q71" s="22" t="s">
        <v>2181</v>
      </c>
      <c r="R71" s="22" t="s">
        <v>2182</v>
      </c>
      <c r="S71" s="22" t="s">
        <v>2185</v>
      </c>
      <c r="T71" s="22" t="s">
        <v>9</v>
      </c>
      <c r="U71" s="1" t="s">
        <v>9</v>
      </c>
      <c r="V71" s="22" t="s">
        <v>9</v>
      </c>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row>
    <row r="72" spans="9:62" ht="15" hidden="1" customHeight="1" x14ac:dyDescent="0.3">
      <c r="I72" s="22">
        <v>10</v>
      </c>
      <c r="J72" s="47">
        <v>0</v>
      </c>
      <c r="K72" s="47">
        <v>0</v>
      </c>
      <c r="L72" s="47">
        <v>1</v>
      </c>
      <c r="M72" s="47">
        <v>1</v>
      </c>
      <c r="N72" s="47">
        <v>1</v>
      </c>
      <c r="O72" s="47">
        <v>0</v>
      </c>
      <c r="P72" s="48" t="s">
        <v>2125</v>
      </c>
      <c r="Q72" s="22" t="s">
        <v>2181</v>
      </c>
      <c r="R72" s="22" t="s">
        <v>2182</v>
      </c>
      <c r="S72" s="22" t="s">
        <v>2186</v>
      </c>
      <c r="T72" s="22" t="s">
        <v>9</v>
      </c>
      <c r="U72" s="22" t="s">
        <v>9</v>
      </c>
      <c r="V72" s="1" t="s">
        <v>9</v>
      </c>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row>
    <row r="73" spans="9:62" ht="15" hidden="1" customHeight="1" x14ac:dyDescent="0.3">
      <c r="I73" s="22">
        <v>11</v>
      </c>
      <c r="J73" s="47">
        <v>0</v>
      </c>
      <c r="K73" s="47">
        <v>0</v>
      </c>
      <c r="L73" s="47">
        <v>1</v>
      </c>
      <c r="M73" s="47">
        <v>1</v>
      </c>
      <c r="N73" s="47">
        <v>1</v>
      </c>
      <c r="O73" s="47">
        <v>1</v>
      </c>
      <c r="P73" s="48" t="s">
        <v>2126</v>
      </c>
      <c r="Q73" s="22" t="s">
        <v>2181</v>
      </c>
      <c r="R73" s="22" t="s">
        <v>2182</v>
      </c>
      <c r="S73" s="22" t="s">
        <v>9</v>
      </c>
      <c r="T73" s="22" t="s">
        <v>9</v>
      </c>
      <c r="U73" s="22" t="s">
        <v>9</v>
      </c>
      <c r="V73" s="22" t="s">
        <v>9</v>
      </c>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row>
    <row r="74" spans="9:62" ht="15" hidden="1" customHeight="1" x14ac:dyDescent="0.3">
      <c r="I74" s="22">
        <v>12</v>
      </c>
      <c r="J74" s="47">
        <v>0</v>
      </c>
      <c r="K74" s="47">
        <v>1</v>
      </c>
      <c r="L74" s="47">
        <v>0</v>
      </c>
      <c r="M74" s="47">
        <v>0</v>
      </c>
      <c r="N74" s="47">
        <v>0</v>
      </c>
      <c r="O74" s="47">
        <v>0</v>
      </c>
      <c r="P74" s="48" t="s">
        <v>2127</v>
      </c>
      <c r="Q74" s="22" t="s">
        <v>2181</v>
      </c>
      <c r="R74" s="22" t="s">
        <v>2183</v>
      </c>
      <c r="S74" s="22" t="s">
        <v>2184</v>
      </c>
      <c r="T74" s="22" t="s">
        <v>2185</v>
      </c>
      <c r="U74" s="22" t="s">
        <v>2186</v>
      </c>
      <c r="V74" s="1" t="s">
        <v>9</v>
      </c>
      <c r="W74" s="38"/>
      <c r="X74" s="38"/>
      <c r="Y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row>
    <row r="75" spans="9:62" ht="15" hidden="1" customHeight="1" x14ac:dyDescent="0.3">
      <c r="I75" s="22">
        <v>13</v>
      </c>
      <c r="J75" s="47">
        <v>0</v>
      </c>
      <c r="K75" s="47">
        <v>1</v>
      </c>
      <c r="L75" s="47">
        <v>0</v>
      </c>
      <c r="M75" s="47">
        <v>0</v>
      </c>
      <c r="N75" s="47">
        <v>0</v>
      </c>
      <c r="O75" s="47">
        <v>1</v>
      </c>
      <c r="P75" s="48" t="s">
        <v>2128</v>
      </c>
      <c r="Q75" s="22" t="s">
        <v>2181</v>
      </c>
      <c r="R75" s="22" t="s">
        <v>2183</v>
      </c>
      <c r="S75" s="22" t="s">
        <v>2184</v>
      </c>
      <c r="T75" s="22" t="s">
        <v>2185</v>
      </c>
      <c r="U75" s="1" t="s">
        <v>9</v>
      </c>
      <c r="V75" s="22" t="s">
        <v>9</v>
      </c>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row>
    <row r="76" spans="9:62" ht="15" hidden="1" customHeight="1" x14ac:dyDescent="0.3">
      <c r="I76" s="22">
        <v>14</v>
      </c>
      <c r="J76" s="47">
        <v>0</v>
      </c>
      <c r="K76" s="47">
        <v>1</v>
      </c>
      <c r="L76" s="47">
        <v>0</v>
      </c>
      <c r="M76" s="47">
        <v>0</v>
      </c>
      <c r="N76" s="47">
        <v>1</v>
      </c>
      <c r="O76" s="47">
        <v>0</v>
      </c>
      <c r="P76" s="48" t="s">
        <v>2129</v>
      </c>
      <c r="Q76" s="22" t="s">
        <v>2181</v>
      </c>
      <c r="R76" s="22" t="s">
        <v>2183</v>
      </c>
      <c r="S76" s="22" t="s">
        <v>2184</v>
      </c>
      <c r="T76" s="22" t="s">
        <v>2186</v>
      </c>
      <c r="U76" s="1" t="s">
        <v>9</v>
      </c>
      <c r="V76" s="1" t="s">
        <v>9</v>
      </c>
      <c r="W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row>
    <row r="77" spans="9:62" ht="15" hidden="1" customHeight="1" x14ac:dyDescent="0.3">
      <c r="I77" s="22">
        <v>15</v>
      </c>
      <c r="J77" s="47">
        <v>0</v>
      </c>
      <c r="K77" s="47">
        <v>1</v>
      </c>
      <c r="L77" s="47">
        <v>0</v>
      </c>
      <c r="M77" s="47">
        <v>0</v>
      </c>
      <c r="N77" s="47">
        <v>1</v>
      </c>
      <c r="O77" s="47">
        <v>1</v>
      </c>
      <c r="P77" s="48" t="s">
        <v>2130</v>
      </c>
      <c r="Q77" s="22" t="s">
        <v>2181</v>
      </c>
      <c r="R77" s="22" t="s">
        <v>2183</v>
      </c>
      <c r="S77" s="22" t="s">
        <v>2184</v>
      </c>
      <c r="T77" s="22" t="s">
        <v>9</v>
      </c>
      <c r="U77" s="22" t="s">
        <v>9</v>
      </c>
      <c r="V77" s="1" t="s">
        <v>9</v>
      </c>
      <c r="W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row>
    <row r="78" spans="9:62" ht="15" hidden="1" customHeight="1" x14ac:dyDescent="0.3">
      <c r="I78" s="22">
        <v>16</v>
      </c>
      <c r="J78" s="47">
        <v>0</v>
      </c>
      <c r="K78" s="47">
        <v>1</v>
      </c>
      <c r="L78" s="47">
        <v>0</v>
      </c>
      <c r="M78" s="47">
        <v>1</v>
      </c>
      <c r="N78" s="47">
        <v>0</v>
      </c>
      <c r="O78" s="47">
        <v>0</v>
      </c>
      <c r="P78" s="48" t="s">
        <v>2131</v>
      </c>
      <c r="Q78" s="22" t="s">
        <v>2181</v>
      </c>
      <c r="R78" s="22" t="s">
        <v>2183</v>
      </c>
      <c r="S78" s="22" t="s">
        <v>2185</v>
      </c>
      <c r="T78" s="22" t="s">
        <v>2186</v>
      </c>
      <c r="U78" s="1" t="s">
        <v>9</v>
      </c>
      <c r="V78" s="1" t="s">
        <v>9</v>
      </c>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row>
    <row r="79" spans="9:62" ht="15" hidden="1" customHeight="1" x14ac:dyDescent="0.3">
      <c r="I79" s="22">
        <v>17</v>
      </c>
      <c r="J79" s="47">
        <v>0</v>
      </c>
      <c r="K79" s="47">
        <v>1</v>
      </c>
      <c r="L79" s="47">
        <v>0</v>
      </c>
      <c r="M79" s="47">
        <v>1</v>
      </c>
      <c r="N79" s="47">
        <v>0</v>
      </c>
      <c r="O79" s="47">
        <v>1</v>
      </c>
      <c r="P79" s="48" t="s">
        <v>2132</v>
      </c>
      <c r="Q79" s="22" t="s">
        <v>2181</v>
      </c>
      <c r="R79" s="22" t="s">
        <v>2183</v>
      </c>
      <c r="S79" s="22" t="s">
        <v>2185</v>
      </c>
      <c r="T79" s="22" t="s">
        <v>9</v>
      </c>
      <c r="U79" s="1" t="s">
        <v>9</v>
      </c>
      <c r="V79" s="1" t="s">
        <v>9</v>
      </c>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row>
    <row r="80" spans="9:62" ht="15" hidden="1" customHeight="1" x14ac:dyDescent="0.3">
      <c r="I80" s="22">
        <v>18</v>
      </c>
      <c r="J80" s="47">
        <v>0</v>
      </c>
      <c r="K80" s="47">
        <v>1</v>
      </c>
      <c r="L80" s="47">
        <v>0</v>
      </c>
      <c r="M80" s="47">
        <v>1</v>
      </c>
      <c r="N80" s="47">
        <v>1</v>
      </c>
      <c r="O80" s="47">
        <v>0</v>
      </c>
      <c r="P80" s="48" t="s">
        <v>2133</v>
      </c>
      <c r="Q80" s="22" t="s">
        <v>2181</v>
      </c>
      <c r="R80" s="22" t="s">
        <v>2183</v>
      </c>
      <c r="S80" s="22" t="s">
        <v>2186</v>
      </c>
      <c r="T80" s="1" t="s">
        <v>9</v>
      </c>
      <c r="U80" s="1" t="s">
        <v>9</v>
      </c>
      <c r="V80" s="38" t="s">
        <v>9</v>
      </c>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row>
    <row r="81" spans="9:62" ht="15" hidden="1" customHeight="1" x14ac:dyDescent="0.3">
      <c r="I81" s="22">
        <v>19</v>
      </c>
      <c r="J81" s="47">
        <v>0</v>
      </c>
      <c r="K81" s="47">
        <v>1</v>
      </c>
      <c r="L81" s="47">
        <v>0</v>
      </c>
      <c r="M81" s="47">
        <v>1</v>
      </c>
      <c r="N81" s="47">
        <v>1</v>
      </c>
      <c r="O81" s="47">
        <v>1</v>
      </c>
      <c r="P81" s="48" t="s">
        <v>2134</v>
      </c>
      <c r="Q81" s="22" t="s">
        <v>2181</v>
      </c>
      <c r="R81" s="22" t="s">
        <v>2183</v>
      </c>
      <c r="S81" s="22" t="s">
        <v>9</v>
      </c>
      <c r="T81" s="22" t="s">
        <v>9</v>
      </c>
      <c r="U81" s="22" t="s">
        <v>9</v>
      </c>
      <c r="V81" s="1" t="s">
        <v>9</v>
      </c>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row>
    <row r="82" spans="9:62" ht="15" hidden="1" customHeight="1" x14ac:dyDescent="0.3">
      <c r="I82" s="22">
        <v>20</v>
      </c>
      <c r="J82" s="47">
        <v>0</v>
      </c>
      <c r="K82" s="47">
        <v>1</v>
      </c>
      <c r="L82" s="47">
        <v>1</v>
      </c>
      <c r="M82" s="47">
        <v>0</v>
      </c>
      <c r="N82" s="47">
        <v>0</v>
      </c>
      <c r="O82" s="47">
        <v>0</v>
      </c>
      <c r="P82" s="48" t="s">
        <v>2135</v>
      </c>
      <c r="Q82" s="22" t="s">
        <v>2181</v>
      </c>
      <c r="R82" s="22" t="s">
        <v>2184</v>
      </c>
      <c r="S82" s="22" t="s">
        <v>2185</v>
      </c>
      <c r="T82" s="22" t="s">
        <v>2186</v>
      </c>
      <c r="U82" s="1" t="s">
        <v>9</v>
      </c>
      <c r="V82" s="1" t="s">
        <v>9</v>
      </c>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row>
    <row r="83" spans="9:62" ht="15" hidden="1" customHeight="1" x14ac:dyDescent="0.3">
      <c r="I83" s="22">
        <v>21</v>
      </c>
      <c r="J83" s="47">
        <v>0</v>
      </c>
      <c r="K83" s="47">
        <v>1</v>
      </c>
      <c r="L83" s="47">
        <v>1</v>
      </c>
      <c r="M83" s="47">
        <v>0</v>
      </c>
      <c r="N83" s="47">
        <v>0</v>
      </c>
      <c r="O83" s="47">
        <v>1</v>
      </c>
      <c r="P83" s="48" t="s">
        <v>2136</v>
      </c>
      <c r="Q83" s="22" t="s">
        <v>2181</v>
      </c>
      <c r="R83" s="22" t="s">
        <v>2184</v>
      </c>
      <c r="S83" s="22" t="s">
        <v>2185</v>
      </c>
      <c r="T83" s="22" t="s">
        <v>9</v>
      </c>
      <c r="U83" s="1" t="s">
        <v>9</v>
      </c>
      <c r="V83" s="1" t="s">
        <v>9</v>
      </c>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9:62" ht="15" hidden="1" customHeight="1" x14ac:dyDescent="0.3">
      <c r="I84" s="22">
        <v>22</v>
      </c>
      <c r="J84" s="47">
        <v>0</v>
      </c>
      <c r="K84" s="47">
        <v>1</v>
      </c>
      <c r="L84" s="47">
        <v>1</v>
      </c>
      <c r="M84" s="47">
        <v>0</v>
      </c>
      <c r="N84" s="47">
        <v>1</v>
      </c>
      <c r="O84" s="47">
        <v>0</v>
      </c>
      <c r="P84" s="48" t="s">
        <v>2137</v>
      </c>
      <c r="Q84" s="22" t="s">
        <v>2181</v>
      </c>
      <c r="R84" s="22" t="s">
        <v>2184</v>
      </c>
      <c r="S84" s="22" t="s">
        <v>2186</v>
      </c>
      <c r="T84" s="1" t="s">
        <v>9</v>
      </c>
      <c r="U84" s="1" t="s">
        <v>9</v>
      </c>
      <c r="V84" s="1" t="s">
        <v>9</v>
      </c>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row>
    <row r="85" spans="9:62" ht="15" hidden="1" customHeight="1" x14ac:dyDescent="0.3">
      <c r="I85" s="22">
        <v>23</v>
      </c>
      <c r="J85" s="47">
        <v>0</v>
      </c>
      <c r="K85" s="47">
        <v>1</v>
      </c>
      <c r="L85" s="47">
        <v>1</v>
      </c>
      <c r="M85" s="47">
        <v>0</v>
      </c>
      <c r="N85" s="47">
        <v>1</v>
      </c>
      <c r="O85" s="47">
        <v>1</v>
      </c>
      <c r="P85" s="48" t="s">
        <v>2138</v>
      </c>
      <c r="Q85" s="22" t="s">
        <v>2181</v>
      </c>
      <c r="R85" s="22" t="s">
        <v>2184</v>
      </c>
      <c r="S85" s="22" t="s">
        <v>9</v>
      </c>
      <c r="T85" s="22" t="s">
        <v>9</v>
      </c>
      <c r="U85" s="1" t="s">
        <v>9</v>
      </c>
      <c r="V85" s="1" t="s">
        <v>9</v>
      </c>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row>
    <row r="86" spans="9:62" ht="15" hidden="1" customHeight="1" x14ac:dyDescent="0.3">
      <c r="I86" s="22">
        <v>24</v>
      </c>
      <c r="J86" s="47">
        <v>0</v>
      </c>
      <c r="K86" s="47">
        <v>1</v>
      </c>
      <c r="L86" s="47">
        <v>1</v>
      </c>
      <c r="M86" s="47">
        <v>1</v>
      </c>
      <c r="N86" s="47">
        <v>0</v>
      </c>
      <c r="O86" s="47">
        <v>0</v>
      </c>
      <c r="P86" s="48" t="s">
        <v>2139</v>
      </c>
      <c r="Q86" s="22" t="s">
        <v>2181</v>
      </c>
      <c r="R86" s="22" t="s">
        <v>2185</v>
      </c>
      <c r="S86" s="22" t="s">
        <v>2186</v>
      </c>
      <c r="T86" s="1" t="s">
        <v>9</v>
      </c>
      <c r="U86" s="1" t="s">
        <v>9</v>
      </c>
      <c r="V86" s="1" t="s">
        <v>9</v>
      </c>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row>
    <row r="87" spans="9:62" ht="15" hidden="1" customHeight="1" x14ac:dyDescent="0.3">
      <c r="I87" s="22">
        <v>25</v>
      </c>
      <c r="J87" s="47">
        <v>0</v>
      </c>
      <c r="K87" s="47">
        <v>1</v>
      </c>
      <c r="L87" s="47">
        <v>1</v>
      </c>
      <c r="M87" s="47">
        <v>1</v>
      </c>
      <c r="N87" s="47">
        <v>0</v>
      </c>
      <c r="O87" s="47">
        <v>1</v>
      </c>
      <c r="P87" s="48" t="s">
        <v>2140</v>
      </c>
      <c r="Q87" s="22" t="s">
        <v>2181</v>
      </c>
      <c r="R87" s="22" t="s">
        <v>2185</v>
      </c>
      <c r="S87" s="22" t="s">
        <v>9</v>
      </c>
      <c r="T87" s="1" t="s">
        <v>9</v>
      </c>
      <c r="U87" s="1" t="s">
        <v>9</v>
      </c>
      <c r="V87" s="1" t="s">
        <v>9</v>
      </c>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row>
    <row r="88" spans="9:62" ht="15" hidden="1" customHeight="1" x14ac:dyDescent="0.3">
      <c r="I88" s="22">
        <v>26</v>
      </c>
      <c r="J88" s="47">
        <v>0</v>
      </c>
      <c r="K88" s="47">
        <v>1</v>
      </c>
      <c r="L88" s="47">
        <v>1</v>
      </c>
      <c r="M88" s="47">
        <v>1</v>
      </c>
      <c r="N88" s="47">
        <v>1</v>
      </c>
      <c r="O88" s="47">
        <v>0</v>
      </c>
      <c r="P88" s="48" t="s">
        <v>2141</v>
      </c>
      <c r="Q88" s="22" t="s">
        <v>2181</v>
      </c>
      <c r="R88" s="22" t="s">
        <v>2186</v>
      </c>
      <c r="S88" s="1" t="s">
        <v>9</v>
      </c>
      <c r="T88" s="1" t="s">
        <v>9</v>
      </c>
      <c r="U88" s="1" t="s">
        <v>9</v>
      </c>
      <c r="V88" s="1" t="s">
        <v>9</v>
      </c>
      <c r="W88" s="38"/>
      <c r="X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row>
    <row r="89" spans="9:62" ht="15" hidden="1" customHeight="1" x14ac:dyDescent="0.3">
      <c r="I89" s="22">
        <v>27</v>
      </c>
      <c r="J89" s="47">
        <v>0</v>
      </c>
      <c r="K89" s="47">
        <v>1</v>
      </c>
      <c r="L89" s="47">
        <v>1</v>
      </c>
      <c r="M89" s="47">
        <v>1</v>
      </c>
      <c r="N89" s="47">
        <v>1</v>
      </c>
      <c r="O89" s="47">
        <v>1</v>
      </c>
      <c r="P89" s="48" t="s">
        <v>2142</v>
      </c>
      <c r="Q89" s="22" t="s">
        <v>2181</v>
      </c>
      <c r="R89" s="22" t="s">
        <v>9</v>
      </c>
      <c r="S89" s="22" t="s">
        <v>9</v>
      </c>
      <c r="T89" s="1" t="s">
        <v>9</v>
      </c>
      <c r="U89" s="1" t="s">
        <v>9</v>
      </c>
      <c r="V89" s="1" t="s">
        <v>9</v>
      </c>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row>
    <row r="90" spans="9:62" ht="15" hidden="1" customHeight="1" x14ac:dyDescent="0.3">
      <c r="I90" s="22">
        <v>28</v>
      </c>
      <c r="J90" s="47">
        <v>1</v>
      </c>
      <c r="K90" s="47">
        <v>0</v>
      </c>
      <c r="L90" s="47">
        <v>0</v>
      </c>
      <c r="M90" s="47">
        <v>0</v>
      </c>
      <c r="N90" s="47">
        <v>0</v>
      </c>
      <c r="O90" s="47">
        <v>0</v>
      </c>
      <c r="P90" s="48" t="s">
        <v>2143</v>
      </c>
      <c r="Q90" s="22" t="s">
        <v>2182</v>
      </c>
      <c r="R90" s="22" t="s">
        <v>2183</v>
      </c>
      <c r="S90" s="22" t="s">
        <v>2184</v>
      </c>
      <c r="T90" s="22" t="s">
        <v>2185</v>
      </c>
      <c r="U90" s="22" t="s">
        <v>2186</v>
      </c>
      <c r="V90" s="1" t="s">
        <v>9</v>
      </c>
      <c r="W90" s="38"/>
      <c r="X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row>
    <row r="91" spans="9:62" ht="15" hidden="1" customHeight="1" x14ac:dyDescent="0.3">
      <c r="I91" s="22">
        <v>29</v>
      </c>
      <c r="J91" s="47">
        <v>1</v>
      </c>
      <c r="K91" s="47">
        <v>0</v>
      </c>
      <c r="L91" s="47">
        <v>0</v>
      </c>
      <c r="M91" s="47">
        <v>0</v>
      </c>
      <c r="N91" s="47">
        <v>0</v>
      </c>
      <c r="O91" s="47">
        <v>1</v>
      </c>
      <c r="P91" s="48" t="s">
        <v>2144</v>
      </c>
      <c r="Q91" s="22" t="s">
        <v>2182</v>
      </c>
      <c r="R91" s="22" t="s">
        <v>2183</v>
      </c>
      <c r="S91" s="22" t="s">
        <v>2184</v>
      </c>
      <c r="T91" s="22" t="s">
        <v>2185</v>
      </c>
      <c r="U91" s="22" t="s">
        <v>9</v>
      </c>
      <c r="V91" s="1" t="s">
        <v>9</v>
      </c>
      <c r="W91" s="38"/>
      <c r="X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row>
    <row r="92" spans="9:62" ht="15" hidden="1" customHeight="1" x14ac:dyDescent="0.3">
      <c r="I92" s="22">
        <v>30</v>
      </c>
      <c r="J92" s="47">
        <v>1</v>
      </c>
      <c r="K92" s="47">
        <v>0</v>
      </c>
      <c r="L92" s="47">
        <v>0</v>
      </c>
      <c r="M92" s="47">
        <v>0</v>
      </c>
      <c r="N92" s="47">
        <v>1</v>
      </c>
      <c r="O92" s="47">
        <v>0</v>
      </c>
      <c r="P92" s="48" t="s">
        <v>2145</v>
      </c>
      <c r="Q92" s="22" t="s">
        <v>2182</v>
      </c>
      <c r="R92" s="22" t="s">
        <v>2183</v>
      </c>
      <c r="S92" s="22" t="s">
        <v>2184</v>
      </c>
      <c r="T92" s="22" t="s">
        <v>2186</v>
      </c>
      <c r="U92" s="1" t="s">
        <v>9</v>
      </c>
      <c r="V92" s="1" t="s">
        <v>9</v>
      </c>
      <c r="W92" s="38"/>
      <c r="X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row>
    <row r="93" spans="9:62" ht="15" hidden="1" customHeight="1" x14ac:dyDescent="0.3">
      <c r="I93" s="22">
        <v>31</v>
      </c>
      <c r="J93" s="47">
        <v>1</v>
      </c>
      <c r="K93" s="47">
        <v>0</v>
      </c>
      <c r="L93" s="47">
        <v>0</v>
      </c>
      <c r="M93" s="47">
        <v>0</v>
      </c>
      <c r="N93" s="47">
        <v>1</v>
      </c>
      <c r="O93" s="47">
        <v>1</v>
      </c>
      <c r="P93" s="48" t="s">
        <v>2146</v>
      </c>
      <c r="Q93" s="22" t="s">
        <v>2182</v>
      </c>
      <c r="R93" s="22" t="s">
        <v>2183</v>
      </c>
      <c r="S93" s="22" t="s">
        <v>2184</v>
      </c>
      <c r="T93" s="22" t="s">
        <v>9</v>
      </c>
      <c r="U93" s="1" t="s">
        <v>9</v>
      </c>
      <c r="V93" s="1" t="s">
        <v>9</v>
      </c>
      <c r="W93" s="38"/>
      <c r="X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row>
    <row r="94" spans="9:62" ht="15" hidden="1" customHeight="1" x14ac:dyDescent="0.3">
      <c r="I94" s="22">
        <v>32</v>
      </c>
      <c r="J94" s="47">
        <v>1</v>
      </c>
      <c r="K94" s="47">
        <v>0</v>
      </c>
      <c r="L94" s="47">
        <v>0</v>
      </c>
      <c r="M94" s="47">
        <v>1</v>
      </c>
      <c r="N94" s="47">
        <v>0</v>
      </c>
      <c r="O94" s="47">
        <v>0</v>
      </c>
      <c r="P94" s="48" t="s">
        <v>2147</v>
      </c>
      <c r="Q94" s="22" t="s">
        <v>2182</v>
      </c>
      <c r="R94" s="22" t="s">
        <v>2183</v>
      </c>
      <c r="S94" s="22" t="s">
        <v>2185</v>
      </c>
      <c r="T94" s="22" t="s">
        <v>2186</v>
      </c>
      <c r="U94" s="1" t="s">
        <v>9</v>
      </c>
      <c r="V94" s="1" t="s">
        <v>9</v>
      </c>
      <c r="W94" s="38"/>
      <c r="X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row>
    <row r="95" spans="9:62" ht="15" hidden="1" customHeight="1" x14ac:dyDescent="0.3">
      <c r="I95" s="22">
        <v>33</v>
      </c>
      <c r="J95" s="47">
        <v>1</v>
      </c>
      <c r="K95" s="47">
        <v>0</v>
      </c>
      <c r="L95" s="47">
        <v>0</v>
      </c>
      <c r="M95" s="47">
        <v>1</v>
      </c>
      <c r="N95" s="47">
        <v>0</v>
      </c>
      <c r="O95" s="47">
        <v>1</v>
      </c>
      <c r="P95" s="48" t="s">
        <v>2148</v>
      </c>
      <c r="Q95" s="22" t="s">
        <v>2182</v>
      </c>
      <c r="R95" s="22" t="s">
        <v>2183</v>
      </c>
      <c r="S95" s="22" t="s">
        <v>2185</v>
      </c>
      <c r="T95" s="22" t="s">
        <v>9</v>
      </c>
      <c r="U95" s="1" t="s">
        <v>9</v>
      </c>
      <c r="V95" s="1" t="s">
        <v>9</v>
      </c>
      <c r="W95" s="38"/>
      <c r="X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row>
    <row r="96" spans="9:62" ht="15" hidden="1" customHeight="1" x14ac:dyDescent="0.3">
      <c r="I96" s="22">
        <v>34</v>
      </c>
      <c r="J96" s="47">
        <v>1</v>
      </c>
      <c r="K96" s="47">
        <v>0</v>
      </c>
      <c r="L96" s="47">
        <v>0</v>
      </c>
      <c r="M96" s="47">
        <v>1</v>
      </c>
      <c r="N96" s="47">
        <v>1</v>
      </c>
      <c r="O96" s="47">
        <v>0</v>
      </c>
      <c r="P96" s="48" t="s">
        <v>2149</v>
      </c>
      <c r="Q96" s="22" t="s">
        <v>2182</v>
      </c>
      <c r="R96" s="22" t="s">
        <v>2183</v>
      </c>
      <c r="S96" s="22" t="s">
        <v>2186</v>
      </c>
      <c r="T96" s="1" t="s">
        <v>9</v>
      </c>
      <c r="U96" s="1" t="s">
        <v>9</v>
      </c>
      <c r="V96" s="1" t="s">
        <v>9</v>
      </c>
      <c r="W96" s="38"/>
      <c r="X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row>
    <row r="97" spans="9:62" ht="15" hidden="1" customHeight="1" x14ac:dyDescent="0.3">
      <c r="I97" s="22">
        <v>35</v>
      </c>
      <c r="J97" s="47">
        <v>1</v>
      </c>
      <c r="K97" s="47">
        <v>0</v>
      </c>
      <c r="L97" s="47">
        <v>0</v>
      </c>
      <c r="M97" s="47">
        <v>1</v>
      </c>
      <c r="N97" s="47">
        <v>1</v>
      </c>
      <c r="O97" s="47">
        <v>1</v>
      </c>
      <c r="P97" s="48" t="s">
        <v>2150</v>
      </c>
      <c r="Q97" s="22" t="s">
        <v>2182</v>
      </c>
      <c r="R97" s="22" t="s">
        <v>2183</v>
      </c>
      <c r="S97" s="22" t="s">
        <v>9</v>
      </c>
      <c r="T97" s="22" t="s">
        <v>9</v>
      </c>
      <c r="U97" s="1" t="s">
        <v>9</v>
      </c>
      <c r="V97" s="1" t="s">
        <v>9</v>
      </c>
      <c r="W97" s="38"/>
      <c r="X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row>
    <row r="98" spans="9:62" ht="15" hidden="1" customHeight="1" x14ac:dyDescent="0.3">
      <c r="I98" s="22">
        <v>36</v>
      </c>
      <c r="J98" s="47">
        <v>1</v>
      </c>
      <c r="K98" s="47">
        <v>0</v>
      </c>
      <c r="L98" s="47">
        <v>1</v>
      </c>
      <c r="M98" s="47">
        <v>0</v>
      </c>
      <c r="N98" s="47">
        <v>0</v>
      </c>
      <c r="O98" s="47">
        <v>0</v>
      </c>
      <c r="P98" s="48" t="s">
        <v>2151</v>
      </c>
      <c r="Q98" s="22" t="s">
        <v>2182</v>
      </c>
      <c r="R98" s="22" t="s">
        <v>2184</v>
      </c>
      <c r="S98" s="22" t="s">
        <v>2185</v>
      </c>
      <c r="T98" s="22" t="s">
        <v>2186</v>
      </c>
      <c r="U98" s="1" t="s">
        <v>9</v>
      </c>
      <c r="V98" s="1" t="s">
        <v>9</v>
      </c>
      <c r="W98" s="38"/>
      <c r="X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row>
    <row r="99" spans="9:62" ht="15" hidden="1" customHeight="1" x14ac:dyDescent="0.3">
      <c r="I99" s="22">
        <v>37</v>
      </c>
      <c r="J99" s="47">
        <v>1</v>
      </c>
      <c r="K99" s="47">
        <v>0</v>
      </c>
      <c r="L99" s="47">
        <v>1</v>
      </c>
      <c r="M99" s="47">
        <v>0</v>
      </c>
      <c r="N99" s="47">
        <v>0</v>
      </c>
      <c r="O99" s="47">
        <v>1</v>
      </c>
      <c r="P99" s="48" t="s">
        <v>2152</v>
      </c>
      <c r="Q99" s="22" t="s">
        <v>2182</v>
      </c>
      <c r="R99" s="22" t="s">
        <v>2184</v>
      </c>
      <c r="S99" s="22" t="s">
        <v>2185</v>
      </c>
      <c r="T99" s="22" t="s">
        <v>9</v>
      </c>
      <c r="U99" s="1" t="s">
        <v>9</v>
      </c>
      <c r="V99" s="1" t="s">
        <v>9</v>
      </c>
      <c r="W99" s="38"/>
      <c r="X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row>
    <row r="100" spans="9:62" ht="15" hidden="1" customHeight="1" x14ac:dyDescent="0.3">
      <c r="I100" s="22">
        <v>38</v>
      </c>
      <c r="J100" s="47">
        <v>1</v>
      </c>
      <c r="K100" s="47">
        <v>0</v>
      </c>
      <c r="L100" s="47">
        <v>1</v>
      </c>
      <c r="M100" s="47">
        <v>0</v>
      </c>
      <c r="N100" s="47">
        <v>1</v>
      </c>
      <c r="O100" s="47">
        <v>0</v>
      </c>
      <c r="P100" s="48" t="s">
        <v>2153</v>
      </c>
      <c r="Q100" s="22" t="s">
        <v>2182</v>
      </c>
      <c r="R100" s="22" t="s">
        <v>2184</v>
      </c>
      <c r="S100" s="22" t="s">
        <v>2186</v>
      </c>
      <c r="T100" s="1" t="s">
        <v>9</v>
      </c>
      <c r="U100" s="1" t="s">
        <v>9</v>
      </c>
      <c r="V100" s="1" t="s">
        <v>9</v>
      </c>
      <c r="W100" s="38"/>
      <c r="X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row>
    <row r="101" spans="9:62" ht="15" hidden="1" customHeight="1" x14ac:dyDescent="0.3">
      <c r="I101" s="22">
        <v>39</v>
      </c>
      <c r="J101" s="47">
        <v>1</v>
      </c>
      <c r="K101" s="47">
        <v>0</v>
      </c>
      <c r="L101" s="47">
        <v>1</v>
      </c>
      <c r="M101" s="47">
        <v>0</v>
      </c>
      <c r="N101" s="47">
        <v>1</v>
      </c>
      <c r="O101" s="47">
        <v>1</v>
      </c>
      <c r="P101" s="48" t="s">
        <v>2154</v>
      </c>
      <c r="Q101" s="22" t="s">
        <v>2182</v>
      </c>
      <c r="R101" s="22" t="s">
        <v>2184</v>
      </c>
      <c r="S101" s="22" t="s">
        <v>9</v>
      </c>
      <c r="T101" s="22" t="s">
        <v>9</v>
      </c>
      <c r="U101" s="1" t="s">
        <v>9</v>
      </c>
      <c r="V101" s="1" t="s">
        <v>9</v>
      </c>
      <c r="W101" s="38"/>
      <c r="X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row>
    <row r="102" spans="9:62" ht="15" hidden="1" customHeight="1" x14ac:dyDescent="0.3">
      <c r="I102" s="22">
        <v>40</v>
      </c>
      <c r="J102" s="47">
        <v>1</v>
      </c>
      <c r="K102" s="47">
        <v>0</v>
      </c>
      <c r="L102" s="47">
        <v>1</v>
      </c>
      <c r="M102" s="47">
        <v>1</v>
      </c>
      <c r="N102" s="47">
        <v>0</v>
      </c>
      <c r="O102" s="47">
        <v>0</v>
      </c>
      <c r="P102" s="48" t="s">
        <v>2155</v>
      </c>
      <c r="Q102" s="22" t="s">
        <v>2182</v>
      </c>
      <c r="R102" s="22" t="s">
        <v>2185</v>
      </c>
      <c r="S102" s="22" t="s">
        <v>2186</v>
      </c>
      <c r="T102" s="1" t="s">
        <v>9</v>
      </c>
      <c r="U102" s="1" t="s">
        <v>9</v>
      </c>
      <c r="V102" s="1" t="s">
        <v>9</v>
      </c>
      <c r="W102" s="38"/>
      <c r="X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row>
    <row r="103" spans="9:62" ht="15" hidden="1" customHeight="1" x14ac:dyDescent="0.3">
      <c r="I103" s="22">
        <v>41</v>
      </c>
      <c r="J103" s="47">
        <v>1</v>
      </c>
      <c r="K103" s="47">
        <v>0</v>
      </c>
      <c r="L103" s="47">
        <v>1</v>
      </c>
      <c r="M103" s="47">
        <v>1</v>
      </c>
      <c r="N103" s="47">
        <v>0</v>
      </c>
      <c r="O103" s="47">
        <v>1</v>
      </c>
      <c r="P103" s="48" t="s">
        <v>2156</v>
      </c>
      <c r="Q103" s="22" t="s">
        <v>2182</v>
      </c>
      <c r="R103" s="22" t="s">
        <v>2185</v>
      </c>
      <c r="S103" s="22" t="s">
        <v>9</v>
      </c>
      <c r="T103" s="1" t="s">
        <v>9</v>
      </c>
      <c r="U103" s="1" t="s">
        <v>9</v>
      </c>
      <c r="V103" s="1" t="s">
        <v>9</v>
      </c>
      <c r="W103" s="38"/>
      <c r="X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row>
    <row r="104" spans="9:62" ht="15" hidden="1" customHeight="1" x14ac:dyDescent="0.3">
      <c r="I104" s="22">
        <v>42</v>
      </c>
      <c r="J104" s="47">
        <v>1</v>
      </c>
      <c r="K104" s="47">
        <v>0</v>
      </c>
      <c r="L104" s="47">
        <v>1</v>
      </c>
      <c r="M104" s="47">
        <v>1</v>
      </c>
      <c r="N104" s="47">
        <v>1</v>
      </c>
      <c r="O104" s="47">
        <v>0</v>
      </c>
      <c r="P104" s="48" t="s">
        <v>2157</v>
      </c>
      <c r="Q104" s="22" t="s">
        <v>2182</v>
      </c>
      <c r="R104" s="22" t="s">
        <v>2186</v>
      </c>
      <c r="S104" s="1" t="s">
        <v>9</v>
      </c>
      <c r="T104" s="1" t="s">
        <v>9</v>
      </c>
      <c r="U104" s="1" t="s">
        <v>9</v>
      </c>
      <c r="V104" s="1" t="s">
        <v>9</v>
      </c>
      <c r="W104" s="38"/>
      <c r="X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row>
    <row r="105" spans="9:62" ht="15" hidden="1" customHeight="1" x14ac:dyDescent="0.3">
      <c r="I105" s="22">
        <v>43</v>
      </c>
      <c r="J105" s="47">
        <v>1</v>
      </c>
      <c r="K105" s="47">
        <v>0</v>
      </c>
      <c r="L105" s="47">
        <v>1</v>
      </c>
      <c r="M105" s="47">
        <v>1</v>
      </c>
      <c r="N105" s="47">
        <v>1</v>
      </c>
      <c r="O105" s="47">
        <v>1</v>
      </c>
      <c r="P105" s="48" t="s">
        <v>2158</v>
      </c>
      <c r="Q105" s="22" t="s">
        <v>2182</v>
      </c>
      <c r="R105" s="22" t="s">
        <v>9</v>
      </c>
      <c r="S105" s="22" t="s">
        <v>9</v>
      </c>
      <c r="T105" s="22" t="s">
        <v>9</v>
      </c>
      <c r="U105" s="22" t="s">
        <v>9</v>
      </c>
      <c r="V105" s="1" t="s">
        <v>9</v>
      </c>
      <c r="W105" s="38"/>
      <c r="X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row>
    <row r="106" spans="9:62" ht="15" hidden="1" customHeight="1" x14ac:dyDescent="0.3">
      <c r="I106" s="22">
        <v>44</v>
      </c>
      <c r="J106" s="47">
        <v>1</v>
      </c>
      <c r="K106" s="47">
        <v>1</v>
      </c>
      <c r="L106" s="47">
        <v>0</v>
      </c>
      <c r="M106" s="47">
        <v>0</v>
      </c>
      <c r="N106" s="47">
        <v>0</v>
      </c>
      <c r="O106" s="47">
        <v>0</v>
      </c>
      <c r="P106" s="48" t="s">
        <v>2159</v>
      </c>
      <c r="Q106" s="22" t="s">
        <v>2183</v>
      </c>
      <c r="R106" s="22" t="s">
        <v>2184</v>
      </c>
      <c r="S106" s="22" t="s">
        <v>2185</v>
      </c>
      <c r="T106" s="22" t="s">
        <v>2186</v>
      </c>
      <c r="U106" s="1" t="s">
        <v>9</v>
      </c>
      <c r="V106" s="38" t="s">
        <v>9</v>
      </c>
      <c r="W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row>
    <row r="107" spans="9:62" ht="15" hidden="1" customHeight="1" x14ac:dyDescent="0.3">
      <c r="I107" s="22">
        <v>45</v>
      </c>
      <c r="J107" s="47">
        <v>1</v>
      </c>
      <c r="K107" s="47">
        <v>1</v>
      </c>
      <c r="L107" s="47">
        <v>0</v>
      </c>
      <c r="M107" s="47">
        <v>0</v>
      </c>
      <c r="N107" s="47">
        <v>0</v>
      </c>
      <c r="O107" s="47">
        <v>1</v>
      </c>
      <c r="P107" s="48" t="s">
        <v>2160</v>
      </c>
      <c r="Q107" s="22" t="s">
        <v>2183</v>
      </c>
      <c r="R107" s="22" t="s">
        <v>2184</v>
      </c>
      <c r="S107" s="22" t="s">
        <v>2185</v>
      </c>
      <c r="T107" s="1" t="s">
        <v>9</v>
      </c>
      <c r="U107" s="1" t="s">
        <v>9</v>
      </c>
      <c r="V107" s="22" t="s">
        <v>9</v>
      </c>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row>
    <row r="108" spans="9:62" ht="15" hidden="1" customHeight="1" x14ac:dyDescent="0.3">
      <c r="I108" s="22">
        <v>46</v>
      </c>
      <c r="J108" s="47">
        <v>1</v>
      </c>
      <c r="K108" s="47">
        <v>1</v>
      </c>
      <c r="L108" s="47">
        <v>0</v>
      </c>
      <c r="M108" s="47">
        <v>0</v>
      </c>
      <c r="N108" s="47">
        <v>1</v>
      </c>
      <c r="O108" s="47">
        <v>0</v>
      </c>
      <c r="P108" s="48" t="s">
        <v>2161</v>
      </c>
      <c r="Q108" s="22" t="s">
        <v>2183</v>
      </c>
      <c r="R108" s="22" t="s">
        <v>2184</v>
      </c>
      <c r="S108" s="22" t="s">
        <v>2186</v>
      </c>
      <c r="T108" s="1" t="s">
        <v>9</v>
      </c>
      <c r="U108" s="1" t="s">
        <v>9</v>
      </c>
      <c r="V108" s="1" t="s">
        <v>9</v>
      </c>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row>
    <row r="109" spans="9:62" ht="15" hidden="1" customHeight="1" x14ac:dyDescent="0.3">
      <c r="I109" s="22">
        <v>47</v>
      </c>
      <c r="J109" s="47">
        <v>1</v>
      </c>
      <c r="K109" s="47">
        <v>1</v>
      </c>
      <c r="L109" s="47">
        <v>0</v>
      </c>
      <c r="M109" s="47">
        <v>0</v>
      </c>
      <c r="N109" s="47">
        <v>1</v>
      </c>
      <c r="O109" s="47">
        <v>1</v>
      </c>
      <c r="P109" s="48" t="s">
        <v>2162</v>
      </c>
      <c r="Q109" s="22" t="s">
        <v>2183</v>
      </c>
      <c r="R109" s="22" t="s">
        <v>2184</v>
      </c>
      <c r="S109" s="22" t="s">
        <v>9</v>
      </c>
      <c r="T109" s="22" t="s">
        <v>9</v>
      </c>
      <c r="U109" s="1" t="s">
        <v>9</v>
      </c>
      <c r="V109" s="38" t="s">
        <v>9</v>
      </c>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row>
    <row r="110" spans="9:62" ht="15" hidden="1" customHeight="1" x14ac:dyDescent="0.3">
      <c r="I110" s="22">
        <v>48</v>
      </c>
      <c r="J110" s="47">
        <v>1</v>
      </c>
      <c r="K110" s="47">
        <v>1</v>
      </c>
      <c r="L110" s="47">
        <v>0</v>
      </c>
      <c r="M110" s="47">
        <v>1</v>
      </c>
      <c r="N110" s="47">
        <v>0</v>
      </c>
      <c r="O110" s="47">
        <v>0</v>
      </c>
      <c r="P110" s="48" t="s">
        <v>2163</v>
      </c>
      <c r="Q110" s="22" t="s">
        <v>2183</v>
      </c>
      <c r="R110" s="22" t="s">
        <v>2185</v>
      </c>
      <c r="S110" s="22" t="s">
        <v>2186</v>
      </c>
      <c r="T110" s="1" t="s">
        <v>9</v>
      </c>
      <c r="U110" s="38" t="s">
        <v>9</v>
      </c>
      <c r="V110" s="1" t="s">
        <v>9</v>
      </c>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row>
    <row r="111" spans="9:62" ht="15" hidden="1" customHeight="1" x14ac:dyDescent="0.3">
      <c r="I111" s="22">
        <v>49</v>
      </c>
      <c r="J111" s="47">
        <v>1</v>
      </c>
      <c r="K111" s="47">
        <v>1</v>
      </c>
      <c r="L111" s="47">
        <v>0</v>
      </c>
      <c r="M111" s="47">
        <v>1</v>
      </c>
      <c r="N111" s="47">
        <v>0</v>
      </c>
      <c r="O111" s="47">
        <v>1</v>
      </c>
      <c r="P111" s="48" t="s">
        <v>2164</v>
      </c>
      <c r="Q111" s="22" t="s">
        <v>2183</v>
      </c>
      <c r="R111" s="22" t="s">
        <v>2185</v>
      </c>
      <c r="S111" s="1" t="s">
        <v>9</v>
      </c>
      <c r="T111" s="22" t="s">
        <v>9</v>
      </c>
      <c r="U111" s="1" t="s">
        <v>9</v>
      </c>
      <c r="V111" s="1" t="s">
        <v>9</v>
      </c>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row>
    <row r="112" spans="9:62" ht="15" hidden="1" customHeight="1" x14ac:dyDescent="0.3">
      <c r="I112" s="22">
        <v>50</v>
      </c>
      <c r="J112" s="47">
        <v>1</v>
      </c>
      <c r="K112" s="47">
        <v>1</v>
      </c>
      <c r="L112" s="47">
        <v>0</v>
      </c>
      <c r="M112" s="47">
        <v>1</v>
      </c>
      <c r="N112" s="47">
        <v>1</v>
      </c>
      <c r="O112" s="47">
        <v>0</v>
      </c>
      <c r="P112" s="48" t="s">
        <v>2165</v>
      </c>
      <c r="Q112" s="22" t="s">
        <v>2183</v>
      </c>
      <c r="R112" s="22" t="s">
        <v>2186</v>
      </c>
      <c r="S112" s="1" t="s">
        <v>9</v>
      </c>
      <c r="T112" s="1" t="s">
        <v>9</v>
      </c>
      <c r="U112" s="1" t="s">
        <v>9</v>
      </c>
      <c r="V112" s="1" t="s">
        <v>9</v>
      </c>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row>
    <row r="113" spans="9:62" ht="15" hidden="1" customHeight="1" x14ac:dyDescent="0.3">
      <c r="I113" s="22">
        <v>51</v>
      </c>
      <c r="J113" s="47">
        <v>1</v>
      </c>
      <c r="K113" s="47">
        <v>1</v>
      </c>
      <c r="L113" s="47">
        <v>0</v>
      </c>
      <c r="M113" s="47">
        <v>1</v>
      </c>
      <c r="N113" s="47">
        <v>1</v>
      </c>
      <c r="O113" s="47">
        <v>1</v>
      </c>
      <c r="P113" s="48" t="s">
        <v>2166</v>
      </c>
      <c r="Q113" s="22" t="s">
        <v>2183</v>
      </c>
      <c r="R113" s="22" t="s">
        <v>9</v>
      </c>
      <c r="S113" s="22" t="s">
        <v>9</v>
      </c>
      <c r="T113" s="22" t="s">
        <v>9</v>
      </c>
      <c r="U113" s="1" t="s">
        <v>9</v>
      </c>
      <c r="V113" s="1" t="s">
        <v>9</v>
      </c>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row>
    <row r="114" spans="9:62" ht="15" hidden="1" customHeight="1" x14ac:dyDescent="0.3">
      <c r="I114" s="22">
        <v>52</v>
      </c>
      <c r="J114" s="47">
        <v>1</v>
      </c>
      <c r="K114" s="47">
        <v>1</v>
      </c>
      <c r="L114" s="47">
        <v>1</v>
      </c>
      <c r="M114" s="47">
        <v>0</v>
      </c>
      <c r="N114" s="47">
        <v>0</v>
      </c>
      <c r="O114" s="47">
        <v>0</v>
      </c>
      <c r="P114" s="48" t="s">
        <v>2167</v>
      </c>
      <c r="Q114" s="22" t="s">
        <v>2184</v>
      </c>
      <c r="R114" s="22" t="s">
        <v>2185</v>
      </c>
      <c r="S114" s="22" t="s">
        <v>2186</v>
      </c>
      <c r="T114" s="1" t="s">
        <v>9</v>
      </c>
      <c r="U114" s="1" t="s">
        <v>9</v>
      </c>
      <c r="V114" s="1" t="s">
        <v>9</v>
      </c>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row>
    <row r="115" spans="9:62" ht="15" hidden="1" customHeight="1" x14ac:dyDescent="0.3">
      <c r="I115" s="22">
        <v>53</v>
      </c>
      <c r="J115" s="47">
        <v>1</v>
      </c>
      <c r="K115" s="47">
        <v>1</v>
      </c>
      <c r="L115" s="47">
        <v>1</v>
      </c>
      <c r="M115" s="47">
        <v>0</v>
      </c>
      <c r="N115" s="47">
        <v>0</v>
      </c>
      <c r="O115" s="47">
        <v>1</v>
      </c>
      <c r="P115" s="48" t="s">
        <v>2168</v>
      </c>
      <c r="Q115" s="22" t="s">
        <v>2184</v>
      </c>
      <c r="R115" s="22" t="s">
        <v>2185</v>
      </c>
      <c r="S115" s="22" t="s">
        <v>9</v>
      </c>
      <c r="T115" s="1" t="s">
        <v>9</v>
      </c>
      <c r="U115" s="1" t="s">
        <v>9</v>
      </c>
      <c r="V115" s="22" t="s">
        <v>9</v>
      </c>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row>
    <row r="116" spans="9:62" ht="15" hidden="1" customHeight="1" x14ac:dyDescent="0.3">
      <c r="I116" s="22">
        <v>54</v>
      </c>
      <c r="J116" s="47">
        <v>1</v>
      </c>
      <c r="K116" s="47">
        <v>1</v>
      </c>
      <c r="L116" s="47">
        <v>1</v>
      </c>
      <c r="M116" s="47">
        <v>0</v>
      </c>
      <c r="N116" s="47">
        <v>1</v>
      </c>
      <c r="O116" s="47">
        <v>0</v>
      </c>
      <c r="P116" s="48" t="s">
        <v>2169</v>
      </c>
      <c r="Q116" s="22" t="s">
        <v>2184</v>
      </c>
      <c r="R116" s="22" t="s">
        <v>2186</v>
      </c>
      <c r="S116" s="1" t="s">
        <v>9</v>
      </c>
      <c r="T116" s="1" t="s">
        <v>9</v>
      </c>
      <c r="U116" s="22" t="s">
        <v>9</v>
      </c>
      <c r="V116" s="1" t="s">
        <v>9</v>
      </c>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row>
    <row r="117" spans="9:62" ht="15" hidden="1" customHeight="1" x14ac:dyDescent="0.3">
      <c r="I117" s="22">
        <v>55</v>
      </c>
      <c r="J117" s="47">
        <v>1</v>
      </c>
      <c r="K117" s="47">
        <v>1</v>
      </c>
      <c r="L117" s="47">
        <v>1</v>
      </c>
      <c r="M117" s="47">
        <v>0</v>
      </c>
      <c r="N117" s="47">
        <v>1</v>
      </c>
      <c r="O117" s="47">
        <v>1</v>
      </c>
      <c r="P117" s="48" t="s">
        <v>2170</v>
      </c>
      <c r="Q117" s="22" t="s">
        <v>2184</v>
      </c>
      <c r="R117" s="22" t="s">
        <v>9</v>
      </c>
      <c r="S117" s="22" t="s">
        <v>9</v>
      </c>
      <c r="T117" s="1" t="s">
        <v>9</v>
      </c>
      <c r="U117" s="22" t="s">
        <v>9</v>
      </c>
      <c r="V117" s="22" t="s">
        <v>9</v>
      </c>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row>
    <row r="118" spans="9:62" ht="15" hidden="1" customHeight="1" x14ac:dyDescent="0.3">
      <c r="I118" s="22">
        <v>56</v>
      </c>
      <c r="J118" s="47">
        <v>1</v>
      </c>
      <c r="K118" s="47">
        <v>1</v>
      </c>
      <c r="L118" s="47">
        <v>1</v>
      </c>
      <c r="M118" s="47">
        <v>1</v>
      </c>
      <c r="N118" s="47">
        <v>0</v>
      </c>
      <c r="O118" s="47">
        <v>0</v>
      </c>
      <c r="P118" s="48" t="s">
        <v>2171</v>
      </c>
      <c r="Q118" s="22" t="s">
        <v>2185</v>
      </c>
      <c r="R118" s="22" t="s">
        <v>2186</v>
      </c>
      <c r="S118" s="1" t="s">
        <v>9</v>
      </c>
      <c r="T118" s="22" t="s">
        <v>9</v>
      </c>
      <c r="U118" s="1" t="s">
        <v>9</v>
      </c>
      <c r="V118" s="1" t="s">
        <v>9</v>
      </c>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row>
    <row r="119" spans="9:62" ht="15" hidden="1" customHeight="1" x14ac:dyDescent="0.3">
      <c r="I119" s="22">
        <v>57</v>
      </c>
      <c r="J119" s="47">
        <v>1</v>
      </c>
      <c r="K119" s="47">
        <v>1</v>
      </c>
      <c r="L119" s="47">
        <v>1</v>
      </c>
      <c r="M119" s="47">
        <v>1</v>
      </c>
      <c r="N119" s="47">
        <v>0</v>
      </c>
      <c r="O119" s="47">
        <v>1</v>
      </c>
      <c r="P119" s="48" t="s">
        <v>2172</v>
      </c>
      <c r="Q119" s="22" t="s">
        <v>2185</v>
      </c>
      <c r="R119" s="22" t="s">
        <v>9</v>
      </c>
      <c r="S119" s="22" t="s">
        <v>9</v>
      </c>
      <c r="T119" s="22" t="s">
        <v>9</v>
      </c>
      <c r="U119" s="1" t="s">
        <v>9</v>
      </c>
      <c r="V119" s="22" t="s">
        <v>9</v>
      </c>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row>
    <row r="120" spans="9:62" ht="15" hidden="1" customHeight="1" x14ac:dyDescent="0.3">
      <c r="I120" s="22">
        <v>58</v>
      </c>
      <c r="J120" s="47">
        <v>1</v>
      </c>
      <c r="K120" s="47">
        <v>1</v>
      </c>
      <c r="L120" s="47">
        <v>1</v>
      </c>
      <c r="M120" s="47">
        <v>1</v>
      </c>
      <c r="N120" s="47">
        <v>1</v>
      </c>
      <c r="O120" s="47">
        <v>0</v>
      </c>
      <c r="P120" s="48" t="s">
        <v>2173</v>
      </c>
      <c r="Q120" s="22" t="s">
        <v>2186</v>
      </c>
      <c r="R120" s="22" t="s">
        <v>9</v>
      </c>
      <c r="S120" s="22" t="s">
        <v>9</v>
      </c>
      <c r="T120" s="22" t="s">
        <v>9</v>
      </c>
      <c r="U120" s="22" t="s">
        <v>9</v>
      </c>
      <c r="V120" s="1" t="s">
        <v>9</v>
      </c>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row>
    <row r="121" spans="9:62" ht="15" hidden="1" customHeight="1" x14ac:dyDescent="0.3">
      <c r="I121" s="22">
        <v>59</v>
      </c>
      <c r="J121" s="47">
        <v>1</v>
      </c>
      <c r="K121" s="47">
        <v>1</v>
      </c>
      <c r="L121" s="47">
        <v>1</v>
      </c>
      <c r="M121" s="47">
        <v>1</v>
      </c>
      <c r="N121" s="47">
        <v>1</v>
      </c>
      <c r="O121" s="47">
        <v>1</v>
      </c>
      <c r="P121" s="48" t="s">
        <v>2174</v>
      </c>
      <c r="Q121" s="22" t="s">
        <v>2409</v>
      </c>
      <c r="R121" s="22"/>
      <c r="S121" s="22"/>
      <c r="T121" s="22"/>
      <c r="U121" s="22"/>
      <c r="V121" s="22"/>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row>
    <row r="122" spans="9:62" ht="15" hidden="1" customHeight="1" x14ac:dyDescent="0.3">
      <c r="I122" s="22">
        <v>60</v>
      </c>
      <c r="J122" s="54">
        <v>2</v>
      </c>
      <c r="K122" s="54">
        <v>0</v>
      </c>
      <c r="L122" s="54">
        <v>0</v>
      </c>
      <c r="M122" s="54">
        <v>0</v>
      </c>
      <c r="N122" s="54">
        <v>0</v>
      </c>
      <c r="O122" s="54">
        <v>0</v>
      </c>
      <c r="P122" s="48" t="str">
        <f t="shared" ref="P122:P153" si="2">J122&amp;K122&amp;L122&amp;M122&amp;N122&amp;O122</f>
        <v>200000</v>
      </c>
      <c r="Q122" s="22" t="s">
        <v>2184</v>
      </c>
      <c r="R122" s="22" t="s">
        <v>2185</v>
      </c>
      <c r="S122" s="22" t="s">
        <v>2186</v>
      </c>
      <c r="W122" s="22" t="str">
        <f>IF(P122=0,#REF!,"")</f>
        <v/>
      </c>
      <c r="X122" s="22"/>
      <c r="Y122" s="22"/>
      <c r="Z122" s="22"/>
    </row>
    <row r="123" spans="9:62" ht="15" hidden="1" customHeight="1" x14ac:dyDescent="0.3">
      <c r="I123" s="22">
        <v>61</v>
      </c>
      <c r="J123" s="54">
        <v>2</v>
      </c>
      <c r="K123" s="54">
        <v>0</v>
      </c>
      <c r="L123" s="54">
        <v>0</v>
      </c>
      <c r="M123" s="54">
        <v>1</v>
      </c>
      <c r="N123" s="54">
        <v>1</v>
      </c>
      <c r="O123" s="54">
        <v>1</v>
      </c>
      <c r="P123" s="48" t="str">
        <f t="shared" si="2"/>
        <v>200111</v>
      </c>
      <c r="Q123" s="22" t="s">
        <v>2409</v>
      </c>
      <c r="R123" s="22" t="s">
        <v>9</v>
      </c>
      <c r="S123" s="22" t="s">
        <v>9</v>
      </c>
    </row>
    <row r="124" spans="9:62" ht="15" hidden="1" customHeight="1" x14ac:dyDescent="0.3">
      <c r="I124" s="22">
        <v>62</v>
      </c>
      <c r="J124" s="54">
        <v>2</v>
      </c>
      <c r="K124" s="54">
        <v>0</v>
      </c>
      <c r="L124" s="54">
        <v>0</v>
      </c>
      <c r="M124" s="54">
        <v>1</v>
      </c>
      <c r="N124" s="54">
        <v>1</v>
      </c>
      <c r="O124" s="54">
        <v>0</v>
      </c>
      <c r="P124" s="48" t="str">
        <f t="shared" si="2"/>
        <v>200110</v>
      </c>
      <c r="Q124" s="22" t="s">
        <v>2186</v>
      </c>
      <c r="R124" s="22" t="s">
        <v>9</v>
      </c>
    </row>
    <row r="125" spans="9:62" ht="15" hidden="1" customHeight="1" x14ac:dyDescent="0.3">
      <c r="I125" s="22">
        <v>63</v>
      </c>
      <c r="J125" s="54">
        <v>2</v>
      </c>
      <c r="K125" s="54">
        <v>0</v>
      </c>
      <c r="L125" s="54">
        <v>0</v>
      </c>
      <c r="M125" s="54">
        <v>1</v>
      </c>
      <c r="N125" s="54">
        <v>0</v>
      </c>
      <c r="O125" s="54">
        <v>0</v>
      </c>
      <c r="P125" s="48" t="str">
        <f t="shared" si="2"/>
        <v>200100</v>
      </c>
      <c r="Q125" s="22" t="s">
        <v>2185</v>
      </c>
      <c r="R125" s="22" t="s">
        <v>2186</v>
      </c>
    </row>
    <row r="126" spans="9:62" ht="15" hidden="1" customHeight="1" x14ac:dyDescent="0.3">
      <c r="I126" s="53">
        <v>64</v>
      </c>
      <c r="J126" s="54">
        <v>2</v>
      </c>
      <c r="K126" s="54">
        <v>0</v>
      </c>
      <c r="L126" s="54">
        <v>0</v>
      </c>
      <c r="M126" s="54">
        <v>0</v>
      </c>
      <c r="N126" s="54">
        <v>0</v>
      </c>
      <c r="O126" s="54">
        <v>1</v>
      </c>
      <c r="P126" s="48" t="str">
        <f t="shared" si="2"/>
        <v>200001</v>
      </c>
      <c r="Q126" s="22" t="s">
        <v>2184</v>
      </c>
      <c r="R126" s="22" t="s">
        <v>2185</v>
      </c>
      <c r="S126" s="22" t="s">
        <v>9</v>
      </c>
    </row>
    <row r="127" spans="9:62" ht="15" hidden="1" customHeight="1" x14ac:dyDescent="0.3">
      <c r="I127" s="53">
        <v>65</v>
      </c>
      <c r="J127" s="54">
        <v>2</v>
      </c>
      <c r="K127" s="54">
        <v>0</v>
      </c>
      <c r="L127" s="54">
        <v>0</v>
      </c>
      <c r="M127" s="54">
        <v>0</v>
      </c>
      <c r="N127" s="54">
        <v>1</v>
      </c>
      <c r="O127" s="54">
        <v>1</v>
      </c>
      <c r="P127" s="48" t="str">
        <f t="shared" si="2"/>
        <v>200011</v>
      </c>
      <c r="Q127" s="22" t="s">
        <v>2184</v>
      </c>
      <c r="R127" s="22" t="s">
        <v>9</v>
      </c>
      <c r="S127" s="22" t="s">
        <v>9</v>
      </c>
    </row>
    <row r="128" spans="9:62" ht="15" hidden="1" customHeight="1" x14ac:dyDescent="0.3">
      <c r="I128" s="53">
        <v>66</v>
      </c>
      <c r="J128" s="54">
        <v>2</v>
      </c>
      <c r="K128" s="54">
        <v>0</v>
      </c>
      <c r="L128" s="54">
        <v>0</v>
      </c>
      <c r="M128" s="54">
        <v>1</v>
      </c>
      <c r="N128" s="54">
        <v>0</v>
      </c>
      <c r="O128" s="54">
        <v>1</v>
      </c>
      <c r="P128" s="48" t="str">
        <f t="shared" si="2"/>
        <v>200101</v>
      </c>
      <c r="Q128" s="22" t="s">
        <v>2185</v>
      </c>
      <c r="S128" s="22" t="s">
        <v>9</v>
      </c>
    </row>
    <row r="129" spans="9:19" ht="15" hidden="1" customHeight="1" x14ac:dyDescent="0.3">
      <c r="I129" s="53">
        <v>67</v>
      </c>
      <c r="J129" s="54">
        <v>2</v>
      </c>
      <c r="K129" s="54">
        <v>0</v>
      </c>
      <c r="L129" s="54">
        <v>0</v>
      </c>
      <c r="M129" s="54">
        <v>0</v>
      </c>
      <c r="N129" s="54">
        <v>1</v>
      </c>
      <c r="O129" s="54">
        <v>0</v>
      </c>
      <c r="P129" s="48" t="str">
        <f t="shared" si="2"/>
        <v>200010</v>
      </c>
      <c r="Q129" s="22" t="s">
        <v>2184</v>
      </c>
      <c r="R129" s="22" t="s">
        <v>2186</v>
      </c>
    </row>
    <row r="130" spans="9:19" ht="15" hidden="1" customHeight="1" x14ac:dyDescent="0.3">
      <c r="I130" s="53">
        <v>68</v>
      </c>
      <c r="J130" s="54">
        <v>2</v>
      </c>
      <c r="K130" s="54">
        <v>1</v>
      </c>
      <c r="L130" s="54">
        <v>0</v>
      </c>
      <c r="M130" s="54">
        <v>0</v>
      </c>
      <c r="N130" s="54">
        <v>0</v>
      </c>
      <c r="O130" s="54">
        <v>0</v>
      </c>
      <c r="P130" s="48" t="str">
        <f t="shared" si="2"/>
        <v>210000</v>
      </c>
      <c r="Q130" s="22" t="s">
        <v>2184</v>
      </c>
      <c r="R130" s="22" t="s">
        <v>2185</v>
      </c>
      <c r="S130" s="22" t="s">
        <v>2186</v>
      </c>
    </row>
    <row r="131" spans="9:19" ht="15" hidden="1" customHeight="1" x14ac:dyDescent="0.3">
      <c r="I131" s="53">
        <v>69</v>
      </c>
      <c r="J131" s="54">
        <v>2</v>
      </c>
      <c r="K131" s="54">
        <v>1</v>
      </c>
      <c r="L131" s="54">
        <v>0</v>
      </c>
      <c r="M131" s="54">
        <v>1</v>
      </c>
      <c r="N131" s="54">
        <v>1</v>
      </c>
      <c r="O131" s="54">
        <v>1</v>
      </c>
      <c r="P131" s="48" t="str">
        <f t="shared" si="2"/>
        <v>210111</v>
      </c>
      <c r="Q131" s="22" t="s">
        <v>2409</v>
      </c>
      <c r="R131" s="22" t="s">
        <v>9</v>
      </c>
      <c r="S131" s="22" t="s">
        <v>9</v>
      </c>
    </row>
    <row r="132" spans="9:19" ht="15" hidden="1" customHeight="1" x14ac:dyDescent="0.3">
      <c r="I132" s="53">
        <v>70</v>
      </c>
      <c r="J132" s="54">
        <v>2</v>
      </c>
      <c r="K132" s="54">
        <v>1</v>
      </c>
      <c r="L132" s="54">
        <v>0</v>
      </c>
      <c r="M132" s="54">
        <v>1</v>
      </c>
      <c r="N132" s="54">
        <v>1</v>
      </c>
      <c r="O132" s="54">
        <v>0</v>
      </c>
      <c r="P132" s="48" t="str">
        <f t="shared" si="2"/>
        <v>210110</v>
      </c>
      <c r="Q132" s="22" t="s">
        <v>2186</v>
      </c>
      <c r="R132" s="22" t="s">
        <v>9</v>
      </c>
    </row>
    <row r="133" spans="9:19" ht="15" hidden="1" customHeight="1" x14ac:dyDescent="0.3">
      <c r="I133" s="53">
        <v>71</v>
      </c>
      <c r="J133" s="54">
        <v>2</v>
      </c>
      <c r="K133" s="54">
        <v>1</v>
      </c>
      <c r="L133" s="54">
        <v>0</v>
      </c>
      <c r="M133" s="54">
        <v>1</v>
      </c>
      <c r="N133" s="54">
        <v>0</v>
      </c>
      <c r="O133" s="54">
        <v>0</v>
      </c>
      <c r="P133" s="48" t="str">
        <f t="shared" si="2"/>
        <v>210100</v>
      </c>
      <c r="Q133" s="22" t="s">
        <v>2185</v>
      </c>
      <c r="R133" s="22" t="s">
        <v>2186</v>
      </c>
    </row>
    <row r="134" spans="9:19" ht="15" hidden="1" customHeight="1" x14ac:dyDescent="0.3">
      <c r="I134" s="53">
        <v>72</v>
      </c>
      <c r="J134" s="54">
        <v>2</v>
      </c>
      <c r="K134" s="54">
        <v>1</v>
      </c>
      <c r="L134" s="54">
        <v>0</v>
      </c>
      <c r="M134" s="54">
        <v>0</v>
      </c>
      <c r="N134" s="54">
        <v>0</v>
      </c>
      <c r="O134" s="54">
        <v>1</v>
      </c>
      <c r="P134" s="48" t="str">
        <f t="shared" si="2"/>
        <v>210001</v>
      </c>
      <c r="Q134" s="22" t="s">
        <v>2184</v>
      </c>
      <c r="R134" s="22" t="s">
        <v>2185</v>
      </c>
      <c r="S134" s="22" t="s">
        <v>9</v>
      </c>
    </row>
    <row r="135" spans="9:19" ht="15" hidden="1" customHeight="1" x14ac:dyDescent="0.3">
      <c r="I135" s="53">
        <v>73</v>
      </c>
      <c r="J135" s="54">
        <v>2</v>
      </c>
      <c r="K135" s="54">
        <v>1</v>
      </c>
      <c r="L135" s="54">
        <v>0</v>
      </c>
      <c r="M135" s="54">
        <v>0</v>
      </c>
      <c r="N135" s="54">
        <v>1</v>
      </c>
      <c r="O135" s="54">
        <v>1</v>
      </c>
      <c r="P135" s="48" t="str">
        <f t="shared" si="2"/>
        <v>210011</v>
      </c>
      <c r="Q135" s="22" t="s">
        <v>2184</v>
      </c>
      <c r="R135" s="22" t="s">
        <v>9</v>
      </c>
      <c r="S135" s="22" t="s">
        <v>9</v>
      </c>
    </row>
    <row r="136" spans="9:19" ht="15" hidden="1" customHeight="1" x14ac:dyDescent="0.3">
      <c r="I136" s="53">
        <v>74</v>
      </c>
      <c r="J136" s="54">
        <v>2</v>
      </c>
      <c r="K136" s="54">
        <v>1</v>
      </c>
      <c r="L136" s="54">
        <v>0</v>
      </c>
      <c r="M136" s="54">
        <v>1</v>
      </c>
      <c r="N136" s="54">
        <v>0</v>
      </c>
      <c r="O136" s="54">
        <v>1</v>
      </c>
      <c r="P136" s="48" t="str">
        <f t="shared" si="2"/>
        <v>210101</v>
      </c>
      <c r="Q136" s="22" t="s">
        <v>2185</v>
      </c>
      <c r="S136" s="22" t="s">
        <v>9</v>
      </c>
    </row>
    <row r="137" spans="9:19" ht="15" hidden="1" customHeight="1" x14ac:dyDescent="0.3">
      <c r="I137" s="53">
        <v>75</v>
      </c>
      <c r="J137" s="54">
        <v>2</v>
      </c>
      <c r="K137" s="54">
        <v>1</v>
      </c>
      <c r="L137" s="54">
        <v>0</v>
      </c>
      <c r="M137" s="54">
        <v>0</v>
      </c>
      <c r="N137" s="54">
        <v>1</v>
      </c>
      <c r="O137" s="54">
        <v>0</v>
      </c>
      <c r="P137" s="48" t="str">
        <f t="shared" si="2"/>
        <v>210010</v>
      </c>
      <c r="Q137" s="22" t="s">
        <v>2184</v>
      </c>
      <c r="R137" s="22" t="s">
        <v>2186</v>
      </c>
    </row>
    <row r="138" spans="9:19" ht="15" hidden="1" customHeight="1" x14ac:dyDescent="0.3">
      <c r="I138" s="53">
        <v>76</v>
      </c>
      <c r="J138" s="54">
        <v>2</v>
      </c>
      <c r="K138" s="54">
        <v>0</v>
      </c>
      <c r="L138" s="54">
        <v>1</v>
      </c>
      <c r="M138" s="54">
        <v>0</v>
      </c>
      <c r="N138" s="54">
        <v>0</v>
      </c>
      <c r="O138" s="54">
        <v>0</v>
      </c>
      <c r="P138" s="48" t="str">
        <f t="shared" si="2"/>
        <v>201000</v>
      </c>
      <c r="Q138" s="22" t="s">
        <v>2184</v>
      </c>
      <c r="R138" s="22" t="s">
        <v>2185</v>
      </c>
      <c r="S138" s="22" t="s">
        <v>2186</v>
      </c>
    </row>
    <row r="139" spans="9:19" ht="15" hidden="1" customHeight="1" x14ac:dyDescent="0.3">
      <c r="I139" s="53">
        <v>77</v>
      </c>
      <c r="J139" s="54">
        <v>2</v>
      </c>
      <c r="K139" s="54">
        <v>0</v>
      </c>
      <c r="L139" s="54">
        <v>1</v>
      </c>
      <c r="M139" s="54">
        <v>1</v>
      </c>
      <c r="N139" s="54">
        <v>1</v>
      </c>
      <c r="O139" s="54">
        <v>1</v>
      </c>
      <c r="P139" s="48" t="str">
        <f t="shared" si="2"/>
        <v>201111</v>
      </c>
      <c r="Q139" s="22" t="s">
        <v>2409</v>
      </c>
      <c r="R139" s="22" t="s">
        <v>9</v>
      </c>
      <c r="S139" s="22" t="s">
        <v>9</v>
      </c>
    </row>
    <row r="140" spans="9:19" ht="15" hidden="1" customHeight="1" x14ac:dyDescent="0.3">
      <c r="I140" s="53">
        <v>78</v>
      </c>
      <c r="J140" s="54">
        <v>2</v>
      </c>
      <c r="K140" s="54">
        <v>0</v>
      </c>
      <c r="L140" s="54">
        <v>1</v>
      </c>
      <c r="M140" s="54">
        <v>1</v>
      </c>
      <c r="N140" s="54">
        <v>1</v>
      </c>
      <c r="O140" s="54">
        <v>0</v>
      </c>
      <c r="P140" s="48" t="str">
        <f t="shared" si="2"/>
        <v>201110</v>
      </c>
      <c r="Q140" s="22" t="s">
        <v>2186</v>
      </c>
      <c r="R140" s="22" t="s">
        <v>9</v>
      </c>
    </row>
    <row r="141" spans="9:19" ht="15" hidden="1" customHeight="1" x14ac:dyDescent="0.3">
      <c r="I141" s="53">
        <v>79</v>
      </c>
      <c r="J141" s="54">
        <v>2</v>
      </c>
      <c r="K141" s="54">
        <v>0</v>
      </c>
      <c r="L141" s="54">
        <v>1</v>
      </c>
      <c r="M141" s="54">
        <v>1</v>
      </c>
      <c r="N141" s="54">
        <v>0</v>
      </c>
      <c r="O141" s="54">
        <v>0</v>
      </c>
      <c r="P141" s="48" t="str">
        <f t="shared" si="2"/>
        <v>201100</v>
      </c>
      <c r="Q141" s="22" t="s">
        <v>2185</v>
      </c>
      <c r="R141" s="22" t="s">
        <v>2186</v>
      </c>
    </row>
    <row r="142" spans="9:19" ht="15" hidden="1" customHeight="1" x14ac:dyDescent="0.3">
      <c r="I142" s="53">
        <v>80</v>
      </c>
      <c r="J142" s="54">
        <v>2</v>
      </c>
      <c r="K142" s="54">
        <v>0</v>
      </c>
      <c r="L142" s="54">
        <v>1</v>
      </c>
      <c r="M142" s="54">
        <v>0</v>
      </c>
      <c r="N142" s="54">
        <v>0</v>
      </c>
      <c r="O142" s="54">
        <v>1</v>
      </c>
      <c r="P142" s="48" t="str">
        <f t="shared" si="2"/>
        <v>201001</v>
      </c>
      <c r="Q142" s="22" t="s">
        <v>2184</v>
      </c>
      <c r="R142" s="22" t="s">
        <v>2185</v>
      </c>
      <c r="S142" s="22" t="s">
        <v>9</v>
      </c>
    </row>
    <row r="143" spans="9:19" ht="15" hidden="1" customHeight="1" x14ac:dyDescent="0.3">
      <c r="I143" s="53">
        <v>81</v>
      </c>
      <c r="J143" s="54">
        <v>2</v>
      </c>
      <c r="K143" s="54">
        <v>0</v>
      </c>
      <c r="L143" s="54">
        <v>1</v>
      </c>
      <c r="M143" s="54">
        <v>0</v>
      </c>
      <c r="N143" s="54">
        <v>1</v>
      </c>
      <c r="O143" s="54">
        <v>1</v>
      </c>
      <c r="P143" s="48" t="str">
        <f t="shared" si="2"/>
        <v>201011</v>
      </c>
      <c r="Q143" s="22" t="s">
        <v>2184</v>
      </c>
      <c r="R143" s="22" t="s">
        <v>9</v>
      </c>
      <c r="S143" s="22" t="s">
        <v>9</v>
      </c>
    </row>
    <row r="144" spans="9:19" ht="15" hidden="1" customHeight="1" x14ac:dyDescent="0.3">
      <c r="I144" s="53">
        <v>82</v>
      </c>
      <c r="J144" s="54">
        <v>2</v>
      </c>
      <c r="K144" s="54">
        <v>0</v>
      </c>
      <c r="L144" s="54">
        <v>1</v>
      </c>
      <c r="M144" s="54">
        <v>1</v>
      </c>
      <c r="N144" s="54">
        <v>0</v>
      </c>
      <c r="O144" s="54">
        <v>1</v>
      </c>
      <c r="P144" s="48" t="str">
        <f t="shared" si="2"/>
        <v>201101</v>
      </c>
      <c r="Q144" s="22" t="s">
        <v>2185</v>
      </c>
      <c r="S144" s="22" t="s">
        <v>9</v>
      </c>
    </row>
    <row r="145" spans="9:19" ht="15" hidden="1" customHeight="1" x14ac:dyDescent="0.3">
      <c r="I145" s="53">
        <v>83</v>
      </c>
      <c r="J145" s="54">
        <v>2</v>
      </c>
      <c r="K145" s="54">
        <v>0</v>
      </c>
      <c r="L145" s="54">
        <v>1</v>
      </c>
      <c r="M145" s="54">
        <v>0</v>
      </c>
      <c r="N145" s="54">
        <v>1</v>
      </c>
      <c r="O145" s="54">
        <v>0</v>
      </c>
      <c r="P145" s="48" t="str">
        <f t="shared" si="2"/>
        <v>201010</v>
      </c>
      <c r="Q145" s="22" t="s">
        <v>2184</v>
      </c>
      <c r="R145" s="22" t="s">
        <v>2186</v>
      </c>
    </row>
    <row r="146" spans="9:19" ht="15" hidden="1" customHeight="1" x14ac:dyDescent="0.3">
      <c r="I146" s="53">
        <v>84</v>
      </c>
      <c r="J146" s="54">
        <v>2</v>
      </c>
      <c r="K146" s="54">
        <v>1</v>
      </c>
      <c r="L146" s="54">
        <v>1</v>
      </c>
      <c r="M146" s="54">
        <v>0</v>
      </c>
      <c r="N146" s="54">
        <v>0</v>
      </c>
      <c r="O146" s="54">
        <v>0</v>
      </c>
      <c r="P146" s="48" t="str">
        <f t="shared" si="2"/>
        <v>211000</v>
      </c>
      <c r="Q146" s="22" t="s">
        <v>2184</v>
      </c>
      <c r="R146" s="22" t="s">
        <v>2185</v>
      </c>
      <c r="S146" s="22" t="s">
        <v>2186</v>
      </c>
    </row>
    <row r="147" spans="9:19" ht="15" hidden="1" customHeight="1" x14ac:dyDescent="0.3">
      <c r="I147" s="53">
        <v>85</v>
      </c>
      <c r="J147" s="54">
        <v>2</v>
      </c>
      <c r="K147" s="54">
        <v>1</v>
      </c>
      <c r="L147" s="54">
        <v>1</v>
      </c>
      <c r="M147" s="54">
        <v>1</v>
      </c>
      <c r="N147" s="54">
        <v>1</v>
      </c>
      <c r="O147" s="54">
        <v>1</v>
      </c>
      <c r="P147" s="48" t="str">
        <f t="shared" si="2"/>
        <v>211111</v>
      </c>
      <c r="Q147" s="22" t="s">
        <v>2409</v>
      </c>
      <c r="R147" s="22" t="s">
        <v>9</v>
      </c>
      <c r="S147" s="22" t="s">
        <v>9</v>
      </c>
    </row>
    <row r="148" spans="9:19" ht="15" hidden="1" customHeight="1" x14ac:dyDescent="0.3">
      <c r="I148" s="53">
        <v>86</v>
      </c>
      <c r="J148" s="54">
        <v>2</v>
      </c>
      <c r="K148" s="54">
        <v>1</v>
      </c>
      <c r="L148" s="54">
        <v>1</v>
      </c>
      <c r="M148" s="54">
        <v>1</v>
      </c>
      <c r="N148" s="54">
        <v>1</v>
      </c>
      <c r="O148" s="54">
        <v>0</v>
      </c>
      <c r="P148" s="48" t="str">
        <f t="shared" si="2"/>
        <v>211110</v>
      </c>
      <c r="Q148" s="22" t="s">
        <v>2186</v>
      </c>
      <c r="R148" s="22" t="s">
        <v>9</v>
      </c>
    </row>
    <row r="149" spans="9:19" ht="15" hidden="1" customHeight="1" x14ac:dyDescent="0.3">
      <c r="I149" s="53">
        <v>87</v>
      </c>
      <c r="J149" s="54">
        <v>2</v>
      </c>
      <c r="K149" s="54">
        <v>1</v>
      </c>
      <c r="L149" s="54">
        <v>1</v>
      </c>
      <c r="M149" s="54">
        <v>1</v>
      </c>
      <c r="N149" s="54">
        <v>0</v>
      </c>
      <c r="O149" s="54">
        <v>0</v>
      </c>
      <c r="P149" s="48" t="str">
        <f t="shared" si="2"/>
        <v>211100</v>
      </c>
      <c r="Q149" s="22" t="s">
        <v>2185</v>
      </c>
      <c r="R149" s="22" t="s">
        <v>2186</v>
      </c>
    </row>
    <row r="150" spans="9:19" ht="15" hidden="1" customHeight="1" x14ac:dyDescent="0.3">
      <c r="I150" s="53">
        <v>88</v>
      </c>
      <c r="J150" s="54">
        <v>2</v>
      </c>
      <c r="K150" s="54">
        <v>1</v>
      </c>
      <c r="L150" s="54">
        <v>1</v>
      </c>
      <c r="M150" s="54">
        <v>0</v>
      </c>
      <c r="N150" s="54">
        <v>0</v>
      </c>
      <c r="O150" s="54">
        <v>1</v>
      </c>
      <c r="P150" s="48" t="str">
        <f t="shared" si="2"/>
        <v>211001</v>
      </c>
      <c r="Q150" s="22" t="s">
        <v>2184</v>
      </c>
      <c r="R150" s="22" t="s">
        <v>2185</v>
      </c>
      <c r="S150" s="22" t="s">
        <v>9</v>
      </c>
    </row>
    <row r="151" spans="9:19" ht="15" hidden="1" customHeight="1" x14ac:dyDescent="0.3">
      <c r="I151" s="53">
        <v>89</v>
      </c>
      <c r="J151" s="54">
        <v>2</v>
      </c>
      <c r="K151" s="54">
        <v>1</v>
      </c>
      <c r="L151" s="54">
        <v>1</v>
      </c>
      <c r="M151" s="54">
        <v>0</v>
      </c>
      <c r="N151" s="54">
        <v>1</v>
      </c>
      <c r="O151" s="54">
        <v>1</v>
      </c>
      <c r="P151" s="48" t="str">
        <f t="shared" si="2"/>
        <v>211011</v>
      </c>
      <c r="Q151" s="22" t="s">
        <v>2184</v>
      </c>
      <c r="R151" s="22" t="s">
        <v>9</v>
      </c>
      <c r="S151" s="22" t="s">
        <v>9</v>
      </c>
    </row>
    <row r="152" spans="9:19" ht="15" hidden="1" customHeight="1" x14ac:dyDescent="0.3">
      <c r="I152" s="53">
        <v>90</v>
      </c>
      <c r="J152" s="54">
        <v>2</v>
      </c>
      <c r="K152" s="54">
        <v>1</v>
      </c>
      <c r="L152" s="54">
        <v>1</v>
      </c>
      <c r="M152" s="54">
        <v>1</v>
      </c>
      <c r="N152" s="54">
        <v>0</v>
      </c>
      <c r="O152" s="54">
        <v>1</v>
      </c>
      <c r="P152" s="48" t="str">
        <f t="shared" si="2"/>
        <v>211101</v>
      </c>
      <c r="Q152" s="22" t="s">
        <v>2185</v>
      </c>
      <c r="S152" s="22" t="s">
        <v>9</v>
      </c>
    </row>
    <row r="153" spans="9:19" ht="15" hidden="1" customHeight="1" x14ac:dyDescent="0.3">
      <c r="I153" s="53">
        <v>91</v>
      </c>
      <c r="J153" s="54">
        <v>2</v>
      </c>
      <c r="K153" s="54">
        <v>1</v>
      </c>
      <c r="L153" s="54">
        <v>1</v>
      </c>
      <c r="M153" s="54">
        <v>0</v>
      </c>
      <c r="N153" s="54">
        <v>1</v>
      </c>
      <c r="O153" s="54">
        <v>0</v>
      </c>
      <c r="P153" s="48" t="str">
        <f t="shared" si="2"/>
        <v>211010</v>
      </c>
      <c r="Q153" s="22" t="s">
        <v>2184</v>
      </c>
      <c r="R153" s="22" t="s">
        <v>2186</v>
      </c>
    </row>
    <row r="154" spans="9:19" ht="15" hidden="1" customHeight="1" x14ac:dyDescent="0.3">
      <c r="I154" s="53">
        <v>92</v>
      </c>
      <c r="O154" s="51"/>
    </row>
    <row r="155" spans="9:19" ht="15" hidden="1" customHeight="1" x14ac:dyDescent="0.3">
      <c r="I155" s="53">
        <v>93</v>
      </c>
      <c r="O155" s="51"/>
    </row>
    <row r="156" spans="9:19" ht="15" hidden="1" customHeight="1" x14ac:dyDescent="0.3">
      <c r="I156" s="53">
        <v>94</v>
      </c>
      <c r="L156" s="49"/>
      <c r="M156" s="49"/>
      <c r="N156" s="52"/>
    </row>
    <row r="157" spans="9:19" ht="15" hidden="1" customHeight="1" x14ac:dyDescent="0.3">
      <c r="I157" s="53">
        <v>95</v>
      </c>
      <c r="L157" s="49"/>
      <c r="N157" s="52"/>
    </row>
    <row r="158" spans="9:19" ht="15" hidden="1" customHeight="1" x14ac:dyDescent="0.3">
      <c r="N158" s="52"/>
    </row>
    <row r="159" spans="9:19" ht="15" hidden="1" customHeight="1" x14ac:dyDescent="0.3">
      <c r="N159" s="52"/>
    </row>
    <row r="160" spans="9:19" ht="15" hidden="1" customHeight="1" x14ac:dyDescent="0.3">
      <c r="L160" s="49"/>
      <c r="N160" s="50"/>
    </row>
    <row r="161" spans="12:14" ht="15" hidden="1" customHeight="1" x14ac:dyDescent="0.3">
      <c r="L161" s="49"/>
      <c r="N161" s="50"/>
    </row>
    <row r="162" spans="12:14" ht="15" hidden="1" customHeight="1" x14ac:dyDescent="0.3">
      <c r="N162" s="50"/>
    </row>
    <row r="163" spans="12:14" ht="15" hidden="1" customHeight="1" x14ac:dyDescent="0.3">
      <c r="L163" s="49"/>
      <c r="N163" s="52"/>
    </row>
  </sheetData>
  <sheetProtection algorithmName="SHA-512" hashValue="fmCmQdeMYQcxh66F+ZAndZLIQ20PPC/4VPfEfMEvWmtuVETvYcDkmpA++IAylaXpU6VLr38J6yMarrG6lbNUGA==" saltValue="HDc31KIu6Sf8DgFlrCR8RA==" spinCount="100000" sheet="1" selectLockedCells="1"/>
  <autoFilter ref="J56:O121"/>
  <sortState ref="I61:Q124">
    <sortCondition ref="Q61:Q124"/>
  </sortState>
  <mergeCells count="20">
    <mergeCell ref="C7:I7"/>
    <mergeCell ref="C8:I8"/>
    <mergeCell ref="C9:I9"/>
    <mergeCell ref="C10:I10"/>
    <mergeCell ref="B18:I19"/>
    <mergeCell ref="C14:I14"/>
    <mergeCell ref="B13:B16"/>
    <mergeCell ref="C13:I13"/>
    <mergeCell ref="C11:I11"/>
    <mergeCell ref="C17:I17"/>
    <mergeCell ref="C15:I15"/>
    <mergeCell ref="C16:I16"/>
    <mergeCell ref="C12:I12"/>
    <mergeCell ref="B7:B10"/>
    <mergeCell ref="B2:I2"/>
    <mergeCell ref="C3:I3"/>
    <mergeCell ref="C4:I4"/>
    <mergeCell ref="C5:I5"/>
    <mergeCell ref="C6:I6"/>
    <mergeCell ref="B4:B6"/>
  </mergeCells>
  <conditionalFormatting sqref="C4:I6">
    <cfRule type="expression" dxfId="20" priority="98">
      <formula>$C$4=$R$42</formula>
    </cfRule>
  </conditionalFormatting>
  <conditionalFormatting sqref="C4:I4">
    <cfRule type="expression" dxfId="19" priority="99">
      <formula>$C$4=$R$47</formula>
    </cfRule>
  </conditionalFormatting>
  <conditionalFormatting sqref="C5:I5">
    <cfRule type="expression" dxfId="18" priority="100">
      <formula>$C$5=$R$47</formula>
    </cfRule>
  </conditionalFormatting>
  <conditionalFormatting sqref="C6:I6">
    <cfRule type="expression" dxfId="17" priority="101">
      <formula>$C$6=$R$42</formula>
    </cfRule>
  </conditionalFormatting>
  <conditionalFormatting sqref="C17:I17">
    <cfRule type="expression" dxfId="16" priority="23">
      <formula>$C$17=R42</formula>
    </cfRule>
  </conditionalFormatting>
  <conditionalFormatting sqref="C12:I12">
    <cfRule type="expression" dxfId="15" priority="22">
      <formula>$C$12=R42</formula>
    </cfRule>
  </conditionalFormatting>
  <conditionalFormatting sqref="C11:I11">
    <cfRule type="expression" dxfId="14" priority="21">
      <formula>$C$11=R42</formula>
    </cfRule>
  </conditionalFormatting>
  <conditionalFormatting sqref="C8:I8">
    <cfRule type="expression" dxfId="13" priority="14">
      <formula>$K$8=0</formula>
    </cfRule>
  </conditionalFormatting>
  <conditionalFormatting sqref="C9:I9">
    <cfRule type="expression" dxfId="12" priority="13">
      <formula>$K$9=0</formula>
    </cfRule>
  </conditionalFormatting>
  <conditionalFormatting sqref="C10:I10">
    <cfRule type="expression" dxfId="11" priority="12">
      <formula>$K$10=0</formula>
    </cfRule>
  </conditionalFormatting>
  <conditionalFormatting sqref="C8:I10">
    <cfRule type="expression" dxfId="10" priority="11">
      <formula>$K$7=0</formula>
    </cfRule>
  </conditionalFormatting>
  <conditionalFormatting sqref="C7:I7">
    <cfRule type="expression" dxfId="9" priority="9">
      <formula>$K$7=0</formula>
    </cfRule>
    <cfRule type="expression" dxfId="8" priority="10">
      <formula>$C$7=R49</formula>
    </cfRule>
  </conditionalFormatting>
  <conditionalFormatting sqref="C16:I16">
    <cfRule type="expression" dxfId="7" priority="3">
      <formula>$K$13=0</formula>
    </cfRule>
    <cfRule type="expression" dxfId="6" priority="8">
      <formula>$K$16=0</formula>
    </cfRule>
  </conditionalFormatting>
  <conditionalFormatting sqref="C15:I15">
    <cfRule type="expression" dxfId="5" priority="4">
      <formula>$K$13=0</formula>
    </cfRule>
    <cfRule type="expression" dxfId="4" priority="7">
      <formula>$K$15=0</formula>
    </cfRule>
  </conditionalFormatting>
  <conditionalFormatting sqref="C14:I14">
    <cfRule type="expression" dxfId="3" priority="5">
      <formula>$K$13=0</formula>
    </cfRule>
    <cfRule type="expression" dxfId="2" priority="6">
      <formula>$K$14=0</formula>
    </cfRule>
  </conditionalFormatting>
  <conditionalFormatting sqref="C13:I13">
    <cfRule type="expression" dxfId="1" priority="1">
      <formula>$C$13=R49</formula>
    </cfRule>
    <cfRule type="expression" dxfId="0" priority="2">
      <formula>$K$13=0</formula>
    </cfRule>
  </conditionalFormatting>
  <pageMargins left="0.23622047244094491" right="0.23622047244094491" top="0.47244094488188981" bottom="0.74803149606299213" header="0.31496062992125984" footer="0.31496062992125984"/>
  <pageSetup paperSize="9" orientation="portrait" r:id="rId1"/>
  <headerFooter>
    <oddFooter>&amp;C&amp;A</oddFooter>
  </headerFooter>
  <ignoredErrors>
    <ignoredError sqref="P121 P58 P59 P60 P61 P62 P63 P64 P65 P66 P67 P68 P69 P70 P71 P72 P73 P74 P75 P76 P77 P78 P79 P80 P81 P82 P83 P84 P85 P86 P87 P88 P89 P90 P91 P92 P93 P94 P95 P96 P97 P98 P99 P100 P101 P102 P103 P104 P105 P106 P107 P108 P109 P110 P111 P112 P113 P114 P115 P116 P117 P118 P119 P120 D4:I4 C5:I6 D17:I17 D12:I12 D13:I13 P5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10</vt:i4>
      </vt:variant>
    </vt:vector>
  </HeadingPairs>
  <TitlesOfParts>
    <vt:vector size="20" baseType="lpstr">
      <vt:lpstr>INSTRUKCJA</vt:lpstr>
      <vt:lpstr>OKŁADKA</vt:lpstr>
      <vt:lpstr>STRONA 3</vt:lpstr>
      <vt:lpstr>STRONA 4</vt:lpstr>
      <vt:lpstr>STRONA 5</vt:lpstr>
      <vt:lpstr>STRONA 6</vt:lpstr>
      <vt:lpstr>STRONA 7</vt:lpstr>
      <vt:lpstr>STRONA 8</vt:lpstr>
      <vt:lpstr>STRONA 9</vt:lpstr>
      <vt:lpstr>STRONA 10</vt:lpstr>
      <vt:lpstr>INSTRUKCJA!Obszar_wydruku</vt:lpstr>
      <vt:lpstr>OKŁADKA!Obszar_wydruku</vt:lpstr>
      <vt:lpstr>'STRONA 10'!Obszar_wydruku</vt:lpstr>
      <vt:lpstr>'STRONA 3'!Obszar_wydruku</vt:lpstr>
      <vt:lpstr>'STRONA 4'!Obszar_wydruku</vt:lpstr>
      <vt:lpstr>'STRONA 5'!Obszar_wydruku</vt:lpstr>
      <vt:lpstr>'STRONA 6'!Obszar_wydruku</vt:lpstr>
      <vt:lpstr>'STRONA 7'!Obszar_wydruku</vt:lpstr>
      <vt:lpstr>'STRONA 8'!Obszar_wydruku</vt:lpstr>
      <vt:lpstr>'STRONA 9'!Obszar_wydruku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2020-01-24T20:30:17Z</dcterms:created>
  <dcterms:modified xsi:type="dcterms:W3CDTF">2024-02-15T06:23:37Z</dcterms:modified>
</cp:coreProperties>
</file>